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mbac2\Documents\"/>
    </mc:Choice>
  </mc:AlternateContent>
  <xr:revisionPtr revIDLastSave="0" documentId="8_{644404B6-9B34-4732-9EEA-0EC5DAF323A5}" xr6:coauthVersionLast="47" xr6:coauthVersionMax="47" xr10:uidLastSave="{00000000-0000-0000-0000-000000000000}"/>
  <bookViews>
    <workbookView xWindow="-120" yWindow="-120" windowWidth="38640" windowHeight="21240" firstSheet="1" activeTab="1" xr2:uid="{00000000-000D-0000-FFFF-FFFF00000000}"/>
  </bookViews>
  <sheets>
    <sheet name="Statistik" sheetId="7" state="hidden" r:id="rId1"/>
    <sheet name="Avropsstöd Musikinstrument (UM)" sheetId="1" r:id="rId2"/>
    <sheet name="Blankett (Lev)" sheetId="4" r:id="rId3"/>
    <sheet name="Leverantörslista" sheetId="9" r:id="rId4"/>
    <sheet name="Listor" sheetId="2" state="hidden" r:id="rId5"/>
    <sheet name="Beräkningar" sheetId="3" state="hidden" r:id="rId6"/>
    <sheet name="Matris" sheetId="5"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 l="1"/>
  <c r="C25" i="4"/>
  <c r="C24" i="4"/>
  <c r="C23" i="4"/>
  <c r="C22" i="4"/>
  <c r="D61" i="4"/>
  <c r="D62" i="4"/>
  <c r="D63" i="4"/>
  <c r="D64" i="4"/>
  <c r="D65" i="4"/>
  <c r="D60" i="4"/>
  <c r="A59" i="4" a="1"/>
  <c r="A59" i="4" s="1"/>
  <c r="AG62" i="1" a="1"/>
  <c r="AG62" i="1" s="1"/>
  <c r="AG63" i="1" a="1"/>
  <c r="AG63" i="1" s="1"/>
  <c r="AG64" i="1" a="1"/>
  <c r="AG64" i="1" s="1"/>
  <c r="F38" i="1" a="1"/>
  <c r="F38" i="1" s="1"/>
  <c r="F39" i="1" a="1"/>
  <c r="F39" i="1" s="1"/>
  <c r="F40" i="1" a="1"/>
  <c r="F40" i="1" s="1"/>
  <c r="F41" i="1" a="1"/>
  <c r="F41" i="1" s="1"/>
  <c r="F42" i="1" a="1"/>
  <c r="F42" i="1" s="1"/>
  <c r="F43" i="1" a="1"/>
  <c r="F43" i="1" s="1"/>
  <c r="F44" i="1" a="1"/>
  <c r="F44" i="1" s="1"/>
  <c r="F45" i="1" a="1"/>
  <c r="F45" i="1" s="1"/>
  <c r="F46" i="1" a="1"/>
  <c r="F46" i="1" s="1"/>
  <c r="F47" i="1" a="1"/>
  <c r="F47" i="1" s="1"/>
  <c r="F48" i="1" a="1"/>
  <c r="F48" i="1" s="1"/>
  <c r="F49" i="1" a="1"/>
  <c r="F49" i="1" s="1"/>
  <c r="F50" i="1" a="1"/>
  <c r="F50" i="1" s="1"/>
  <c r="F51" i="1" a="1"/>
  <c r="F51" i="1" s="1"/>
  <c r="F52" i="1" a="1"/>
  <c r="F52" i="1" s="1"/>
  <c r="A18" i="4"/>
  <c r="B23" i="4"/>
  <c r="B26" i="4"/>
  <c r="B25" i="4"/>
  <c r="B24" i="4"/>
  <c r="B22" i="4"/>
  <c r="A30" i="4" a="1"/>
  <c r="A30" i="4" s="1"/>
  <c r="A37" i="4" a="1"/>
  <c r="C57" i="4" s="1"/>
  <c r="D57" i="4" l="1"/>
  <c r="H57" i="4"/>
  <c r="D55" i="4"/>
  <c r="H56" i="4"/>
  <c r="D56" i="4"/>
  <c r="H55" i="4"/>
  <c r="C56" i="4"/>
  <c r="C55" i="4"/>
  <c r="D53" i="4"/>
  <c r="H54" i="4"/>
  <c r="D54" i="4"/>
  <c r="C54" i="4"/>
  <c r="H53" i="4"/>
  <c r="C53" i="4"/>
  <c r="D51" i="4"/>
  <c r="D52" i="4"/>
  <c r="H51" i="4"/>
  <c r="H52" i="4"/>
  <c r="C51" i="4"/>
  <c r="C52" i="4"/>
  <c r="D49" i="4"/>
  <c r="C50" i="4"/>
  <c r="D50" i="4"/>
  <c r="H50" i="4"/>
  <c r="C49" i="4"/>
  <c r="H49" i="4"/>
  <c r="H48" i="4"/>
  <c r="C48" i="4"/>
  <c r="D48" i="4"/>
  <c r="H45" i="4"/>
  <c r="H47" i="4"/>
  <c r="D47" i="4"/>
  <c r="C47" i="4"/>
  <c r="H46" i="4"/>
  <c r="C46" i="4"/>
  <c r="D46" i="4"/>
  <c r="D45" i="4"/>
  <c r="C45" i="4"/>
  <c r="H44" i="4"/>
  <c r="C44" i="4"/>
  <c r="D44" i="4"/>
  <c r="C43" i="4"/>
  <c r="D43" i="4"/>
  <c r="H43" i="4"/>
  <c r="C42" i="4"/>
  <c r="D42" i="4"/>
  <c r="D41" i="4"/>
  <c r="C41" i="4"/>
  <c r="D40" i="4"/>
  <c r="C40" i="4"/>
  <c r="D39" i="4"/>
  <c r="C39" i="4"/>
  <c r="H42" i="4"/>
  <c r="A37" i="4"/>
  <c r="H41" i="4"/>
  <c r="D38" i="4"/>
  <c r="H38" i="4"/>
  <c r="H40" i="4"/>
  <c r="H39" i="4"/>
  <c r="C38" i="4"/>
  <c r="B17" i="4" l="1"/>
  <c r="C17" i="4" s="1"/>
  <c r="G2" i="7" a="1"/>
  <c r="B4" i="4" a="1"/>
  <c r="B4" i="4" s="1"/>
  <c r="G2" i="7" l="1"/>
  <c r="F3" i="7"/>
  <c r="F4" i="7"/>
  <c r="F5" i="7"/>
  <c r="F6" i="7"/>
  <c r="F7" i="7"/>
  <c r="F8" i="7"/>
  <c r="F9" i="7"/>
  <c r="F10" i="7"/>
  <c r="F11" i="7"/>
  <c r="F12" i="7"/>
  <c r="F13" i="7"/>
  <c r="F14" i="7"/>
  <c r="F15" i="7"/>
  <c r="F16" i="7"/>
  <c r="F17" i="7"/>
  <c r="F18" i="7"/>
  <c r="F19" i="7"/>
  <c r="F20" i="7"/>
  <c r="F21" i="7"/>
  <c r="E3" i="7"/>
  <c r="E4" i="7"/>
  <c r="E5" i="7"/>
  <c r="E6" i="7"/>
  <c r="E7" i="7"/>
  <c r="E8" i="7"/>
  <c r="E9" i="7"/>
  <c r="E10" i="7"/>
  <c r="E11" i="7"/>
  <c r="E12" i="7"/>
  <c r="E13" i="7"/>
  <c r="E14" i="7"/>
  <c r="E15" i="7"/>
  <c r="E16" i="7"/>
  <c r="E17" i="7"/>
  <c r="E18" i="7"/>
  <c r="E19" i="7"/>
  <c r="E20" i="7"/>
  <c r="E21" i="7"/>
  <c r="D3" i="7"/>
  <c r="D4" i="7"/>
  <c r="D5" i="7"/>
  <c r="D6" i="7"/>
  <c r="D7" i="7"/>
  <c r="D8" i="7"/>
  <c r="D9" i="7"/>
  <c r="D10" i="7"/>
  <c r="D11" i="7"/>
  <c r="D12" i="7"/>
  <c r="D13" i="7"/>
  <c r="D14" i="7"/>
  <c r="D15" i="7"/>
  <c r="D16" i="7"/>
  <c r="D17" i="7"/>
  <c r="D18" i="7"/>
  <c r="D19" i="7"/>
  <c r="D20" i="7"/>
  <c r="D21" i="7"/>
  <c r="C3" i="7"/>
  <c r="C4" i="7"/>
  <c r="C5" i="7"/>
  <c r="C6" i="7"/>
  <c r="C7" i="7"/>
  <c r="C8" i="7"/>
  <c r="C9" i="7"/>
  <c r="C10" i="7"/>
  <c r="C11" i="7"/>
  <c r="C12" i="7"/>
  <c r="C13" i="7"/>
  <c r="C14" i="7"/>
  <c r="C15" i="7"/>
  <c r="C16" i="7"/>
  <c r="C17" i="7"/>
  <c r="C18" i="7"/>
  <c r="C19" i="7"/>
  <c r="C20" i="7"/>
  <c r="C21" i="7"/>
  <c r="A19" i="7" a="1"/>
  <c r="A19" i="7" s="1"/>
  <c r="A16" i="7" a="1"/>
  <c r="A16" i="7" s="1"/>
  <c r="A10" i="7" a="1"/>
  <c r="A10" i="7" s="1"/>
  <c r="A4" i="7" a="1"/>
  <c r="A4" i="7" s="1"/>
  <c r="A7" i="7" a="1"/>
  <c r="A7" i="7" s="1"/>
  <c r="A13" i="7" a="1"/>
  <c r="A13" i="7" s="1"/>
  <c r="A12" i="7" a="1"/>
  <c r="A12" i="7" s="1"/>
  <c r="B20" i="7" a="1"/>
  <c r="B20" i="7" s="1"/>
  <c r="B21" i="7" a="1"/>
  <c r="B21" i="7" s="1"/>
  <c r="A11" i="7" a="1"/>
  <c r="A11" i="7" s="1"/>
  <c r="A3" i="7" a="1"/>
  <c r="A3" i="7" s="1"/>
  <c r="A6" i="7" a="1"/>
  <c r="A6" i="7" s="1"/>
  <c r="A20" i="7" a="1"/>
  <c r="A20" i="7" s="1"/>
  <c r="A17" i="7" a="1"/>
  <c r="A17" i="7" s="1"/>
  <c r="A8" i="7" a="1"/>
  <c r="A8" i="7" s="1"/>
  <c r="A9" i="7" a="1"/>
  <c r="A9" i="7" s="1"/>
  <c r="A14" i="7" a="1"/>
  <c r="A14" i="7" s="1"/>
  <c r="B19" i="7" a="1"/>
  <c r="B19" i="7" s="1"/>
  <c r="A21" i="7" a="1"/>
  <c r="A21" i="7" s="1"/>
  <c r="A18" i="7" a="1"/>
  <c r="A18" i="7" s="1"/>
  <c r="A15" i="7" a="1"/>
  <c r="A15" i="7" s="1"/>
  <c r="A5" i="7" a="1"/>
  <c r="A5" i="7" s="1"/>
  <c r="A2" i="3" a="1"/>
  <c r="B8" i="3" s="1"/>
  <c r="B11" i="3"/>
  <c r="B12" i="3"/>
  <c r="B13" i="3"/>
  <c r="B14" i="3"/>
  <c r="B15" i="3"/>
  <c r="B16" i="3"/>
  <c r="B17" i="3"/>
  <c r="B18" i="3"/>
  <c r="B10" i="3" l="1"/>
  <c r="A2" i="7" a="1"/>
  <c r="A2" i="7" s="1"/>
  <c r="F2" i="7"/>
  <c r="E2" i="7"/>
  <c r="D2" i="7"/>
  <c r="C2" i="7"/>
  <c r="B9" i="3"/>
  <c r="B6" i="3"/>
  <c r="B7" i="3"/>
  <c r="A2" i="3"/>
  <c r="B2" i="3" s="1"/>
  <c r="B5" i="3"/>
  <c r="B4" i="3"/>
  <c r="B3" i="3"/>
  <c r="F1" i="3" l="1" a="1"/>
  <c r="O3" i="3" l="1"/>
  <c r="M4" i="3"/>
  <c r="K5" i="3"/>
  <c r="I6" i="3"/>
  <c r="G7" i="3"/>
  <c r="U7" i="3"/>
  <c r="S8" i="3"/>
  <c r="Q9" i="3"/>
  <c r="O10" i="3"/>
  <c r="M11" i="3"/>
  <c r="K12" i="3"/>
  <c r="I13" i="3"/>
  <c r="G14" i="3"/>
  <c r="U14" i="3"/>
  <c r="S15" i="3"/>
  <c r="Q16" i="3"/>
  <c r="O17" i="3"/>
  <c r="M18" i="3"/>
  <c r="K19" i="3"/>
  <c r="I20" i="3"/>
  <c r="G21" i="3"/>
  <c r="U21" i="3"/>
  <c r="S22" i="3"/>
  <c r="Q23" i="3"/>
  <c r="O24" i="3"/>
  <c r="M25" i="3"/>
  <c r="K26" i="3"/>
  <c r="I27" i="3"/>
  <c r="G28" i="3"/>
  <c r="U28" i="3"/>
  <c r="S29" i="3"/>
  <c r="Q30" i="3"/>
  <c r="O31" i="3"/>
  <c r="M32" i="3"/>
  <c r="K33" i="3"/>
  <c r="I34" i="3"/>
  <c r="G35" i="3"/>
  <c r="U35" i="3"/>
  <c r="S36" i="3"/>
  <c r="Q37" i="3"/>
  <c r="O38" i="3"/>
  <c r="M39" i="3"/>
  <c r="K40" i="3"/>
  <c r="I41" i="3"/>
  <c r="G42" i="3"/>
  <c r="U42" i="3"/>
  <c r="S43" i="3"/>
  <c r="Q44" i="3"/>
  <c r="O45" i="3"/>
  <c r="M46" i="3"/>
  <c r="N2" i="3"/>
  <c r="P3" i="3"/>
  <c r="N4" i="3"/>
  <c r="L5" i="3"/>
  <c r="J6" i="3"/>
  <c r="H7" i="3"/>
  <c r="V7" i="3"/>
  <c r="T8" i="3"/>
  <c r="R9" i="3"/>
  <c r="P10" i="3"/>
  <c r="N11" i="3"/>
  <c r="L12" i="3"/>
  <c r="J13" i="3"/>
  <c r="H14" i="3"/>
  <c r="V14" i="3"/>
  <c r="T15" i="3"/>
  <c r="R16" i="3"/>
  <c r="P17" i="3"/>
  <c r="N18" i="3"/>
  <c r="L19" i="3"/>
  <c r="J20" i="3"/>
  <c r="H21" i="3"/>
  <c r="V21" i="3"/>
  <c r="T22" i="3"/>
  <c r="R23" i="3"/>
  <c r="P24" i="3"/>
  <c r="N25" i="3"/>
  <c r="L26" i="3"/>
  <c r="J27" i="3"/>
  <c r="H28" i="3"/>
  <c r="V28" i="3"/>
  <c r="T29" i="3"/>
  <c r="R30" i="3"/>
  <c r="P31" i="3"/>
  <c r="N32" i="3"/>
  <c r="L33" i="3"/>
  <c r="J34" i="3"/>
  <c r="H35" i="3"/>
  <c r="V35" i="3"/>
  <c r="T36" i="3"/>
  <c r="R37" i="3"/>
  <c r="P38" i="3"/>
  <c r="N39" i="3"/>
  <c r="L40" i="3"/>
  <c r="J41" i="3"/>
  <c r="H42" i="3"/>
  <c r="V42" i="3"/>
  <c r="T43" i="3"/>
  <c r="R44" i="3"/>
  <c r="P45" i="3"/>
  <c r="N46" i="3"/>
  <c r="O2" i="3"/>
  <c r="N19" i="3"/>
  <c r="T23" i="3"/>
  <c r="N26" i="3"/>
  <c r="J28" i="3"/>
  <c r="T30" i="3"/>
  <c r="P32" i="3"/>
  <c r="L34" i="3"/>
  <c r="V36" i="3"/>
  <c r="R38" i="3"/>
  <c r="N40" i="3"/>
  <c r="J42" i="3"/>
  <c r="T44" i="3"/>
  <c r="P46" i="3"/>
  <c r="Q2" i="3"/>
  <c r="I29" i="3"/>
  <c r="M34" i="3"/>
  <c r="G37" i="3"/>
  <c r="S38" i="3"/>
  <c r="M41" i="3"/>
  <c r="I43" i="3"/>
  <c r="S45" i="3"/>
  <c r="R2" i="3"/>
  <c r="N41" i="3"/>
  <c r="J43" i="3"/>
  <c r="T45" i="3"/>
  <c r="M14" i="3"/>
  <c r="K22" i="3"/>
  <c r="S25" i="3"/>
  <c r="I30" i="3"/>
  <c r="Q33" i="3"/>
  <c r="K36" i="3"/>
  <c r="Q3" i="3"/>
  <c r="O4" i="3"/>
  <c r="M5" i="3"/>
  <c r="K6" i="3"/>
  <c r="I7" i="3"/>
  <c r="G8" i="3"/>
  <c r="U8" i="3"/>
  <c r="S9" i="3"/>
  <c r="Q10" i="3"/>
  <c r="O11" i="3"/>
  <c r="M12" i="3"/>
  <c r="K13" i="3"/>
  <c r="I14" i="3"/>
  <c r="G15" i="3"/>
  <c r="U15" i="3"/>
  <c r="S16" i="3"/>
  <c r="Q17" i="3"/>
  <c r="O18" i="3"/>
  <c r="M19" i="3"/>
  <c r="K20" i="3"/>
  <c r="I21" i="3"/>
  <c r="G22" i="3"/>
  <c r="U22" i="3"/>
  <c r="S23" i="3"/>
  <c r="Q24" i="3"/>
  <c r="O25" i="3"/>
  <c r="M26" i="3"/>
  <c r="K27" i="3"/>
  <c r="I28" i="3"/>
  <c r="G29" i="3"/>
  <c r="U29" i="3"/>
  <c r="S30" i="3"/>
  <c r="Q31" i="3"/>
  <c r="O32" i="3"/>
  <c r="M33" i="3"/>
  <c r="K34" i="3"/>
  <c r="I35" i="3"/>
  <c r="G36" i="3"/>
  <c r="U36" i="3"/>
  <c r="S37" i="3"/>
  <c r="Q38" i="3"/>
  <c r="O39" i="3"/>
  <c r="M40" i="3"/>
  <c r="K41" i="3"/>
  <c r="I42" i="3"/>
  <c r="G43" i="3"/>
  <c r="U43" i="3"/>
  <c r="S44" i="3"/>
  <c r="Q45" i="3"/>
  <c r="O46" i="3"/>
  <c r="P2" i="3"/>
  <c r="R17" i="3"/>
  <c r="R24" i="3"/>
  <c r="L27" i="3"/>
  <c r="H29" i="3"/>
  <c r="R31" i="3"/>
  <c r="N33" i="3"/>
  <c r="J35" i="3"/>
  <c r="T37" i="3"/>
  <c r="P39" i="3"/>
  <c r="L41" i="3"/>
  <c r="V43" i="3"/>
  <c r="R45" i="3"/>
  <c r="G30" i="3"/>
  <c r="O33" i="3"/>
  <c r="K35" i="3"/>
  <c r="U37" i="3"/>
  <c r="Q39" i="3"/>
  <c r="K42" i="3"/>
  <c r="U44" i="3"/>
  <c r="R39" i="3"/>
  <c r="H44" i="3"/>
  <c r="R46" i="3"/>
  <c r="K15" i="3"/>
  <c r="M21" i="3"/>
  <c r="U24" i="3"/>
  <c r="M28" i="3"/>
  <c r="S32" i="3"/>
  <c r="M35" i="3"/>
  <c r="S39" i="3"/>
  <c r="M42" i="3"/>
  <c r="R3" i="3"/>
  <c r="P4" i="3"/>
  <c r="N5" i="3"/>
  <c r="L6" i="3"/>
  <c r="J7" i="3"/>
  <c r="H8" i="3"/>
  <c r="V8" i="3"/>
  <c r="T9" i="3"/>
  <c r="R10" i="3"/>
  <c r="P11" i="3"/>
  <c r="N12" i="3"/>
  <c r="L13" i="3"/>
  <c r="J14" i="3"/>
  <c r="H15" i="3"/>
  <c r="V15" i="3"/>
  <c r="T16" i="3"/>
  <c r="P18" i="3"/>
  <c r="L20" i="3"/>
  <c r="J21" i="3"/>
  <c r="H22" i="3"/>
  <c r="V22" i="3"/>
  <c r="P25" i="3"/>
  <c r="V29" i="3"/>
  <c r="H36" i="3"/>
  <c r="H43" i="3"/>
  <c r="Q32" i="3"/>
  <c r="G44" i="3"/>
  <c r="S2" i="3"/>
  <c r="I16" i="3"/>
  <c r="Q26" i="3"/>
  <c r="S3" i="3"/>
  <c r="Q4" i="3"/>
  <c r="O5" i="3"/>
  <c r="M6" i="3"/>
  <c r="K7" i="3"/>
  <c r="I8" i="3"/>
  <c r="G9" i="3"/>
  <c r="U9" i="3"/>
  <c r="S10" i="3"/>
  <c r="Q11" i="3"/>
  <c r="O12" i="3"/>
  <c r="M13" i="3"/>
  <c r="K14" i="3"/>
  <c r="I15" i="3"/>
  <c r="G16" i="3"/>
  <c r="U16" i="3"/>
  <c r="S17" i="3"/>
  <c r="Q18" i="3"/>
  <c r="O19" i="3"/>
  <c r="M20" i="3"/>
  <c r="K21" i="3"/>
  <c r="I22" i="3"/>
  <c r="G23" i="3"/>
  <c r="U23" i="3"/>
  <c r="S24" i="3"/>
  <c r="Q25" i="3"/>
  <c r="O26" i="3"/>
  <c r="M27" i="3"/>
  <c r="K28" i="3"/>
  <c r="U30" i="3"/>
  <c r="S31" i="3"/>
  <c r="I36" i="3"/>
  <c r="O40" i="3"/>
  <c r="Q46" i="3"/>
  <c r="Q12" i="3"/>
  <c r="G31" i="3"/>
  <c r="T3" i="3"/>
  <c r="R4" i="3"/>
  <c r="P5" i="3"/>
  <c r="N6" i="3"/>
  <c r="L7" i="3"/>
  <c r="J8" i="3"/>
  <c r="H9" i="3"/>
  <c r="V9" i="3"/>
  <c r="T10" i="3"/>
  <c r="R11" i="3"/>
  <c r="P12" i="3"/>
  <c r="N13" i="3"/>
  <c r="L14" i="3"/>
  <c r="J15" i="3"/>
  <c r="H16" i="3"/>
  <c r="V16" i="3"/>
  <c r="T17" i="3"/>
  <c r="R18" i="3"/>
  <c r="P19" i="3"/>
  <c r="N20" i="3"/>
  <c r="L21" i="3"/>
  <c r="J22" i="3"/>
  <c r="H23" i="3"/>
  <c r="V23" i="3"/>
  <c r="T24" i="3"/>
  <c r="R25" i="3"/>
  <c r="P26" i="3"/>
  <c r="N27" i="3"/>
  <c r="L28" i="3"/>
  <c r="J29" i="3"/>
  <c r="H30" i="3"/>
  <c r="V30" i="3"/>
  <c r="T31" i="3"/>
  <c r="R32" i="3"/>
  <c r="P33" i="3"/>
  <c r="N34" i="3"/>
  <c r="L35" i="3"/>
  <c r="J36" i="3"/>
  <c r="H37" i="3"/>
  <c r="V37" i="3"/>
  <c r="T38" i="3"/>
  <c r="P40" i="3"/>
  <c r="L42" i="3"/>
  <c r="V44" i="3"/>
  <c r="G17" i="3"/>
  <c r="O20" i="3"/>
  <c r="G24" i="3"/>
  <c r="O27" i="3"/>
  <c r="U31" i="3"/>
  <c r="O34" i="3"/>
  <c r="G38" i="3"/>
  <c r="O41" i="3"/>
  <c r="G3" i="3"/>
  <c r="U3" i="3"/>
  <c r="S4" i="3"/>
  <c r="Q5" i="3"/>
  <c r="O6" i="3"/>
  <c r="M7" i="3"/>
  <c r="K8" i="3"/>
  <c r="I9" i="3"/>
  <c r="G10" i="3"/>
  <c r="U10" i="3"/>
  <c r="S11" i="3"/>
  <c r="O13" i="3"/>
  <c r="U17" i="3"/>
  <c r="S18" i="3"/>
  <c r="Q19" i="3"/>
  <c r="I23" i="3"/>
  <c r="K29" i="3"/>
  <c r="I37" i="3"/>
  <c r="H3" i="3"/>
  <c r="T4" i="3"/>
  <c r="P6" i="3"/>
  <c r="L8" i="3"/>
  <c r="H10" i="3"/>
  <c r="T11" i="3"/>
  <c r="P13" i="3"/>
  <c r="L15" i="3"/>
  <c r="H17" i="3"/>
  <c r="T18" i="3"/>
  <c r="P20" i="3"/>
  <c r="L22" i="3"/>
  <c r="H24" i="3"/>
  <c r="T25" i="3"/>
  <c r="P27" i="3"/>
  <c r="L29" i="3"/>
  <c r="H31" i="3"/>
  <c r="T32" i="3"/>
  <c r="P34" i="3"/>
  <c r="L36" i="3"/>
  <c r="H38" i="3"/>
  <c r="L39" i="3"/>
  <c r="G41" i="3"/>
  <c r="S42" i="3"/>
  <c r="M44" i="3"/>
  <c r="G46" i="3"/>
  <c r="J2" i="3"/>
  <c r="V4" i="3"/>
  <c r="V11" i="3"/>
  <c r="R13" i="3"/>
  <c r="J17" i="3"/>
  <c r="N22" i="3"/>
  <c r="V25" i="3"/>
  <c r="J31" i="3"/>
  <c r="R34" i="3"/>
  <c r="J38" i="3"/>
  <c r="P41" i="3"/>
  <c r="I46" i="3"/>
  <c r="T27" i="3"/>
  <c r="L38" i="3"/>
  <c r="G45" i="3"/>
  <c r="M3" i="3"/>
  <c r="I12" i="3"/>
  <c r="M17" i="3"/>
  <c r="M24" i="3"/>
  <c r="M31" i="3"/>
  <c r="M38" i="3"/>
  <c r="N43" i="3"/>
  <c r="J33" i="3"/>
  <c r="I45" i="3"/>
  <c r="N7" i="3"/>
  <c r="N14" i="3"/>
  <c r="J23" i="3"/>
  <c r="V31" i="3"/>
  <c r="U38" i="3"/>
  <c r="T46" i="3"/>
  <c r="K9" i="3"/>
  <c r="S19" i="3"/>
  <c r="O28" i="3"/>
  <c r="Q40" i="3"/>
  <c r="H4" i="3"/>
  <c r="T19" i="3"/>
  <c r="H32" i="3"/>
  <c r="N42" i="3"/>
  <c r="U5" i="3"/>
  <c r="I25" i="3"/>
  <c r="S40" i="3"/>
  <c r="V12" i="3"/>
  <c r="V19" i="3"/>
  <c r="J32" i="3"/>
  <c r="J44" i="3"/>
  <c r="G13" i="3"/>
  <c r="G20" i="3"/>
  <c r="G34" i="3"/>
  <c r="K44" i="3"/>
  <c r="P9" i="3"/>
  <c r="P30" i="3"/>
  <c r="V45" i="3"/>
  <c r="I3" i="3"/>
  <c r="U4" i="3"/>
  <c r="Q6" i="3"/>
  <c r="M8" i="3"/>
  <c r="I10" i="3"/>
  <c r="U11" i="3"/>
  <c r="Q13" i="3"/>
  <c r="M15" i="3"/>
  <c r="I17" i="3"/>
  <c r="U18" i="3"/>
  <c r="Q20" i="3"/>
  <c r="M22" i="3"/>
  <c r="I24" i="3"/>
  <c r="U25" i="3"/>
  <c r="Q27" i="3"/>
  <c r="M29" i="3"/>
  <c r="I31" i="3"/>
  <c r="U32" i="3"/>
  <c r="Q34" i="3"/>
  <c r="M36" i="3"/>
  <c r="I38" i="3"/>
  <c r="T39" i="3"/>
  <c r="H41" i="3"/>
  <c r="T42" i="3"/>
  <c r="N44" i="3"/>
  <c r="H46" i="3"/>
  <c r="K2" i="3"/>
  <c r="R6" i="3"/>
  <c r="N15" i="3"/>
  <c r="R20" i="3"/>
  <c r="J24" i="3"/>
  <c r="R27" i="3"/>
  <c r="V32" i="3"/>
  <c r="N36" i="3"/>
  <c r="U39" i="3"/>
  <c r="K43" i="3"/>
  <c r="S5" i="3"/>
  <c r="K30" i="3"/>
  <c r="U46" i="3"/>
  <c r="L9" i="3"/>
  <c r="L23" i="3"/>
  <c r="P35" i="3"/>
  <c r="M9" i="3"/>
  <c r="Q21" i="3"/>
  <c r="U33" i="3"/>
  <c r="V2" i="3"/>
  <c r="N9" i="3"/>
  <c r="N23" i="3"/>
  <c r="R35" i="3"/>
  <c r="O9" i="3"/>
  <c r="G27" i="3"/>
  <c r="J39" i="3"/>
  <c r="L11" i="3"/>
  <c r="T28" i="3"/>
  <c r="R42" i="3"/>
  <c r="J3" i="3"/>
  <c r="N8" i="3"/>
  <c r="J10" i="3"/>
  <c r="V18" i="3"/>
  <c r="N29" i="3"/>
  <c r="O44" i="3"/>
  <c r="R41" i="3"/>
  <c r="U6" i="3"/>
  <c r="I19" i="3"/>
  <c r="I33" i="3"/>
  <c r="L46" i="3"/>
  <c r="S46" i="3"/>
  <c r="V10" i="3"/>
  <c r="V24" i="3"/>
  <c r="U41" i="3"/>
  <c r="O14" i="3"/>
  <c r="K37" i="3"/>
  <c r="T12" i="3"/>
  <c r="L37" i="3"/>
  <c r="M16" i="3"/>
  <c r="I44" i="3"/>
  <c r="N16" i="3"/>
  <c r="G2" i="3"/>
  <c r="K18" i="3"/>
  <c r="H27" i="3"/>
  <c r="K3" i="3"/>
  <c r="G5" i="3"/>
  <c r="S6" i="3"/>
  <c r="O8" i="3"/>
  <c r="K10" i="3"/>
  <c r="G12" i="3"/>
  <c r="S13" i="3"/>
  <c r="O15" i="3"/>
  <c r="K17" i="3"/>
  <c r="G19" i="3"/>
  <c r="S20" i="3"/>
  <c r="O22" i="3"/>
  <c r="K24" i="3"/>
  <c r="G26" i="3"/>
  <c r="S27" i="3"/>
  <c r="O29" i="3"/>
  <c r="K31" i="3"/>
  <c r="G33" i="3"/>
  <c r="S34" i="3"/>
  <c r="O36" i="3"/>
  <c r="K38" i="3"/>
  <c r="V39" i="3"/>
  <c r="Q41" i="3"/>
  <c r="L43" i="3"/>
  <c r="P44" i="3"/>
  <c r="J46" i="3"/>
  <c r="H33" i="3"/>
  <c r="G40" i="3"/>
  <c r="K46" i="3"/>
  <c r="I5" i="3"/>
  <c r="U13" i="3"/>
  <c r="Q22" i="3"/>
  <c r="U27" i="3"/>
  <c r="U34" i="3"/>
  <c r="H40" i="3"/>
  <c r="H45" i="3"/>
  <c r="V34" i="3"/>
  <c r="I40" i="3"/>
  <c r="J9" i="3"/>
  <c r="V17" i="3"/>
  <c r="R26" i="3"/>
  <c r="R33" i="3"/>
  <c r="J40" i="3"/>
  <c r="M2" i="3"/>
  <c r="S12" i="3"/>
  <c r="K16" i="3"/>
  <c r="O21" i="3"/>
  <c r="S26" i="3"/>
  <c r="O35" i="3"/>
  <c r="K45" i="3"/>
  <c r="T5" i="3"/>
  <c r="H25" i="3"/>
  <c r="G39" i="3"/>
  <c r="I11" i="3"/>
  <c r="U19" i="3"/>
  <c r="I32" i="3"/>
  <c r="M45" i="3"/>
  <c r="J11" i="3"/>
  <c r="R21" i="3"/>
  <c r="V33" i="3"/>
  <c r="N45" i="3"/>
  <c r="S7" i="3"/>
  <c r="S28" i="3"/>
  <c r="U40" i="3"/>
  <c r="T7" i="3"/>
  <c r="L25" i="3"/>
  <c r="V40" i="3"/>
  <c r="L3" i="3"/>
  <c r="H5" i="3"/>
  <c r="T6" i="3"/>
  <c r="P8" i="3"/>
  <c r="L10" i="3"/>
  <c r="H12" i="3"/>
  <c r="T13" i="3"/>
  <c r="P15" i="3"/>
  <c r="L17" i="3"/>
  <c r="H19" i="3"/>
  <c r="T20" i="3"/>
  <c r="P22" i="3"/>
  <c r="L24" i="3"/>
  <c r="H26" i="3"/>
  <c r="P29" i="3"/>
  <c r="L31" i="3"/>
  <c r="T34" i="3"/>
  <c r="P36" i="3"/>
  <c r="M43" i="3"/>
  <c r="Q8" i="3"/>
  <c r="M10" i="3"/>
  <c r="Q15" i="3"/>
  <c r="U20" i="3"/>
  <c r="I26" i="3"/>
  <c r="Q29" i="3"/>
  <c r="Q36" i="3"/>
  <c r="S41" i="3"/>
  <c r="N38" i="3"/>
  <c r="T41" i="3"/>
  <c r="L2" i="3"/>
  <c r="R5" i="3"/>
  <c r="R19" i="3"/>
  <c r="J30" i="3"/>
  <c r="N35" i="3"/>
  <c r="P43" i="3"/>
  <c r="G11" i="3"/>
  <c r="G18" i="3"/>
  <c r="G25" i="3"/>
  <c r="G32" i="3"/>
  <c r="V38" i="3"/>
  <c r="T2" i="3"/>
  <c r="H11" i="3"/>
  <c r="P21" i="3"/>
  <c r="L30" i="3"/>
  <c r="T33" i="3"/>
  <c r="R40" i="3"/>
  <c r="I4" i="3"/>
  <c r="U26" i="3"/>
  <c r="O42" i="3"/>
  <c r="R14" i="3"/>
  <c r="J18" i="3"/>
  <c r="R28" i="3"/>
  <c r="I39" i="3"/>
  <c r="K4" i="3"/>
  <c r="K32" i="3"/>
  <c r="P16" i="3"/>
  <c r="P23" i="3"/>
  <c r="P37" i="3"/>
  <c r="V46" i="3"/>
  <c r="T40" i="3"/>
  <c r="O16" i="3"/>
  <c r="K39" i="3"/>
  <c r="N3" i="3"/>
  <c r="J5" i="3"/>
  <c r="V6" i="3"/>
  <c r="R8" i="3"/>
  <c r="N10" i="3"/>
  <c r="J12" i="3"/>
  <c r="V13" i="3"/>
  <c r="R15" i="3"/>
  <c r="N17" i="3"/>
  <c r="J19" i="3"/>
  <c r="V20" i="3"/>
  <c r="R22" i="3"/>
  <c r="N24" i="3"/>
  <c r="J26" i="3"/>
  <c r="V27" i="3"/>
  <c r="R29" i="3"/>
  <c r="N31" i="3"/>
  <c r="R36" i="3"/>
  <c r="O43" i="3"/>
  <c r="R12" i="3"/>
  <c r="J16" i="3"/>
  <c r="N21" i="3"/>
  <c r="N28" i="3"/>
  <c r="J37" i="3"/>
  <c r="J45" i="3"/>
  <c r="O7" i="3"/>
  <c r="K23" i="3"/>
  <c r="S33" i="3"/>
  <c r="Q43" i="3"/>
  <c r="P7" i="3"/>
  <c r="T26" i="3"/>
  <c r="R43" i="3"/>
  <c r="Q7" i="3"/>
  <c r="M23" i="3"/>
  <c r="Q35" i="3"/>
  <c r="V5" i="3"/>
  <c r="J25" i="3"/>
  <c r="P42" i="3"/>
  <c r="K11" i="3"/>
  <c r="S21" i="3"/>
  <c r="O37" i="3"/>
  <c r="H2" i="3"/>
  <c r="H13" i="3"/>
  <c r="T21" i="3"/>
  <c r="T35" i="3"/>
  <c r="V3" i="3"/>
  <c r="L16" i="3"/>
  <c r="P28" i="3"/>
  <c r="U2" i="3"/>
  <c r="Q14" i="3"/>
  <c r="Q28" i="3"/>
  <c r="H39" i="3"/>
  <c r="J4" i="3"/>
  <c r="N30" i="3"/>
  <c r="S14" i="3"/>
  <c r="O23" i="3"/>
  <c r="S35" i="3"/>
  <c r="Q42" i="3"/>
  <c r="L4" i="3"/>
  <c r="H34" i="3"/>
  <c r="G4" i="3"/>
  <c r="V41" i="3"/>
  <c r="H18" i="3"/>
  <c r="L45" i="3"/>
  <c r="U12" i="3"/>
  <c r="I18" i="3"/>
  <c r="M30" i="3"/>
  <c r="M37" i="3"/>
  <c r="R7" i="3"/>
  <c r="V26" i="3"/>
  <c r="N37" i="3"/>
  <c r="G6" i="3"/>
  <c r="O30" i="3"/>
  <c r="U45" i="3"/>
  <c r="T14" i="3"/>
  <c r="H20" i="3"/>
  <c r="L32" i="3"/>
  <c r="L44" i="3"/>
  <c r="P14" i="3"/>
  <c r="K25" i="3"/>
  <c r="L18" i="3"/>
  <c r="I2" i="3"/>
  <c r="H6" i="3"/>
  <c r="F1" i="3"/>
  <c r="F6" i="3" s="1"/>
  <c r="F5" i="3" l="1"/>
  <c r="W5" i="3" s="1"/>
  <c r="X5" i="3" s="1"/>
  <c r="F19" i="3"/>
  <c r="W19" i="3" s="1"/>
  <c r="X19" i="3" s="1"/>
  <c r="F33" i="3"/>
  <c r="W33" i="3" s="1"/>
  <c r="X33" i="3" s="1"/>
  <c r="F2" i="3"/>
  <c r="W2" i="3" s="1"/>
  <c r="X2" i="3" s="1"/>
  <c r="F11" i="3"/>
  <c r="W11" i="3" s="1"/>
  <c r="X11" i="3" s="1"/>
  <c r="F35" i="3"/>
  <c r="W35" i="3" s="1"/>
  <c r="X35" i="3" s="1"/>
  <c r="F40" i="3"/>
  <c r="W40" i="3" s="1"/>
  <c r="X40" i="3" s="1"/>
  <c r="F31" i="3"/>
  <c r="W31" i="3" s="1"/>
  <c r="X31" i="3" s="1"/>
  <c r="F8" i="3"/>
  <c r="W8" i="3" s="1"/>
  <c r="X8" i="3" s="1"/>
  <c r="F18" i="3"/>
  <c r="W18" i="3" s="1"/>
  <c r="X18" i="3" s="1"/>
  <c r="F46" i="3"/>
  <c r="W46" i="3" s="1"/>
  <c r="X46" i="3" s="1"/>
  <c r="F10" i="3"/>
  <c r="W10" i="3" s="1"/>
  <c r="X10" i="3" s="1"/>
  <c r="F24" i="3"/>
  <c r="W24" i="3" s="1"/>
  <c r="X24" i="3" s="1"/>
  <c r="F38" i="3"/>
  <c r="W38" i="3" s="1"/>
  <c r="X38" i="3" s="1"/>
  <c r="F25" i="3"/>
  <c r="W25" i="3" s="1"/>
  <c r="X25" i="3" s="1"/>
  <c r="F26" i="3"/>
  <c r="W26" i="3" s="1"/>
  <c r="X26" i="3" s="1"/>
  <c r="F45" i="3"/>
  <c r="W45" i="3" s="1"/>
  <c r="X45" i="3" s="1"/>
  <c r="F36" i="3"/>
  <c r="W36" i="3" s="1"/>
  <c r="X36" i="3" s="1"/>
  <c r="F13" i="3"/>
  <c r="W13" i="3" s="1"/>
  <c r="X13" i="3" s="1"/>
  <c r="F27" i="3"/>
  <c r="W27" i="3" s="1"/>
  <c r="X27" i="3" s="1"/>
  <c r="F32" i="3"/>
  <c r="W32" i="3" s="1"/>
  <c r="X32" i="3" s="1"/>
  <c r="F23" i="3"/>
  <c r="W23" i="3" s="1"/>
  <c r="X23" i="3" s="1"/>
  <c r="F15" i="3"/>
  <c r="W15" i="3" s="1"/>
  <c r="X15" i="3" s="1"/>
  <c r="F29" i="3"/>
  <c r="W29" i="3" s="1"/>
  <c r="X29" i="3" s="1"/>
  <c r="F43" i="3"/>
  <c r="W43" i="3" s="1"/>
  <c r="X43" i="3" s="1"/>
  <c r="F12" i="3"/>
  <c r="W12" i="3" s="1"/>
  <c r="X12" i="3" s="1"/>
  <c r="W6" i="3"/>
  <c r="X6" i="3" s="1"/>
  <c r="F20" i="3"/>
  <c r="W20" i="3" s="1"/>
  <c r="X20" i="3" s="1"/>
  <c r="F34" i="3"/>
  <c r="W34" i="3" s="1"/>
  <c r="X34" i="3" s="1"/>
  <c r="F39" i="3"/>
  <c r="W39" i="3" s="1"/>
  <c r="X39" i="3" s="1"/>
  <c r="F3" i="3"/>
  <c r="W3" i="3" s="1"/>
  <c r="X3" i="3" s="1"/>
  <c r="F41" i="3"/>
  <c r="W41" i="3" s="1"/>
  <c r="X41" i="3" s="1"/>
  <c r="F4" i="3"/>
  <c r="W4" i="3" s="1"/>
  <c r="X4" i="3" s="1"/>
  <c r="F9" i="3"/>
  <c r="W9" i="3" s="1"/>
  <c r="X9" i="3" s="1"/>
  <c r="F28" i="3"/>
  <c r="W28" i="3" s="1"/>
  <c r="X28" i="3" s="1"/>
  <c r="F42" i="3"/>
  <c r="W42" i="3" s="1"/>
  <c r="X42" i="3" s="1"/>
  <c r="F22" i="3"/>
  <c r="W22" i="3" s="1"/>
  <c r="X22" i="3" s="1"/>
  <c r="F37" i="3"/>
  <c r="W37" i="3" s="1"/>
  <c r="X37" i="3" s="1"/>
  <c r="F14" i="3"/>
  <c r="W14" i="3" s="1"/>
  <c r="X14" i="3" s="1"/>
  <c r="F16" i="3"/>
  <c r="W16" i="3" s="1"/>
  <c r="X16" i="3" s="1"/>
  <c r="F30" i="3"/>
  <c r="W30" i="3" s="1"/>
  <c r="X30" i="3" s="1"/>
  <c r="F44" i="3"/>
  <c r="W44" i="3" s="1"/>
  <c r="X44" i="3" s="1"/>
  <c r="F7" i="3"/>
  <c r="W7" i="3" s="1"/>
  <c r="X7" i="3" s="1"/>
  <c r="F21" i="3"/>
  <c r="W21" i="3" s="1"/>
  <c r="X21" i="3" s="1"/>
  <c r="F17" i="3"/>
  <c r="W17" i="3" s="1"/>
  <c r="X17" i="3" s="1"/>
  <c r="E7" i="1" l="1" a="1"/>
  <c r="E7" i="1" s="1"/>
  <c r="F7" i="1" s="1" a="1"/>
  <c r="F7" i="1" s="1"/>
  <c r="F36" i="1" a="1"/>
  <c r="F36" i="1" s="1"/>
  <c r="F37" i="1" a="1"/>
  <c r="F37" i="1" s="1"/>
  <c r="F35" i="1" a="1"/>
  <c r="F35" i="1" s="1"/>
  <c r="F32" i="1" a="1"/>
  <c r="F32" i="1" s="1"/>
  <c r="F33" i="1" a="1"/>
  <c r="F33" i="1" s="1"/>
  <c r="F34" i="1" a="1"/>
  <c r="F34" i="1" s="1"/>
  <c r="F8" i="1" a="1"/>
  <c r="F8" i="1" s="1"/>
  <c r="F22" i="1" a="1"/>
  <c r="F22" i="1" s="1"/>
  <c r="F9" i="1" a="1"/>
  <c r="F9" i="1" s="1"/>
  <c r="F23" i="1" a="1"/>
  <c r="F23" i="1" s="1"/>
  <c r="F26" i="1" a="1"/>
  <c r="F26" i="1" s="1"/>
  <c r="F28" i="1" a="1"/>
  <c r="F28" i="1" s="1"/>
  <c r="F29" i="1" a="1"/>
  <c r="F29" i="1" s="1"/>
  <c r="F10" i="1" a="1"/>
  <c r="F10" i="1" s="1"/>
  <c r="F24" i="1" a="1"/>
  <c r="F24" i="1" s="1"/>
  <c r="F25" i="1" a="1"/>
  <c r="F25" i="1" s="1"/>
  <c r="F12" i="1" a="1"/>
  <c r="F12" i="1" s="1"/>
  <c r="F30" i="1" a="1"/>
  <c r="F30" i="1" s="1"/>
  <c r="F18" i="1" a="1"/>
  <c r="F18" i="1" s="1"/>
  <c r="F11" i="1" a="1"/>
  <c r="F11" i="1" s="1"/>
  <c r="F13" i="1" a="1"/>
  <c r="F13" i="1" s="1"/>
  <c r="F27" i="1" a="1"/>
  <c r="F27" i="1" s="1"/>
  <c r="F31" i="1" a="1"/>
  <c r="F31" i="1" s="1"/>
  <c r="F19" i="1" a="1"/>
  <c r="F19" i="1" s="1"/>
  <c r="F21" i="1" a="1"/>
  <c r="F21" i="1" s="1"/>
  <c r="F14" i="1" a="1"/>
  <c r="F14" i="1" s="1"/>
  <c r="F16" i="1" a="1"/>
  <c r="F16" i="1" s="1"/>
  <c r="F20" i="1" a="1"/>
  <c r="F20" i="1" s="1"/>
  <c r="F15" i="1" a="1"/>
  <c r="F15" i="1" s="1"/>
  <c r="F17" i="1" a="1"/>
  <c r="F17" i="1" s="1"/>
  <c r="B16" i="7" l="1" a="1"/>
  <c r="B16" i="7" s="1"/>
  <c r="B6" i="7" a="1"/>
  <c r="B6" i="7" s="1"/>
  <c r="B7" i="7" a="1"/>
  <c r="B7" i="7" s="1"/>
  <c r="B10" i="7" a="1"/>
  <c r="B10" i="7" s="1"/>
  <c r="B9" i="7" a="1"/>
  <c r="B9" i="7" s="1"/>
  <c r="B17" i="7" a="1"/>
  <c r="B17" i="7" s="1"/>
  <c r="B8" i="7" a="1"/>
  <c r="B8" i="7" s="1"/>
  <c r="B5" i="7" a="1"/>
  <c r="B5" i="7" s="1"/>
  <c r="B12" i="7" a="1"/>
  <c r="B12" i="7" s="1"/>
  <c r="B18" i="7" a="1"/>
  <c r="B18" i="7" s="1"/>
  <c r="B13" i="7" a="1"/>
  <c r="B13" i="7" s="1"/>
  <c r="B14" i="7" a="1"/>
  <c r="B14" i="7" s="1"/>
  <c r="B11" i="7" a="1"/>
  <c r="B11" i="7" s="1"/>
  <c r="B15" i="7" a="1"/>
  <c r="B15" i="7" s="1"/>
  <c r="B4" i="7" a="1"/>
  <c r="B4" i="7" s="1"/>
  <c r="B2" i="7" a="1"/>
  <c r="B2" i="7" s="1"/>
  <c r="B3" i="7" a="1"/>
  <c r="B3" i="7" s="1"/>
  <c r="P61" i="1" a="1"/>
  <c r="AF64" i="1" l="1" a="1"/>
  <c r="AF64" i="1" s="1"/>
  <c r="AF62" i="1" a="1"/>
  <c r="AF62" i="1" s="1"/>
  <c r="AF63" i="1" a="1"/>
  <c r="AF63" i="1" s="1"/>
  <c r="AE62" i="1" a="1"/>
  <c r="AE62" i="1" s="1"/>
  <c r="AE63" i="1" a="1"/>
  <c r="AE63" i="1" s="1"/>
  <c r="AE64" i="1" a="1"/>
  <c r="AE64" i="1" s="1"/>
  <c r="AD62" i="1" a="1"/>
  <c r="AD62" i="1" s="1"/>
  <c r="AD63" i="1" a="1"/>
  <c r="AD63" i="1" s="1"/>
  <c r="AD64" i="1" a="1"/>
  <c r="AD64" i="1" s="1"/>
  <c r="AC62" i="1" a="1"/>
  <c r="AC62" i="1" s="1"/>
  <c r="AC64" i="1" a="1"/>
  <c r="AC64" i="1" s="1"/>
  <c r="AC63" i="1" a="1"/>
  <c r="AC63" i="1" s="1"/>
  <c r="AB62" i="1" a="1"/>
  <c r="AB62" i="1" s="1"/>
  <c r="AB64" i="1" a="1"/>
  <c r="AB64" i="1" s="1"/>
  <c r="AB63" i="1" a="1"/>
  <c r="AB63" i="1" s="1"/>
  <c r="AA62" i="1" a="1"/>
  <c r="AA62" i="1" s="1"/>
  <c r="AA64" i="1" a="1"/>
  <c r="AA64" i="1" s="1"/>
  <c r="AA63" i="1" a="1"/>
  <c r="AA63" i="1" s="1"/>
  <c r="Z62" i="1" a="1"/>
  <c r="Z62" i="1" s="1"/>
  <c r="Z63" i="1" a="1"/>
  <c r="Z63" i="1" s="1"/>
  <c r="Z64" i="1" a="1"/>
  <c r="Z64" i="1" s="1"/>
  <c r="Y62" i="1" a="1"/>
  <c r="Y62" i="1" s="1"/>
  <c r="Y63" i="1" a="1"/>
  <c r="Y63" i="1" s="1"/>
  <c r="Y64" i="1" a="1"/>
  <c r="Y64" i="1" s="1"/>
  <c r="X62" i="1" a="1"/>
  <c r="X62" i="1" s="1"/>
  <c r="X64" i="1" a="1"/>
  <c r="X64" i="1" s="1"/>
  <c r="X63" i="1" a="1"/>
  <c r="X63" i="1" s="1"/>
  <c r="W62" i="1" a="1"/>
  <c r="W62" i="1" s="1"/>
  <c r="W64" i="1" a="1"/>
  <c r="W64" i="1" s="1"/>
  <c r="W63" i="1" a="1"/>
  <c r="W63" i="1" s="1"/>
  <c r="U63" i="1" a="1"/>
  <c r="U63" i="1" s="1"/>
  <c r="V63" i="1" a="1"/>
  <c r="V63" i="1" s="1"/>
  <c r="U64" i="1" a="1"/>
  <c r="U64" i="1" s="1"/>
  <c r="V64" i="1" a="1"/>
  <c r="V64" i="1" s="1"/>
  <c r="V62" i="1" a="1"/>
  <c r="V62" i="1" s="1"/>
  <c r="U62" i="1" a="1"/>
  <c r="U62" i="1" s="1"/>
  <c r="T64" i="1" a="1"/>
  <c r="T64" i="1" s="1"/>
  <c r="T63" i="1" a="1"/>
  <c r="T63" i="1" s="1"/>
  <c r="T62" i="1" a="1"/>
  <c r="T62" i="1" s="1"/>
  <c r="S62" i="1" a="1"/>
  <c r="S62" i="1" s="1"/>
  <c r="S64" i="1" a="1"/>
  <c r="S64" i="1" s="1"/>
  <c r="Q64" i="1" a="1"/>
  <c r="Q64" i="1" s="1"/>
  <c r="R63" i="1" a="1"/>
  <c r="R63" i="1" s="1"/>
  <c r="Q62" i="1" a="1"/>
  <c r="Q62" i="1" s="1"/>
  <c r="Q63" i="1" a="1"/>
  <c r="Q63" i="1" s="1"/>
  <c r="R62" i="1" a="1"/>
  <c r="R62" i="1" s="1"/>
  <c r="S63" i="1" a="1"/>
  <c r="S63" i="1" s="1"/>
  <c r="P61" i="1"/>
  <c r="P62" i="1" s="1" a="1"/>
  <c r="P62" i="1" s="1"/>
  <c r="R64" i="1" a="1"/>
  <c r="R64" i="1" s="1"/>
  <c r="P64" i="1" l="1" a="1"/>
  <c r="P64" i="1" s="1"/>
  <c r="P63" i="1" a="1"/>
  <c r="P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Bäckström Marcus</author>
  </authors>
  <commentList>
    <comment ref="E6" authorId="0" shapeId="0" xr:uid="{6333B714-41E9-4392-A5AB-BAC124DAF431}">
      <text>
        <r>
          <rPr>
            <b/>
            <sz val="9"/>
            <color indexed="81"/>
            <rFont val="Tahoma"/>
            <family val="2"/>
          </rPr>
          <t>Bäckström Marcus:</t>
        </r>
        <r>
          <rPr>
            <sz val="9"/>
            <color indexed="81"/>
            <rFont val="Tahoma"/>
            <family val="2"/>
          </rPr>
          <t xml:space="preserve">
Markera en, flera eller samtliga leverantörer. Om du skickar förfrågan till en leverantör får du offert tillbaka från denne. Om du skickar till flera har får du flera offerter att jämföra.</t>
        </r>
      </text>
    </comment>
    <comment ref="N7" authorId="0" shapeId="0" xr:uid="{FCBFE471-9766-457D-949A-5A1E1C35CCEF}">
      <text>
        <r>
          <rPr>
            <b/>
            <sz val="9"/>
            <color indexed="81"/>
            <rFont val="Tahoma"/>
            <family val="2"/>
          </rPr>
          <t>Bäckström Marcus:</t>
        </r>
        <r>
          <rPr>
            <sz val="9"/>
            <color indexed="81"/>
            <rFont val="Tahoma"/>
            <family val="2"/>
          </rPr>
          <t xml:space="preserve">
Välj om du vill ta hänsyn till vilket pris leverantören erbjuder. Om endast denna parameter väljs ska beställaren välja den leverantör som erbjuder det lägsta priset.</t>
        </r>
      </text>
    </comment>
    <comment ref="N10" authorId="0" shapeId="0" xr:uid="{748B7412-5B16-4038-82EA-E76EC336A415}">
      <text>
        <r>
          <rPr>
            <b/>
            <sz val="9"/>
            <color indexed="81"/>
            <rFont val="Tahoma"/>
            <family val="2"/>
          </rPr>
          <t>Bäckström Marcus:</t>
        </r>
        <r>
          <rPr>
            <sz val="9"/>
            <color indexed="81"/>
            <rFont val="Tahoma"/>
            <family val="2"/>
          </rPr>
          <t xml:space="preserve">
Välj om du tar hänsyn till tillgänglighet, till exempel om du har behov av närhet till fysisk butik eller om leverantören ska ha vissa öppettider.</t>
        </r>
      </text>
    </comment>
    <comment ref="N13" authorId="0" shapeId="0" xr:uid="{5D7F7474-4CBB-403E-BFC1-748E4658AA78}">
      <text>
        <r>
          <rPr>
            <b/>
            <sz val="9"/>
            <color indexed="81"/>
            <rFont val="Tahoma"/>
            <family val="2"/>
          </rPr>
          <t>Bäckström Marcus:</t>
        </r>
        <r>
          <rPr>
            <sz val="9"/>
            <color indexed="81"/>
            <rFont val="Tahoma"/>
            <family val="2"/>
          </rPr>
          <t xml:space="preserve">
Välj om ditt urval kommer baseras på utprovning/provspelning, till exempel instrumentets klang/ton, användarvänlighet, ergonomi, robusthet eller storlek.</t>
        </r>
      </text>
    </comment>
    <comment ref="N16" authorId="0" shapeId="0" xr:uid="{152D0738-A5CB-4D0C-9502-9E75628F7569}">
      <text>
        <r>
          <rPr>
            <b/>
            <sz val="9"/>
            <color indexed="81"/>
            <rFont val="Tahoma"/>
            <family val="2"/>
          </rPr>
          <t>Bäckström Marcus:</t>
        </r>
        <r>
          <rPr>
            <sz val="9"/>
            <color indexed="81"/>
            <rFont val="Tahoma"/>
            <family val="2"/>
          </rPr>
          <t xml:space="preserve">
Välj om du vill ta hänsyn till anpassning till målgruppen (ex grund-, kultur- eller gymnasieskola) eller användarna (särskild genre, allegrier, storlek, vikt, användarnas kunskapsnivå). Även befintliga lokaler, inrednign och förvaringsmöjligheter kan räknas in här.</t>
        </r>
      </text>
    </comment>
    <comment ref="N19" authorId="0" shapeId="0" xr:uid="{4950F954-D7DD-4D4B-B3D4-DC992C45B0A8}">
      <text>
        <r>
          <rPr>
            <b/>
            <sz val="9"/>
            <color indexed="81"/>
            <rFont val="Tahoma"/>
            <family val="2"/>
          </rPr>
          <t>Bäckström Marcus:</t>
        </r>
        <r>
          <rPr>
            <sz val="9"/>
            <color indexed="81"/>
            <rFont val="Tahoma"/>
            <family val="2"/>
          </rPr>
          <t xml:space="preserve">
Välj om du vill ta hänsyn till leverantörens leveranstid.</t>
        </r>
      </text>
    </comment>
    <comment ref="N39" authorId="0" shapeId="0" xr:uid="{55AD3BB2-88CA-4A36-B7D0-AADE94062149}">
      <text>
        <r>
          <rPr>
            <b/>
            <sz val="9"/>
            <color indexed="81"/>
            <rFont val="Tahoma"/>
            <family val="2"/>
          </rPr>
          <t>Bäckström Marcus:</t>
        </r>
        <r>
          <rPr>
            <sz val="9"/>
            <color indexed="81"/>
            <rFont val="Tahoma"/>
            <family val="2"/>
          </rPr>
          <t xml:space="preserve">
Ange önskad/e produkt/er. 
Du kan antingen hänvisa direkt till en specifik produkt eller beskriva vilket behov du har och överlåta till leverantörerna att föreslå produkt. När du letar produkter kan du till exempel kolla på leverantörernas hemsidor eller i deras anbudsprislistor. Du kan också hänvisa till produkter som du redan har om du till exempel ska komplettera dessa med ytterligare köp.
Om du har behov av flera olika typer av produkter kan du fortsätta fylla på med nya produkter på raderna under tabellen. Tabellen utökar sig automatiskt när den fylls på med nya produkter.
</t>
        </r>
      </text>
    </comment>
    <comment ref="O39" authorId="0" shapeId="0" xr:uid="{B8FB53EA-4F66-481A-8DC4-82992706343B}">
      <text>
        <r>
          <rPr>
            <b/>
            <sz val="9"/>
            <color indexed="81"/>
            <rFont val="Tahoma"/>
            <family val="2"/>
          </rPr>
          <t>Ange hur många artiklar du önskar beställa.</t>
        </r>
      </text>
    </comment>
    <comment ref="P39" authorId="0" shapeId="0" xr:uid="{79ECF720-503E-4EB0-A2B6-289D6D10DC3F}">
      <text>
        <r>
          <rPr>
            <b/>
            <sz val="9"/>
            <color indexed="81"/>
            <rFont val="Tahoma"/>
            <family val="2"/>
          </rPr>
          <t>Bäckström Marcus:</t>
        </r>
        <r>
          <rPr>
            <sz val="9"/>
            <color indexed="81"/>
            <rFont val="Tahoma"/>
            <family val="2"/>
          </rPr>
          <t xml:space="preserve">
Kryssa i om anbudsgivaren ska få erbjuda andra, likvärdiga produkter än den önskade.</t>
        </r>
      </text>
    </comment>
    <comment ref="Q39" authorId="0" shapeId="0" xr:uid="{B2CDF81F-15C6-4158-9E9C-85DEA9875D43}">
      <text>
        <r>
          <rPr>
            <b/>
            <sz val="9"/>
            <color indexed="81"/>
            <rFont val="Tahoma"/>
            <family val="2"/>
          </rPr>
          <t>Bäckström Marcus:</t>
        </r>
        <r>
          <rPr>
            <sz val="9"/>
            <color indexed="81"/>
            <rFont val="Tahoma"/>
            <family val="2"/>
          </rPr>
          <t xml:space="preserve">
Kryssa i om det är ett alternativ att köpa begagnade instrument.</t>
        </r>
      </text>
    </comment>
    <comment ref="P60" authorId="0" shapeId="0" xr:uid="{6878ECA6-C268-4F3D-A1D5-5B44AE28AACE}">
      <text>
        <r>
          <rPr>
            <sz val="9"/>
            <color indexed="81"/>
            <rFont val="Tahoma"/>
            <charset val="1"/>
          </rPr>
          <t>Leverantörernas maximala timpriser visas. För vissa delområde kan leverantörer ha lägre timpriser än angivet.
I vissa fall anges 0 kr. I dessa fall tar leverantören antingen inte ut någon ersättning för tjänsten eller så är tjänsten inte tillämplig för de anbudsområde leverantören är antagen för.</t>
        </r>
      </text>
    </comment>
    <comment ref="N62" authorId="0" shapeId="0" xr:uid="{E49FC1F7-BAE1-4137-AC3E-E572C63B74B6}">
      <text>
        <r>
          <rPr>
            <b/>
            <sz val="9"/>
            <color indexed="81"/>
            <rFont val="Tahoma"/>
            <family val="2"/>
          </rPr>
          <t>Bäckström Marcus:</t>
        </r>
        <r>
          <rPr>
            <sz val="9"/>
            <color indexed="81"/>
            <rFont val="Tahoma"/>
            <family val="2"/>
          </rPr>
          <t xml:space="preserve">
För den typ av instrument där efterjustering kan komma att behövas, ska leverantören kunna tillhandahålla efterjustering.
Beställaren och antagen leverantör ska gemensamt komma överens om hur det praktiskt ska gå till vid genomförandet av efterjustering. Med detta avses i huvudsak var efterjusteringen fysiskt kommer att ske.</t>
        </r>
      </text>
    </comment>
    <comment ref="N63" authorId="0" shapeId="0" xr:uid="{1C88BAD3-BAC4-48FB-BFEF-F87B2F78F8CF}">
      <text>
        <r>
          <rPr>
            <b/>
            <sz val="9"/>
            <color indexed="81"/>
            <rFont val="Tahoma"/>
            <family val="2"/>
          </rPr>
          <t>Bäckström Marcus:</t>
        </r>
        <r>
          <rPr>
            <sz val="9"/>
            <color indexed="81"/>
            <rFont val="Tahoma"/>
            <family val="2"/>
          </rPr>
          <t xml:space="preserve">
Eventuell installation av vara ingår inte i dagspriset. För varor som kräver installation innan användandet av varan är möjlig ska leverantören efter anmodan från beställaren kunna tillhandahålla sådan installation.
Leverantören ska ange timpris för installation om detta är tillämpligt. Om installation inte är tillämpligt i detta anbudsområde anger ni "0 SEK" i kolumnen Pris per enhet (SEK).
Leverantören äger inte rätt att ta ut kostnader för installation som inte skriftligen har överenskommits med beställaren.</t>
        </r>
      </text>
    </comment>
    <comment ref="N64" authorId="0" shapeId="0" xr:uid="{5FBD4877-5F89-4065-8FD8-055512FDDD95}">
      <text>
        <r>
          <rPr>
            <b/>
            <sz val="9"/>
            <color indexed="81"/>
            <rFont val="Tahoma"/>
            <family val="2"/>
          </rPr>
          <t>Bäckström Marcus:</t>
        </r>
        <r>
          <rPr>
            <sz val="9"/>
            <color indexed="81"/>
            <rFont val="Tahoma"/>
            <family val="2"/>
          </rPr>
          <t xml:space="preserve">
Reparationer, som inte omfattas av en varas garanti kan vid behov komma att behöva utföras. Denna kan ske på plats hos beställaren eller genom att varan skickas, på beställarens bekostnad, till av leverantören angiven plats.
Eventuellt material ersätts med självkostnad plus 10 % påslag.</t>
        </r>
      </text>
    </comment>
    <comment ref="N67" authorId="0" shapeId="0" xr:uid="{A47B41E9-45CC-4D5E-BD75-36EF50B56F30}">
      <text>
        <r>
          <rPr>
            <b/>
            <sz val="9"/>
            <color indexed="81"/>
            <rFont val="Tahoma"/>
            <family val="2"/>
          </rPr>
          <t>Bäckström Marcus:</t>
        </r>
        <r>
          <rPr>
            <sz val="9"/>
            <color indexed="81"/>
            <rFont val="Tahoma"/>
            <family val="2"/>
          </rPr>
          <t xml:space="preserve">
Om du endast vill beställa tjänster och inte några produkter kan du beskriva dina behov här. Beskriv vad du vill ha gjort per rad, till exempel:
- Reparation av 5 gitarrer
- Installation av 10 keyboard till ny musiksal.
- Efterjustering av 35 gitarrer.
Leverantörerna fyller i fliken "Blankett (Lev)" med ett uppskattat antal timmar för att utföra tjänsten samt det avtalade timpriset för den typ av tjänst du efterfrågar.
Om du vill beställa både produkter och tjänster är det enklaste att du använder tabellen till vänster för att fylla i vilka produkter du vill beställa och sen kryssar i vilka tilläggstjänster du är intresserad av i tabellen ovan. Den här tabellen används om du bara är intresserad av tjänster.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Bäckström Marcus</author>
  </authors>
  <commentList>
    <comment ref="B37" authorId="0" shapeId="0" xr:uid="{A8E28FE8-8840-4CBF-9230-A28917F485F3}">
      <text>
        <r>
          <rPr>
            <b/>
            <sz val="9"/>
            <color indexed="81"/>
            <rFont val="Tahoma"/>
            <family val="2"/>
          </rPr>
          <t>Bäckström Marcus:</t>
        </r>
        <r>
          <rPr>
            <sz val="9"/>
            <color indexed="81"/>
            <rFont val="Tahoma"/>
            <family val="2"/>
          </rPr>
          <t xml:space="preserve">
Ange önskad produkt. Du kan antingen hänvisa direkt till en specifik produkt eller beskriva vilket behov du har och överlåta till leverantörerna att föreslå produkt. När du letar produkter kan du till exempel kolla på leverantörernas hemsidor eller i deras anbudsprislistor. Du kan också hänvisa till produkter som du redan har om du till exempel ska komplettera dessa med ytterligare köp.</t>
        </r>
      </text>
    </comment>
    <comment ref="C37" authorId="0" shapeId="0" xr:uid="{989612AF-0BDE-491A-B13F-6BC7381B44AF}">
      <text>
        <r>
          <rPr>
            <b/>
            <sz val="9"/>
            <color indexed="81"/>
            <rFont val="Tahoma"/>
            <family val="2"/>
          </rPr>
          <t>Bäckström Marcus:</t>
        </r>
        <r>
          <rPr>
            <sz val="9"/>
            <color indexed="81"/>
            <rFont val="Tahoma"/>
            <family val="2"/>
          </rPr>
          <t xml:space="preserve">
Markera om leverantören får erbjuda andra produkter än de som angivits, så länge de är likvärdiga. Du som beställare bedömer likvärdigheten.</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<sst xmlns="http://schemas.openxmlformats.org/spreadsheetml/2006/main" count="1534" uniqueCount="374">
  <si>
    <t>1. Börja här. Markera vilket eller vilka anbudsområden du vill avropa från och läs igenom den viktiga informationen i de röda rutorna.</t>
  </si>
  <si>
    <t>2. Fortsätt här. Markera vilka leverantörer du vill skicka förfrågan till.</t>
  </si>
  <si>
    <t>Välj område/n/ du ska beställa från</t>
  </si>
  <si>
    <t>Tänkbara leverantörer</t>
  </si>
  <si>
    <t>Mail</t>
  </si>
  <si>
    <t>Telefon</t>
  </si>
  <si>
    <t>Fysisk Butik</t>
  </si>
  <si>
    <t>Provspelning i butik</t>
  </si>
  <si>
    <t>Provspelning för utskick</t>
  </si>
  <si>
    <t>Begagnade instrument</t>
  </si>
  <si>
    <t>Urvalsparametrar</t>
  </si>
  <si>
    <t>Beskriv mer detaljerat vad som är viktigt vid er bedömning</t>
  </si>
  <si>
    <t>A1 Bleckblåsinstrument, enkla rörbladsinstrument och flöjt</t>
  </si>
  <si>
    <t>Musikinstrumentens, tillbehörens eller tjänsternas pris</t>
  </si>
  <si>
    <t>A2 Dubbla rörbladsinstrument</t>
  </si>
  <si>
    <t>A3 Övriga blåsinstrument</t>
  </si>
  <si>
    <t>B1 Digitalpiano, keyboard och synt</t>
  </si>
  <si>
    <t>Tillgänglighet</t>
  </si>
  <si>
    <t>B2 Akustiskt piano</t>
  </si>
  <si>
    <t>B3 Övriga klaviaturinstrument</t>
  </si>
  <si>
    <t>C1 Trumset</t>
  </si>
  <si>
    <t>Utprovning/provspelning</t>
  </si>
  <si>
    <t>C2 Orkesterslagverk</t>
  </si>
  <si>
    <t>C3 Övriga percussioninstrument</t>
  </si>
  <si>
    <t>D1 Gitarr och basgitarr</t>
  </si>
  <si>
    <t>Anpassning till målgrupp, användare &amp; befintlig miljö</t>
  </si>
  <si>
    <t>D2 Övriga stränginstrument, knäpp</t>
  </si>
  <si>
    <t>D3 Fiol</t>
  </si>
  <si>
    <t>D4 Cello</t>
  </si>
  <si>
    <t>Leveranstid</t>
  </si>
  <si>
    <t>D5 Kontrabas</t>
  </si>
  <si>
    <t>E1 Världsmusikinstrument</t>
  </si>
  <si>
    <t>F1 Elektronisk utrustning</t>
  </si>
  <si>
    <t>G1 Specialpedagogiska instrument</t>
  </si>
  <si>
    <t>Uppgifter om beställaren</t>
  </si>
  <si>
    <t>Namn (Organisation)</t>
  </si>
  <si>
    <t>Organisationsnummer</t>
  </si>
  <si>
    <t>Kontaktperson</t>
  </si>
  <si>
    <t>Telefon kontaktperson</t>
  </si>
  <si>
    <t>Tänk på att inte vara för låst till en specifik leverantör eller produkt. Om du skickar förfrågan till flera leverantörer eller kan tänka dig att acceptera likvärdiga produkter så kan du få en bättre konkurrens och därmed också bättre pris.</t>
  </si>
  <si>
    <t>Mail kontaktperson</t>
  </si>
  <si>
    <t>Uppgifter om leverans och avrop</t>
  </si>
  <si>
    <t>Leveransplats (Adress)</t>
  </si>
  <si>
    <t>Önskad leveransdag</t>
  </si>
  <si>
    <t>Referens fakturering</t>
  </si>
  <si>
    <t>Sista dag att lämna anbud</t>
  </si>
  <si>
    <t>Tilläggstjänster</t>
  </si>
  <si>
    <t>Markera om tjänsten ska ingå</t>
  </si>
  <si>
    <t>Efterjustering</t>
  </si>
  <si>
    <t>Installation</t>
  </si>
  <si>
    <t>Reparation</t>
  </si>
  <si>
    <t>Antal</t>
  </si>
  <si>
    <t>Likvärdig produkt accepteras?</t>
  </si>
  <si>
    <t>Namn</t>
  </si>
  <si>
    <t>Uppgifter om anbudsgivaren</t>
  </si>
  <si>
    <t>Anbudspris produkter (summeras från tabellen längre ner):</t>
  </si>
  <si>
    <t>Beställaren kommer väga in följande parametrar vid val av leverantör</t>
  </si>
  <si>
    <t>Beställaren väger in aspekten vid bedömningen?</t>
  </si>
  <si>
    <t>Beställarens kommentar:</t>
  </si>
  <si>
    <t>Ev kommentar anbudsgivare:</t>
  </si>
  <si>
    <t>Övriga villkor</t>
  </si>
  <si>
    <t>Beställarens kommentar</t>
  </si>
  <si>
    <t>Beställarens behov</t>
  </si>
  <si>
    <t>Begagnad produkt accepteras?</t>
  </si>
  <si>
    <t>Erbjuden produkt</t>
  </si>
  <si>
    <t>Länk till erbjuden produkt (frivilligt)</t>
  </si>
  <si>
    <t>Pris per styck (exkl.moms)</t>
  </si>
  <si>
    <t>Pris totalt (exkl. moms)</t>
  </si>
  <si>
    <t>Anbudsområde Avrop</t>
  </si>
  <si>
    <t>Tillfrågade leverantörer</t>
  </si>
  <si>
    <t>Statistiklämnande leverantör</t>
  </si>
  <si>
    <t>Organisationsnummer statistiklämnande leverantör</t>
  </si>
  <si>
    <t>Avropande myndighet</t>
  </si>
  <si>
    <t>Organisationsnummer avropande myndighet</t>
  </si>
  <si>
    <t>Önskad produkt</t>
  </si>
  <si>
    <t>Anbudsgivare Namn</t>
  </si>
  <si>
    <t>Anbudsgivare Orgnr</t>
  </si>
  <si>
    <t>Antagen i anbudsområden</t>
  </si>
  <si>
    <t>Anbudsområde Namn</t>
  </si>
  <si>
    <t>Anbudsområde</t>
  </si>
  <si>
    <t>Anbudsgrupp Namn</t>
  </si>
  <si>
    <t>Anbudsgrupp</t>
  </si>
  <si>
    <t>Telefonnummer</t>
  </si>
  <si>
    <t>AB Trumslagaren</t>
  </si>
  <si>
    <t>C1, C3, E1</t>
  </si>
  <si>
    <t>A1</t>
  </si>
  <si>
    <t>A Bleckblåsinstrument</t>
  </si>
  <si>
    <t>A</t>
  </si>
  <si>
    <t>Andreasson Musik &amp; Data Aktiebolag</t>
  </si>
  <si>
    <t>A1, A2, A3, B1, B2, B3, C1, C2, C3, D1, D2, D3, D4, D5, E1, F1, G1</t>
  </si>
  <si>
    <t>A2</t>
  </si>
  <si>
    <t>B Klaviaturinstrument</t>
  </si>
  <si>
    <t>B</t>
  </si>
  <si>
    <t>Bluebox Geetars AB</t>
  </si>
  <si>
    <t>B1, C1, C3, D1, D2, D3, D4, F1, G1</t>
  </si>
  <si>
    <t>A3</t>
  </si>
  <si>
    <t>C Slagverksinstrument</t>
  </si>
  <si>
    <t>C</t>
  </si>
  <si>
    <t>BME Musik Aktiebolag</t>
  </si>
  <si>
    <t>B1, D1,F1</t>
  </si>
  <si>
    <t>B1</t>
  </si>
  <si>
    <t>D Stränginstrument, knäppinstrument</t>
  </si>
  <si>
    <t>D</t>
  </si>
  <si>
    <t>Brinks Musik AB</t>
  </si>
  <si>
    <t>D3, D4, D5</t>
  </si>
  <si>
    <t>B2</t>
  </si>
  <si>
    <t>E Världsmusikinstrument</t>
  </si>
  <si>
    <t>E</t>
  </si>
  <si>
    <t>Din Fiol i Piteå AB</t>
  </si>
  <si>
    <t>B3</t>
  </si>
  <si>
    <t>F Övriga digitala instrument, tillbehör och programvaror</t>
  </si>
  <si>
    <t>F</t>
  </si>
  <si>
    <t>Elmelid Musik AB</t>
  </si>
  <si>
    <t>A1, A2, A3, B1, B2, B3, C1, C2, C3, D1, D2, D3, D4, D5, E1, F1</t>
  </si>
  <si>
    <t>C1</t>
  </si>
  <si>
    <t>G Specialpedagogiska instrument</t>
  </si>
  <si>
    <t>G</t>
  </si>
  <si>
    <t>Fiolbyggaren i Malmö</t>
  </si>
  <si>
    <t>C2</t>
  </si>
  <si>
    <t>Funki Instruments AB</t>
  </si>
  <si>
    <t>G1</t>
  </si>
  <si>
    <t>C3</t>
  </si>
  <si>
    <t>Hamm &amp; Nilsson Musik AB</t>
  </si>
  <si>
    <t>B1, C1, C3, D1, D2, D3, D4, E1, F1</t>
  </si>
  <si>
    <t>D1</t>
  </si>
  <si>
    <t>A1, A2, A3, G1</t>
  </si>
  <si>
    <t>D2</t>
  </si>
  <si>
    <t>Jonas Näslund AB</t>
  </si>
  <si>
    <t>A1, A2</t>
  </si>
  <si>
    <t>D3</t>
  </si>
  <si>
    <t>Klaviatur i Stockholm AB</t>
  </si>
  <si>
    <t>B1, B2</t>
  </si>
  <si>
    <t>D4</t>
  </si>
  <si>
    <t>Klaviatur Musik AB</t>
  </si>
  <si>
    <t>B1, F1</t>
  </si>
  <si>
    <t>D5</t>
  </si>
  <si>
    <t>A1, A2, A3</t>
  </si>
  <si>
    <t>E1</t>
  </si>
  <si>
    <t>Ljudfront AB</t>
  </si>
  <si>
    <t>A1, A3, B1, B3, C1, C3, D1, D2, E1, F1, G1</t>
  </si>
  <si>
    <t>F1</t>
  </si>
  <si>
    <t>Malmö Musikaffär AB</t>
  </si>
  <si>
    <t>A1, A2, A3, B1, B3, C1, C2, C3, D1, D2, D3, D4, D5, E1, F1, G1</t>
  </si>
  <si>
    <t>Musikanten i Umeå AB</t>
  </si>
  <si>
    <t>Musikbörsen i Gävle AB</t>
  </si>
  <si>
    <t>A1, A2, A3, B1, B3, C1, C2, C3, D1, D2, D3, D4, D5, E1, F1</t>
  </si>
  <si>
    <t>Musikbörsen i Göteborg AB</t>
  </si>
  <si>
    <t>Musikbörsen i Jönköping AB</t>
  </si>
  <si>
    <t>Musikbörsen i Malmö AB</t>
  </si>
  <si>
    <t>Musikbörsen i Norrköping AB</t>
  </si>
  <si>
    <t>Musikbörsen i Örebro AB</t>
  </si>
  <si>
    <t>A1, A2, A3, B1, B3, C1, C2, C3, D1, D2, D3, D4, D5, E1, F2</t>
  </si>
  <si>
    <t>Musikbörsen i Stockholm AB</t>
  </si>
  <si>
    <t>A1, A2, A3, B1, B3, C2, C3, D1, D2, D3, D4, D5, E1, F1</t>
  </si>
  <si>
    <t>Musikbörsen i Sundsvall AB</t>
  </si>
  <si>
    <t>Musikbörsen i Västerås AB</t>
  </si>
  <si>
    <t>Musikbörsen Sweden AB</t>
  </si>
  <si>
    <t>Musikcenter i Dalarna AB</t>
  </si>
  <si>
    <t>Musikcentralen Import i Växjö AB</t>
  </si>
  <si>
    <t>A1, A3, B1, C1, C3, D1, D2, D3, D4, D5, E1, F1, G1</t>
  </si>
  <si>
    <t>Musikhuset i Karlstad AB</t>
  </si>
  <si>
    <t>B1, B2, B3, C1, C3, D1, D2, D3, D4, D5, E1, F1</t>
  </si>
  <si>
    <t>Musikhuset i Linköping AB</t>
  </si>
  <si>
    <t>B1, B3, C1, C3, D1, D2, D3, D4, D5, E1, F1, G1</t>
  </si>
  <si>
    <t>Musiklagret Butik i Borås AB</t>
  </si>
  <si>
    <t>A1, A3, B1, B3, C1, C2, C3, D1, D2, D3, D4, D5, F1</t>
  </si>
  <si>
    <t>Nonnes Musik i Nybro Aktiebolag</t>
  </si>
  <si>
    <t>B1, C1, C3, D1, D2, F1, G1</t>
  </si>
  <si>
    <t>Örebro Violinateljé AB</t>
  </si>
  <si>
    <t>Örjan Lindqvist Musik, Music Music AB</t>
  </si>
  <si>
    <t>B1, C1, C3, D1, D2, F1</t>
  </si>
  <si>
    <t>PETER SVENSSON</t>
  </si>
  <si>
    <t>B1, B3, C1, C2, C3, D1, D2, E1, F1</t>
  </si>
  <si>
    <t>Prenics</t>
  </si>
  <si>
    <t>C1, C3, D1</t>
  </si>
  <si>
    <t>Rauber Musik</t>
  </si>
  <si>
    <t>Rickard Svensson Musica AB</t>
  </si>
  <si>
    <t>A1, A2, A3, D3, D4, D5</t>
  </si>
  <si>
    <t>Slagverket Stockholm AB</t>
  </si>
  <si>
    <t>B1, B3, C1, C2, C3, D1, D2, E1, F1, G1</t>
  </si>
  <si>
    <t>Toroton AB</t>
  </si>
  <si>
    <t>Trumhaket Öjebyn AB</t>
  </si>
  <si>
    <t>Uffes Blås Aktiebolag</t>
  </si>
  <si>
    <t>Uppsala Musikverkstad Aktiebolag</t>
  </si>
  <si>
    <t>A1, A2, A3, B1, B2, C1, C2, C3, D1, D2, D3, D4, D5, E1, F1</t>
  </si>
  <si>
    <t>Wettern Musik/ Ekstroom Technologies AB</t>
  </si>
  <si>
    <t>A1, A2, A3, B1, C1, C3, D1, D2, G1</t>
  </si>
  <si>
    <t>Pris - Anbudsområde D1 Gitarr, basgitarr</t>
  </si>
  <si>
    <t>Pris - Anbudsområde D2 Övriga stränginstrument, knäpp</t>
  </si>
  <si>
    <t>Pris - Anbudsområde D5 Kontrabas</t>
  </si>
  <si>
    <t>Pris - Anbudsområde B1 Digitalpiano, synt, keyboard</t>
  </si>
  <si>
    <t>Pris - Anbudsområde C1 Trumset</t>
  </si>
  <si>
    <t>Pris - Anbudsområde C3 Övriga percussioninstrument</t>
  </si>
  <si>
    <t>Pris - Anbudsområde F1 Elektronisk utrustning</t>
  </si>
  <si>
    <t>Pris - Anbudsområde G1 Specialpedagogiska instrument</t>
  </si>
  <si>
    <t>Pris - Anbudsområde D3 Fiol</t>
  </si>
  <si>
    <t>Pris - Anbudsområde D4 Cello</t>
  </si>
  <si>
    <t>Pris - Anbudsområde A1 Bleckblåsinstrument, enkla rörbladsinstrument, flöjt</t>
  </si>
  <si>
    <t>Pris - Anbudsområde A3 Övriga blåsinstrument</t>
  </si>
  <si>
    <t>Pris - Anbudsområde E1 Världsmusikinstrument</t>
  </si>
  <si>
    <t>Pris - Anbudsområde B3 Övriga klaviaturinstrument</t>
  </si>
  <si>
    <t>Pris - Anbudsområde C2 Orkesterslagverk</t>
  </si>
  <si>
    <t>Pris - Anbudsområde A2 Dubbla rörbladsinstrument</t>
  </si>
  <si>
    <t>Pris - Anbudsområde B2 Akustiskt piano</t>
  </si>
  <si>
    <t>Nej</t>
  </si>
  <si>
    <t>Ja</t>
  </si>
  <si>
    <t>Ibockade avtalsområde</t>
  </si>
  <si>
    <t>Område</t>
  </si>
  <si>
    <t>Sammansatt</t>
  </si>
  <si>
    <t>Visa</t>
  </si>
  <si>
    <t>Organisation</t>
  </si>
  <si>
    <t>Svar</t>
  </si>
  <si>
    <t>Svarets värde</t>
  </si>
  <si>
    <t>Kategorisering</t>
  </si>
  <si>
    <t>Prismatris upphandlarens specifikation</t>
  </si>
  <si>
    <t>Produktbeskrivning</t>
  </si>
  <si>
    <t>Andras Novak Instrumentmakare AB</t>
  </si>
  <si>
    <t>EFTERJUSTERING
För den typ av instrument där efterjustering kan komma att behövas, ska leverantören kunna tillhandahålla efterjustering.
Beställaren och antagen leverantör ska gemensamt komma överens om hur det praktiskt ska gå till vid genomförandet av efterjustering. Med detta avses i huvudsak var efterjusteringen fysiskt kommer att ske.
Leverantören ska ange timpris för efterjustering.</t>
  </si>
  <si>
    <t>INSTALLATION
Eventuell installation av vara ingår inte i dagspriset. För varor som kräver installation innan användandet av varan är möjlig ska leverantören efter anmodan från beställaren kunna tillhandahålla sådan installation.
Leverantören ska ange timpris för installation om detta är tillämpligt. Om installation inte är tillämpligt i detta anbudsområde anger ni "0 SEK" i kolumnen Pris per enhet (SEK).
Leverantören äger inte rätt att ta ut kostnader för installation som inte skriftligen har överenskommits med beställaren.</t>
  </si>
  <si>
    <t>REPARATION
Reparationer, som inte omfattas av en varas garanti kan vid behov komma att behöva utföras. Denna kan ske på plats hos beställaren eller genom att varan skickas, på beställarens bekostnad, till av leverantören angiven plats.
Beställaren har möjlighet att lämna in varor för reparation hos den leverantör som vid behovstillfället bäst kan uppfylla beställarens behov, i enlighet med samma parametrar - beskrivs i avsnitt 6 Avrop (beställning) - som används vid beställning av varor (t.ex. tjänsternas pris eller tillgänglighet).
Eventuellt material ersätts med självkostnad plus 10 % påslag.</t>
  </si>
  <si>
    <t>REPARATION
Reparationer, som inte omfattas av en varas garanti kan vid behov komma att behöva utföras. Denna kan ske på plats hos beställaren eller genom att varan skickas, på beställarens bekostnad, till av leverantören angiven plats.
Beställaren har möjlighet att lämna in varor för reparation hos den leverantör som vid behovstillfället bäst kan uppfylla beställarens behov, i enlighet med samma parametrar - beskrivs i avsnitt 6 Avrop (beställning) - som används vid beställning av varor (t.ex. tjänsternas pris eller tillgänglighet).
Leverantören ska timpris för reparationer som inte omfattas av garantin, Eventuellt material ersätts med självkostnad plus 10 % påslag.</t>
  </si>
  <si>
    <t>info@trumslagaren.se</t>
  </si>
  <si>
    <t>08-55116535</t>
  </si>
  <si>
    <t>kontakt@andreassonmusik.se</t>
  </si>
  <si>
    <t>031-771 47 11</t>
  </si>
  <si>
    <t>order@bunnemusic.se</t>
  </si>
  <si>
    <t>0650-25055</t>
  </si>
  <si>
    <t>postmaster@bememusik.com</t>
  </si>
  <si>
    <t>076-94 58 710</t>
  </si>
  <si>
    <t>Odinsgatan 9, Göteborg</t>
  </si>
  <si>
    <t>Anläggarvägen 32, Handen</t>
  </si>
  <si>
    <t>Ja - Villkor gäller, fråga vid beställning för mer info</t>
  </si>
  <si>
    <t>Tänk på att om värdet på ditt avrop beräkans överstiga ett prisbasbelopp så ska en förnyad konkurrensutsättning göras. Du ska då markera och skicka förfrågan till samtliga leverantörer som listas i tabellen till höger efter att du valt vilka avtalsområde du vill avropa från. Prisbasbeloppet uppdateras varje år, för år 2025 är beloppet 58 800 kronor exklusive moms. Notera att ni kan kontakta oss för stöd vid förnyad konkurrensutsättning.</t>
  </si>
  <si>
    <t>5. Här fyller leverantörerna i sina uppgifter och skickar tillbaka till upphandlande myndighet.</t>
  </si>
  <si>
    <t>Varvsgatan 10, Hudiksvall</t>
  </si>
  <si>
    <t>Bruksgatan 22, Helsingborg</t>
  </si>
  <si>
    <t>Geringsgatan 2, Norrfjärden</t>
  </si>
  <si>
    <t>Pumpvägen 1, Höör</t>
  </si>
  <si>
    <t>Amiralsgatan 31, Malmö</t>
  </si>
  <si>
    <t>Färjemansgatan 11, Östersund</t>
  </si>
  <si>
    <t>Styrmansgatan 23, Stockholm</t>
  </si>
  <si>
    <t>Wallingatan 35, Stockholm</t>
  </si>
  <si>
    <t>Rådmansgatan 39B, Stockholm</t>
  </si>
  <si>
    <t>Nygatan 46, Falkenberg</t>
  </si>
  <si>
    <t>Drabantvägen 19, Järfälla</t>
  </si>
  <si>
    <t>Amiralsgatan 16, Malmö</t>
  </si>
  <si>
    <t>Nygatan 17B, Umeå</t>
  </si>
  <si>
    <t>Nygatan 26, Gävle</t>
  </si>
  <si>
    <t>Karl-Johansgatan 53, Göteborg</t>
  </si>
  <si>
    <t>Östergatan 22, Malmö</t>
  </si>
  <si>
    <t>Nygatan 11, Norrköping</t>
  </si>
  <si>
    <t>Järnvägsgatan 10, Örebro</t>
  </si>
  <si>
    <t>Hornsgatan 144, Stockholm</t>
  </si>
  <si>
    <t>Köpmangatan 30, Sundsvall</t>
  </si>
  <si>
    <t>Stora gatan 41, Västerås</t>
  </si>
  <si>
    <t>Borganäsvägen 48, Borlänge</t>
  </si>
  <si>
    <t>Viktor Rydberg-gatan 40, Växjö</t>
  </si>
  <si>
    <t>Tingvallagatan 5, Karlstad</t>
  </si>
  <si>
    <t>Klostergatan 24, Linköping</t>
  </si>
  <si>
    <t>Döbelnsgatan 85, Borås</t>
  </si>
  <si>
    <t>Sveaplansgatan 1, Nybro</t>
  </si>
  <si>
    <t>Ringgatan 19, Örebro</t>
  </si>
  <si>
    <t>Köpmangatan 61, Örebro</t>
  </si>
  <si>
    <t>Norra vägen 5, Halmstad</t>
  </si>
  <si>
    <t>Verkstadsgatan 4, Falköping</t>
  </si>
  <si>
    <t>Nygatan 20A, Motala</t>
  </si>
  <si>
    <t>Södermannagatan 10, Stockholm</t>
  </si>
  <si>
    <t>Ledeburgsgatan 2, Malmö</t>
  </si>
  <si>
    <t>Bukettvägen 3, Eskilstuna</t>
  </si>
  <si>
    <t>Öjagatan 84, Öjebyn, Piteå</t>
  </si>
  <si>
    <t>Älvdalsvägen 29, Deje</t>
  </si>
  <si>
    <t>Kungsgatan 46, Uppsala</t>
  </si>
  <si>
    <t>Ringgatan 15, Motala</t>
  </si>
  <si>
    <t>Tänk på att du efter att du gjort en förfrågan meddelar samtliga anbudsgivande leverantörer vilken leverantör du valt, inte bara den som tilldelats uppdraget. Särskilt om värdet överstiger ett prisbasbelopp och du därmed gjort en förnyad konkurrensutsättning är detta viktigt. Du kan kontakta oss på Adda om du har frågor gällande detta!</t>
  </si>
  <si>
    <t>3. Här fyller du i dina behov. Markera vilka urvalsparametrar du vill ta hänsyn till vid avrop och beskriv detaljerat vad du kommer ta hänsyn till vid val av leverantör. Ange uppgifter om dig som beställer, samt uppgifter som är viktiga för leveransen. Längst  ner kan du jämföra leverantörernas timpriser för extratjänster och välja vilka extratjänster som ska ingå i avropet. Slutligen fyller du i vilka produkter du vill avropa och hur många i tabellen längst ner.</t>
  </si>
  <si>
    <t>Obs! Om du får ett felmeddelande där det bara står #NAMN i tabellen nedan har du troligtvis en äldre version av excel som inte stödjer formeln FILTER. 
Du hittar då motsvarande information i fliken Leverantörslista.</t>
  </si>
  <si>
    <t>info@dinfiol.se</t>
  </si>
  <si>
    <t>070-300 00 10</t>
  </si>
  <si>
    <t>jocke@elmelid.se</t>
  </si>
  <si>
    <t>0413 55 99 36</t>
  </si>
  <si>
    <t>info@fiolbyggaren.se</t>
  </si>
  <si>
    <t>0709-101389</t>
  </si>
  <si>
    <t>maria@funki.se</t>
  </si>
  <si>
    <t>micke@hammonilsson.se</t>
  </si>
  <si>
    <t>(+46)703279721</t>
  </si>
  <si>
    <t>dries@jonasnaslundab.se</t>
  </si>
  <si>
    <t>08-411 29 29</t>
  </si>
  <si>
    <t>kontakt@klaviaturstockholm.se</t>
  </si>
  <si>
    <t>08-6126060</t>
  </si>
  <si>
    <t>mats@klaviatur.se</t>
  </si>
  <si>
    <t>0346-690031</t>
  </si>
  <si>
    <t>marcus@ljudfront.se</t>
  </si>
  <si>
    <t>073-2501066</t>
  </si>
  <si>
    <t>frej.magnusson@malmomusikaffar.com</t>
  </si>
  <si>
    <t>0768-544141</t>
  </si>
  <si>
    <t>peter@musikanten.nu</t>
  </si>
  <si>
    <t>gavle@musikborsen.se</t>
  </si>
  <si>
    <t>026-142810</t>
  </si>
  <si>
    <t>Fredrik.andersen@musikborsen.se</t>
  </si>
  <si>
    <t>073-0417886</t>
  </si>
  <si>
    <t>joakim.jagsell@musikborsen.se</t>
  </si>
  <si>
    <t>036-392970</t>
  </si>
  <si>
    <t>Herkulesvägen 23, Jönköping</t>
  </si>
  <si>
    <t>andreas.lundberg@musikborsen.se</t>
  </si>
  <si>
    <t>norrkoping@musikborsen.se</t>
  </si>
  <si>
    <t>011184180</t>
  </si>
  <si>
    <t>stockholm@musikborsen.se</t>
  </si>
  <si>
    <t>08-844995</t>
  </si>
  <si>
    <t>sundsvall@musikborsen.se</t>
  </si>
  <si>
    <t>060-611399</t>
  </si>
  <si>
    <t>vasteras@musikborsen.se</t>
  </si>
  <si>
    <t>par.fransson@musikborsen.se</t>
  </si>
  <si>
    <t>019252513</t>
  </si>
  <si>
    <t>andreas.lundberg@musikbörsen.se</t>
  </si>
  <si>
    <t>0708422359</t>
  </si>
  <si>
    <t>micke@musikcenter.se</t>
  </si>
  <si>
    <t>0705483374</t>
  </si>
  <si>
    <t>info@musikcentralen.se</t>
  </si>
  <si>
    <t>+4647025540</t>
  </si>
  <si>
    <t>hakan@musikhuset.com</t>
  </si>
  <si>
    <t>0734120218</t>
  </si>
  <si>
    <t>tim@musikern.se</t>
  </si>
  <si>
    <t>0760226291</t>
  </si>
  <si>
    <t>hakan@musiklagret.se</t>
  </si>
  <si>
    <t>033-413738</t>
  </si>
  <si>
    <t>info@nonnes.se</t>
  </si>
  <si>
    <t>048115618</t>
  </si>
  <si>
    <t>info@prenics.se</t>
  </si>
  <si>
    <t>070-312 16 46</t>
  </si>
  <si>
    <t>raubermusik@telia.com</t>
  </si>
  <si>
    <t>+46705568765</t>
  </si>
  <si>
    <t>rickard@musikdoktorn.se</t>
  </si>
  <si>
    <t>0705-980022</t>
  </si>
  <si>
    <t>matt.silver@slagverket.com</t>
  </si>
  <si>
    <t>0855693060</t>
  </si>
  <si>
    <t>piano@toroton.com</t>
  </si>
  <si>
    <t>info@trumhaket.se</t>
  </si>
  <si>
    <t>info@uffesblas.com</t>
  </si>
  <si>
    <t>0552-418 70</t>
  </si>
  <si>
    <t>kontakt@uppsalamusikverkstad.se</t>
  </si>
  <si>
    <t>018-130309</t>
  </si>
  <si>
    <t>bjorn@wetternmusik.se</t>
  </si>
  <si>
    <t>0705814569</t>
  </si>
  <si>
    <t>info@orebroviolinatelje.se</t>
  </si>
  <si>
    <t>019-265540</t>
  </si>
  <si>
    <t>info@musicmusic.se</t>
  </si>
  <si>
    <t>019-120222</t>
  </si>
  <si>
    <t>+46732406082</t>
  </si>
  <si>
    <t>+46705143414</t>
  </si>
  <si>
    <t>+4640258575</t>
  </si>
  <si>
    <t>+4621131294</t>
  </si>
  <si>
    <t>+46705932433</t>
  </si>
  <si>
    <t>0705335556</t>
  </si>
  <si>
    <t>Windcorp Scandinavia/Javi Musik Aktiebolag</t>
  </si>
  <si>
    <t>gustav@windcorp.se</t>
  </si>
  <si>
    <t>031-829233</t>
  </si>
  <si>
    <t>Info@brass-spec.se</t>
  </si>
  <si>
    <t>Brass Specialisten AB</t>
  </si>
  <si>
    <t>peter@musikalen.se</t>
  </si>
  <si>
    <t>084116262</t>
  </si>
  <si>
    <t>0706055540</t>
  </si>
  <si>
    <t>4. När du fyllt i samtliga fält i det här avropsstödet så sparar du ner filen och skickar den till kontaktpersonerna hos de leverantörer som du valt ut. Leverantörerna återkommer med svar i fliken Blankett (Lev). Har du skickat beställningsblanketten till fler leverantörer kan du därefter jämföra deras priser och villkor och välja den leverantör som passar ditt behov bäst. Glöm inte att meddela vald leverantören att du vill genomföra beställningen och de andra att du gått vidare med en annan.</t>
  </si>
  <si>
    <t>Erbjuden produkt/tjänst</t>
  </si>
  <si>
    <t>Markerade leverantörers timpriser för tjänster.</t>
  </si>
  <si>
    <t>Önskad/e produkt/er</t>
  </si>
  <si>
    <t>Önskad/e tjänst/er</t>
  </si>
  <si>
    <t>Uppskattat antal timmar</t>
  </si>
  <si>
    <t>Timpris</t>
  </si>
  <si>
    <t>Pris totalt</t>
  </si>
  <si>
    <t>Alternativ 2 - Fortsätt nedan om du vill beställa endast tjänster.</t>
  </si>
  <si>
    <t>Alternativ 1 - Fortsätt nedan om du vill beställa produkter med/utan tilläggstjänster</t>
  </si>
  <si>
    <t>Musikalen i Halmstad</t>
  </si>
  <si>
    <t>Bunne Music/Bluebox Geetars AB</t>
  </si>
  <si>
    <t>Här finns två alternativ beroende på vad du vill avropa.
1. Om du vill beställa produkter med eller utan tilläggstjänster fyller du i tabellen till vänster och väljer vilka tilläggstjänster du önskar tillsammans med produkten i tabellen "Tilläggstjänster" nedan.
2. Om du endast vill beställa tjänster, såsom reparation av befintliga produkter, kan du använda tabellen "Önskad/e tjänst/er" längre ner på sidan.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</si>
</sst>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kr&quot;"/>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8"/>
      <name val="Calibri"/>
      <family val="2"/>
      <scheme val="minor"/>
    </font>
    <font>
      <sz val="9"/>
      <color indexed="81"/>
      <name val="Tahoma"/>
      <family val="2"/>
    </font>
    <font>
      <b/>
      <sz val="9"/>
      <color indexed="81"/>
      <name val="Tahoma"/>
      <family val="2"/>
    </font>
    <font>
      <b/>
      <sz val="16"/>
      <color theme="1"/>
      <name val="Calibri"/>
      <family val="2"/>
      <scheme val="minor"/>
    </font>
    <font>
      <b/>
      <sz val="10"/>
      <name val="Arial"/>
      <family val="2"/>
    </font>
    <font>
      <b/>
      <sz val="14"/>
      <color theme="1"/>
      <name val="Calibri"/>
      <family val="2"/>
      <scheme val="minor"/>
    </font>
    <font>
      <sz val="14"/>
      <color theme="1"/>
      <name val="Calibri"/>
      <family val="2"/>
      <scheme val="minor"/>
    </font>
    <font>
      <sz val="18"/>
      <color theme="1"/>
      <name val="Calibri"/>
      <family val="2"/>
      <scheme val="minor"/>
    </font>
    <font>
      <b/>
      <sz val="9"/>
      <color theme="1"/>
      <name val="Calibri"/>
      <family val="2"/>
      <scheme val="minor"/>
    </font>
    <font>
      <b/>
      <sz val="18"/>
      <color theme="1"/>
      <name val="Calibri"/>
      <family val="2"/>
      <scheme val="minor"/>
    </font>
    <font>
      <sz val="14"/>
      <color rgb="FFFF0000"/>
      <name val="Calibri"/>
      <family val="2"/>
      <scheme val="minor"/>
    </font>
    <font>
      <i/>
      <sz val="14"/>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b/>
      <sz val="11"/>
      <color indexed="63"/>
      <name val="Calibri"/>
      <family val="2"/>
      <charset val="1"/>
    </font>
    <font>
      <sz val="9"/>
      <color indexed="81"/>
      <name val="Tahoma"/>
      <charset val="1"/>
    </font>
    <font>
      <sz val="10"/>
      <color theme="1"/>
      <name val="Calibri"/>
      <family val="2"/>
      <scheme val="minor"/>
    </font>
    <font>
      <b/>
      <sz val="12"/>
      <color theme="1"/>
      <name val="Calibri"/>
      <family val="2"/>
      <scheme val="minor"/>
    </font>
  </fonts>
  <fills count="12">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C000"/>
        <bgColor indexed="64"/>
      </patternFill>
    </fill>
    <fill>
      <patternFill patternType="solid">
        <fgColor indexed="26"/>
        <bgColor indexed="9"/>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theme="4" tint="0.39997558519241921"/>
      </left>
      <right/>
      <top style="medium">
        <color indexed="64"/>
      </top>
      <bottom style="thin">
        <color theme="4" tint="0.39997558519241921"/>
      </bottom>
      <diagonal/>
    </border>
    <border>
      <left/>
      <right style="thin">
        <color theme="4" tint="0.39997558519241921"/>
      </right>
      <top style="medium">
        <color indexed="64"/>
      </top>
      <bottom style="thin">
        <color theme="4" tint="0.39997558519241921"/>
      </bottom>
      <diagonal/>
    </border>
    <border>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
      <left/>
      <right/>
      <top style="thin">
        <color theme="4" tint="0.39997558519241921"/>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s>
  <cellStyleXfs count="2">
    <xf numFmtId="0" fontId="0" fillId="0" borderId="0"/>
    <xf numFmtId="0" fontId="19" fillId="11" borderId="29">
      <protection locked="0"/>
    </xf>
  </cellStyleXfs>
  <cellXfs count="116">
    <xf numFmtId="0" fontId="0" fillId="0" borderId="0" xfId="0"/>
    <xf numFmtId="0" fontId="3" fillId="0" borderId="0" xfId="0" applyFont="1"/>
    <xf numFmtId="0" fontId="2" fillId="0" borderId="0" xfId="0" applyFont="1" applyAlignment="1">
      <alignment wrapText="1"/>
    </xf>
    <xf numFmtId="0" fontId="0" fillId="0" borderId="0" xfId="0" applyAlignment="1">
      <alignment vertical="top"/>
    </xf>
    <xf numFmtId="0" fontId="3" fillId="0" borderId="0" xfId="0" applyFont="1" applyAlignment="1">
      <alignment vertical="top"/>
    </xf>
    <xf numFmtId="0" fontId="0" fillId="2" borderId="2" xfId="0" applyFill="1" applyBorder="1" applyAlignment="1">
      <alignment vertical="top"/>
    </xf>
    <xf numFmtId="0" fontId="0" fillId="0" borderId="2" xfId="0" applyBorder="1" applyAlignment="1">
      <alignment vertical="top"/>
    </xf>
    <xf numFmtId="0" fontId="3" fillId="0" borderId="2" xfId="0" applyFont="1" applyBorder="1" applyAlignment="1">
      <alignment vertical="top"/>
    </xf>
    <xf numFmtId="0" fontId="0" fillId="0" borderId="4" xfId="0" applyBorder="1" applyAlignment="1">
      <alignment vertical="top"/>
    </xf>
    <xf numFmtId="0" fontId="0" fillId="0" borderId="1" xfId="0" applyBorder="1"/>
    <xf numFmtId="0" fontId="2" fillId="0" borderId="1" xfId="0" applyFont="1" applyBorder="1"/>
    <xf numFmtId="0" fontId="2" fillId="0" borderId="0" xfId="0" applyFont="1"/>
    <xf numFmtId="0" fontId="1" fillId="3" borderId="6" xfId="0" applyFont="1" applyFill="1" applyBorder="1" applyAlignment="1">
      <alignment wrapText="1"/>
    </xf>
    <xf numFmtId="0" fontId="1" fillId="3" borderId="7" xfId="0" applyFont="1" applyFill="1" applyBorder="1" applyAlignment="1">
      <alignment wrapText="1"/>
    </xf>
    <xf numFmtId="0" fontId="3" fillId="2" borderId="3" xfId="0" applyFont="1" applyFill="1" applyBorder="1" applyAlignment="1">
      <alignment vertical="top"/>
    </xf>
    <xf numFmtId="0" fontId="3" fillId="0" borderId="3" xfId="0" applyFont="1" applyBorder="1" applyAlignment="1">
      <alignment vertical="top"/>
    </xf>
    <xf numFmtId="0" fontId="3" fillId="0" borderId="5" xfId="0" applyFont="1" applyBorder="1" applyAlignment="1">
      <alignment vertical="top"/>
    </xf>
    <xf numFmtId="0" fontId="3" fillId="0" borderId="1" xfId="0" applyFont="1" applyBorder="1"/>
    <xf numFmtId="164" fontId="0" fillId="0" borderId="1" xfId="0" applyNumberFormat="1" applyBorder="1"/>
    <xf numFmtId="0" fontId="8" fillId="0" borderId="0" xfId="0" applyFont="1"/>
    <xf numFmtId="0" fontId="0" fillId="0" borderId="0" xfId="0" applyAlignment="1">
      <alignment wrapText="1"/>
    </xf>
    <xf numFmtId="0" fontId="2" fillId="0" borderId="12" xfId="0" applyFont="1" applyBorder="1"/>
    <xf numFmtId="0" fontId="2" fillId="0" borderId="13" xfId="0" applyFont="1" applyBorder="1"/>
    <xf numFmtId="0" fontId="9" fillId="6" borderId="1" xfId="0" applyFont="1" applyFill="1" applyBorder="1"/>
    <xf numFmtId="0" fontId="9" fillId="0" borderId="0" xfId="0" applyFont="1"/>
    <xf numFmtId="0" fontId="10" fillId="0" borderId="0" xfId="0" applyFont="1"/>
    <xf numFmtId="164" fontId="10" fillId="0" borderId="1" xfId="0" applyNumberFormat="1" applyFont="1" applyBorder="1"/>
    <xf numFmtId="0" fontId="9" fillId="6" borderId="1" xfId="0" applyFont="1" applyFill="1" applyBorder="1" applyAlignment="1">
      <alignment horizontal="left" vertical="top"/>
    </xf>
    <xf numFmtId="0" fontId="0" fillId="0" borderId="0" xfId="0" applyAlignment="1">
      <alignment horizontal="left" vertical="top"/>
    </xf>
    <xf numFmtId="0" fontId="9" fillId="6" borderId="1" xfId="0" applyFont="1" applyFill="1" applyBorder="1" applyAlignment="1">
      <alignment horizontal="left" vertical="top" wrapText="1"/>
    </xf>
    <xf numFmtId="0" fontId="1" fillId="3" borderId="1" xfId="0" applyFont="1" applyFill="1" applyBorder="1"/>
    <xf numFmtId="0" fontId="10" fillId="7" borderId="1" xfId="0" applyFont="1" applyFill="1" applyBorder="1"/>
    <xf numFmtId="0" fontId="13" fillId="6" borderId="1" xfId="0" applyFont="1" applyFill="1" applyBorder="1"/>
    <xf numFmtId="164" fontId="11" fillId="7" borderId="1" xfId="0" applyNumberFormat="1" applyFont="1" applyFill="1" applyBorder="1"/>
    <xf numFmtId="0" fontId="11" fillId="0" borderId="0" xfId="0" applyFont="1"/>
    <xf numFmtId="0" fontId="14" fillId="0" borderId="0" xfId="0" applyFont="1"/>
    <xf numFmtId="0" fontId="15" fillId="0" borderId="0" xfId="0" applyFont="1"/>
    <xf numFmtId="0" fontId="0" fillId="5" borderId="1" xfId="0" applyFill="1" applyBorder="1" applyProtection="1">
      <protection locked="0"/>
      <extLst>
        <ext xmlns:xfpb="http://schemas.microsoft.com/office/spreadsheetml/2022/featurepropertybag" uri="{C7286773-470A-42A8-94C5-96B5CB345126}">
          <xfpb:xfComplement i="0"/>
        </ext>
      </extLst>
    </xf>
    <xf numFmtId="0" fontId="0" fillId="5" borderId="1" xfId="0" applyFill="1" applyBorder="1" applyProtection="1">
      <protection locked="0"/>
    </xf>
    <xf numFmtId="49" fontId="0" fillId="5" borderId="1" xfId="0" applyNumberFormat="1" applyFill="1" applyBorder="1" applyProtection="1">
      <protection locked="0"/>
    </xf>
    <xf numFmtId="0" fontId="0" fillId="5" borderId="8" xfId="0" applyFill="1" applyBorder="1" applyProtection="1">
      <protection locked="0"/>
    </xf>
    <xf numFmtId="0" fontId="0" fillId="5" borderId="1" xfId="0" applyFill="1" applyBorder="1" applyAlignment="1" applyProtection="1">
      <alignment horizontal="left"/>
      <protection locked="0"/>
    </xf>
    <xf numFmtId="0" fontId="0" fillId="5" borderId="11" xfId="0" applyFill="1" applyBorder="1" applyProtection="1">
      <protection locked="0"/>
      <extLst>
        <ext xmlns:xfpb="http://schemas.microsoft.com/office/spreadsheetml/2022/featurepropertybag" uri="{C7286773-470A-42A8-94C5-96B5CB345126}">
          <xfpb:xfComplement i="0"/>
        </ext>
      </extLst>
    </xf>
    <xf numFmtId="0" fontId="2" fillId="8" borderId="1" xfId="0" applyFont="1" applyFill="1" applyBorder="1"/>
    <xf numFmtId="0" fontId="0" fillId="7" borderId="1" xfId="0" applyFill="1" applyBorder="1"/>
    <xf numFmtId="0" fontId="0" fillId="9" borderId="0" xfId="0" applyFill="1"/>
    <xf numFmtId="0" fontId="2" fillId="9" borderId="9" xfId="0" applyFont="1" applyFill="1" applyBorder="1"/>
    <xf numFmtId="0" fontId="0" fillId="5" borderId="22" xfId="0" applyFill="1" applyBorder="1" applyProtection="1">
      <protection locked="0"/>
    </xf>
    <xf numFmtId="0" fontId="0" fillId="5" borderId="23" xfId="0" applyFill="1" applyBorder="1" applyAlignment="1" applyProtection="1">
      <alignment horizontal="left"/>
      <protection locked="0"/>
    </xf>
    <xf numFmtId="0" fontId="0" fillId="5" borderId="23" xfId="0" applyFill="1" applyBorder="1" applyProtection="1">
      <protection locked="0"/>
      <extLst>
        <ext xmlns:xfpb="http://schemas.microsoft.com/office/spreadsheetml/2022/featurepropertybag" uri="{C7286773-470A-42A8-94C5-96B5CB345126}">
          <xfpb:xfComplement i="0"/>
        </ext>
      </extLst>
    </xf>
    <xf numFmtId="0" fontId="0" fillId="5" borderId="24" xfId="0" applyFill="1" applyBorder="1" applyProtection="1">
      <protection locked="0"/>
      <extLst>
        <ext xmlns:xfpb="http://schemas.microsoft.com/office/spreadsheetml/2022/featurepropertybag" uri="{C7286773-470A-42A8-94C5-96B5CB345126}">
          <xfpb:xfComplement i="0"/>
        </ext>
      </extLst>
    </xf>
    <xf numFmtId="0" fontId="1" fillId="3" borderId="27" xfId="0" applyFont="1" applyFill="1" applyBorder="1" applyAlignment="1">
      <alignment wrapText="1"/>
    </xf>
    <xf numFmtId="0" fontId="3" fillId="2" borderId="25" xfId="0" applyFont="1" applyFill="1" applyBorder="1" applyAlignment="1">
      <alignment vertical="top"/>
    </xf>
    <xf numFmtId="0" fontId="3" fillId="0" borderId="25" xfId="0" applyFont="1" applyBorder="1" applyAlignment="1">
      <alignment vertical="top"/>
    </xf>
    <xf numFmtId="0" fontId="10" fillId="10" borderId="1" xfId="0" applyFont="1" applyFill="1" applyBorder="1" applyProtection="1">
      <protection locked="0"/>
    </xf>
    <xf numFmtId="0" fontId="18" fillId="0" borderId="0" xfId="0" applyFont="1" applyAlignment="1">
      <alignment horizontal="left" vertical="center"/>
    </xf>
    <xf numFmtId="0" fontId="0" fillId="0" borderId="0" xfId="0" quotePrefix="1"/>
    <xf numFmtId="0" fontId="10" fillId="10" borderId="1" xfId="0" applyFont="1" applyFill="1" applyBorder="1" applyAlignment="1" applyProtection="1">
      <alignment wrapText="1"/>
      <protection locked="0"/>
    </xf>
    <xf numFmtId="164" fontId="10" fillId="10" borderId="1" xfId="0" applyNumberFormat="1" applyFont="1" applyFill="1" applyBorder="1" applyProtection="1">
      <protection locked="0"/>
    </xf>
    <xf numFmtId="0" fontId="1" fillId="3" borderId="0" xfId="0" applyFont="1" applyFill="1" applyAlignment="1">
      <alignment horizontal="center"/>
    </xf>
    <xf numFmtId="164" fontId="10" fillId="10" borderId="1" xfId="0" applyNumberFormat="1" applyFont="1" applyFill="1" applyBorder="1" applyAlignment="1" applyProtection="1">
      <alignment wrapText="1"/>
      <protection locked="0"/>
    </xf>
    <xf numFmtId="0" fontId="12" fillId="0" borderId="28" xfId="0" applyFont="1" applyBorder="1" applyAlignment="1">
      <alignment horizontal="left"/>
    </xf>
    <xf numFmtId="0" fontId="7" fillId="4" borderId="1" xfId="0" applyFont="1" applyFill="1" applyBorder="1" applyAlignment="1">
      <alignment horizontal="center" vertical="center"/>
    </xf>
    <xf numFmtId="0" fontId="18" fillId="4" borderId="1" xfId="0" applyFont="1" applyFill="1" applyBorder="1" applyAlignment="1">
      <alignment horizontal="left" vertical="center" wrapText="1"/>
    </xf>
    <xf numFmtId="0" fontId="10" fillId="0" borderId="1" xfId="0" applyFont="1" applyBorder="1" applyAlignment="1">
      <alignment horizontal="center" vertical="center"/>
    </xf>
    <xf numFmtId="0" fontId="17" fillId="0" borderId="28" xfId="0" applyFont="1" applyBorder="1" applyAlignment="1">
      <alignment horizontal="left" wrapText="1"/>
    </xf>
    <xf numFmtId="0" fontId="1" fillId="3" borderId="11" xfId="0" applyFont="1" applyFill="1" applyBorder="1" applyAlignment="1">
      <alignment horizontal="center"/>
    </xf>
    <xf numFmtId="0" fontId="1" fillId="3" borderId="8" xfId="0" applyFont="1" applyFill="1" applyBorder="1" applyAlignment="1">
      <alignment horizontal="center"/>
    </xf>
    <xf numFmtId="0" fontId="0" fillId="5" borderId="1" xfId="0"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 fillId="0" borderId="0" xfId="0" applyFont="1" applyAlignment="1">
      <alignment horizontal="center" wrapText="1"/>
    </xf>
    <xf numFmtId="0" fontId="0" fillId="0" borderId="0" xfId="0" applyAlignment="1">
      <alignment horizontal="center"/>
    </xf>
    <xf numFmtId="0" fontId="9" fillId="6" borderId="14" xfId="0" applyFont="1" applyFill="1" applyBorder="1" applyAlignment="1">
      <alignment horizontal="left" vertical="top" wrapText="1"/>
    </xf>
    <xf numFmtId="0" fontId="9" fillId="6" borderId="10" xfId="0" applyFont="1" applyFill="1" applyBorder="1" applyAlignment="1">
      <alignment horizontal="left" vertical="top" wrapText="1"/>
    </xf>
    <xf numFmtId="0" fontId="9" fillId="6" borderId="15" xfId="0" applyFont="1" applyFill="1" applyBorder="1" applyAlignment="1">
      <alignment horizontal="left" vertical="top" wrapText="1"/>
    </xf>
    <xf numFmtId="0" fontId="9" fillId="6" borderId="19" xfId="0" applyFont="1" applyFill="1" applyBorder="1" applyAlignment="1">
      <alignment horizontal="left" vertical="top" wrapText="1"/>
    </xf>
    <xf numFmtId="0" fontId="9" fillId="6" borderId="0" xfId="0" applyFont="1" applyFill="1" applyAlignment="1">
      <alignment horizontal="left" vertical="top" wrapText="1"/>
    </xf>
    <xf numFmtId="0" fontId="9" fillId="6" borderId="20"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8" xfId="0" applyFont="1" applyFill="1" applyBorder="1" applyAlignment="1">
      <alignment horizontal="left" vertical="top" wrapText="1"/>
    </xf>
    <xf numFmtId="0" fontId="9" fillId="6" borderId="17" xfId="0" applyFont="1" applyFill="1" applyBorder="1" applyAlignment="1">
      <alignment horizontal="left" vertical="top" wrapText="1"/>
    </xf>
    <xf numFmtId="0" fontId="10" fillId="10" borderId="11" xfId="0" applyFont="1" applyFill="1" applyBorder="1" applyAlignment="1" applyProtection="1">
      <alignment horizontal="center" vertical="top" wrapText="1"/>
      <protection locked="0"/>
    </xf>
    <xf numFmtId="0" fontId="10" fillId="10" borderId="21" xfId="0" applyFont="1" applyFill="1" applyBorder="1" applyAlignment="1" applyProtection="1">
      <alignment horizontal="center" vertical="top" wrapText="1"/>
      <protection locked="0"/>
    </xf>
    <xf numFmtId="0" fontId="10" fillId="10" borderId="8" xfId="0" applyFont="1" applyFill="1" applyBorder="1" applyAlignment="1" applyProtection="1">
      <alignment horizontal="center" vertical="top" wrapText="1"/>
      <protection locked="0"/>
    </xf>
    <xf numFmtId="0" fontId="2" fillId="0" borderId="0" xfId="0" applyFont="1" applyAlignment="1">
      <alignment horizontal="left" vertical="top" wrapText="1"/>
    </xf>
    <xf numFmtId="0" fontId="10" fillId="10" borderId="1" xfId="0" applyFont="1" applyFill="1" applyBorder="1" applyAlignment="1" applyProtection="1">
      <alignment horizontal="left" vertical="top" wrapText="1"/>
      <protection locked="0"/>
    </xf>
    <xf numFmtId="0" fontId="9" fillId="6" borderId="1" xfId="0" applyFont="1" applyFill="1" applyBorder="1" applyAlignment="1">
      <alignment horizontal="left" vertical="top"/>
    </xf>
    <xf numFmtId="0" fontId="10" fillId="10" borderId="11" xfId="0" applyFont="1" applyFill="1" applyBorder="1" applyAlignment="1" applyProtection="1">
      <alignment horizontal="left" vertical="top" wrapText="1"/>
      <protection locked="0"/>
    </xf>
    <xf numFmtId="0" fontId="10" fillId="10" borderId="21" xfId="0" applyFont="1" applyFill="1" applyBorder="1" applyAlignment="1" applyProtection="1">
      <alignment horizontal="left" vertical="top" wrapText="1"/>
      <protection locked="0"/>
    </xf>
    <xf numFmtId="0" fontId="10" fillId="10" borderId="8" xfId="0" applyFont="1" applyFill="1" applyBorder="1" applyAlignment="1" applyProtection="1">
      <alignment horizontal="left" vertical="top" wrapText="1"/>
      <protection locked="0"/>
    </xf>
    <xf numFmtId="0" fontId="0" fillId="0" borderId="1" xfId="0" applyBorder="1" applyAlignment="1"/>
    <xf numFmtId="0" fontId="0" fillId="0" borderId="0" xfId="0" applyAlignment="1"/>
    <xf numFmtId="0" fontId="22" fillId="0" borderId="0" xfId="0" applyFont="1"/>
    <xf numFmtId="0" fontId="3" fillId="0" borderId="25" xfId="0" applyFont="1" applyFill="1" applyBorder="1" applyAlignment="1">
      <alignment vertical="top"/>
    </xf>
    <xf numFmtId="0" fontId="3" fillId="0" borderId="3" xfId="0" applyFont="1" applyFill="1" applyBorder="1" applyAlignment="1">
      <alignment vertical="top"/>
    </xf>
    <xf numFmtId="0" fontId="0" fillId="0" borderId="1" xfId="0" applyFill="1" applyBorder="1"/>
    <xf numFmtId="0" fontId="3" fillId="0" borderId="26" xfId="0" applyFont="1" applyFill="1" applyBorder="1" applyAlignment="1">
      <alignment vertical="top"/>
    </xf>
    <xf numFmtId="0" fontId="21" fillId="5" borderId="8" xfId="0" applyFont="1" applyFill="1" applyBorder="1" applyAlignment="1" applyProtection="1">
      <alignment horizontal="center" wrapText="1"/>
      <protection locked="0"/>
    </xf>
    <xf numFmtId="0" fontId="21" fillId="5" borderId="22" xfId="0" applyFont="1" applyFill="1" applyBorder="1" applyAlignment="1" applyProtection="1">
      <alignment horizontal="center" wrapText="1"/>
      <protection locked="0"/>
    </xf>
    <xf numFmtId="0" fontId="0" fillId="5" borderId="1" xfId="0" applyFill="1" applyBorder="1" applyAlignment="1" applyProtection="1">
      <alignment horizontal="left" vertical="top" wrapText="1"/>
      <protection locked="0"/>
    </xf>
    <xf numFmtId="0" fontId="1" fillId="3" borderId="30" xfId="0" applyFont="1" applyFill="1" applyBorder="1" applyAlignment="1">
      <alignment horizontal="center"/>
    </xf>
    <xf numFmtId="0" fontId="1" fillId="3" borderId="28" xfId="0" applyFont="1" applyFill="1" applyBorder="1" applyAlignment="1">
      <alignment horizontal="center"/>
    </xf>
    <xf numFmtId="0" fontId="10" fillId="7" borderId="1" xfId="0" applyFont="1" applyFill="1" applyBorder="1" applyAlignment="1">
      <alignment horizontal="left" wrapText="1"/>
    </xf>
    <xf numFmtId="0" fontId="9" fillId="6" borderId="11" xfId="0" applyFont="1" applyFill="1" applyBorder="1" applyAlignment="1">
      <alignment horizontal="left" vertical="top"/>
    </xf>
    <xf numFmtId="0" fontId="9" fillId="6" borderId="21" xfId="0" applyFont="1" applyFill="1" applyBorder="1" applyAlignment="1">
      <alignment horizontal="left" vertical="top"/>
    </xf>
    <xf numFmtId="0" fontId="9" fillId="6" borderId="8" xfId="0" applyFont="1" applyFill="1" applyBorder="1" applyAlignment="1">
      <alignment horizontal="left" vertical="top"/>
    </xf>
    <xf numFmtId="0" fontId="7" fillId="6" borderId="10" xfId="0" applyFont="1" applyFill="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8" xfId="0" applyFont="1" applyFill="1" applyBorder="1" applyAlignment="1">
      <alignment horizontal="left" vertical="top" wrapText="1"/>
    </xf>
    <xf numFmtId="0" fontId="7" fillId="6" borderId="17" xfId="0" applyFont="1" applyFill="1" applyBorder="1" applyAlignment="1">
      <alignment horizontal="left" vertical="top" wrapText="1"/>
    </xf>
    <xf numFmtId="0" fontId="0" fillId="5" borderId="1" xfId="0" applyFill="1" applyBorder="1" applyAlignment="1" applyProtection="1">
      <alignment horizontal="left" vertical="top"/>
      <protection locked="0"/>
    </xf>
    <xf numFmtId="0" fontId="7" fillId="6" borderId="14" xfId="0" applyFont="1" applyFill="1" applyBorder="1" applyAlignment="1">
      <alignment horizontal="left" vertical="top" wrapText="1"/>
    </xf>
    <xf numFmtId="0" fontId="16" fillId="6" borderId="19" xfId="0" applyFont="1" applyFill="1" applyBorder="1" applyAlignment="1">
      <alignment horizontal="left" wrapText="1"/>
    </xf>
    <xf numFmtId="0" fontId="16" fillId="6" borderId="0" xfId="0" applyFont="1" applyFill="1" applyAlignment="1">
      <alignment horizontal="left" wrapText="1"/>
    </xf>
    <xf numFmtId="0" fontId="16" fillId="6" borderId="19" xfId="0" applyFont="1" applyFill="1" applyBorder="1" applyAlignment="1">
      <alignment horizontal="left" vertical="top" wrapText="1"/>
    </xf>
    <xf numFmtId="0" fontId="16" fillId="6" borderId="0" xfId="0" applyFont="1" applyFill="1" applyAlignment="1">
      <alignment horizontal="left" vertical="top" wrapText="1"/>
    </xf>
  </cellXfs>
  <cellStyles count="2">
    <cellStyle name="Excel Built-in Output" xfId="1" xr:uid="{06C03E4A-D574-4D72-9474-4DEBAA8F6655}"/>
    <cellStyle name="Normal" xfId="0" builtinId="0"/>
  </cellStyles>
  <dxfs count="32">
    <dxf>
      <font>
        <strike val="0"/>
        <outline val="0"/>
        <shadow val="0"/>
        <u val="none"/>
        <vertAlign val="baseline"/>
        <sz val="10"/>
        <color theme="1"/>
        <name val="Calibri"/>
        <family val="2"/>
        <scheme val="minor"/>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rgb="FF92D05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border>
      <protection locked="0" hidden="0"/>
    </dxf>
    <dxf>
      <fill>
        <patternFill>
          <bgColor rgb="FF92D050"/>
        </patternFill>
      </fill>
    </dxf>
    <dxf>
      <fill>
        <patternFill>
          <bgColor rgb="FF92D050"/>
        </patternFill>
      </fill>
    </dxf>
    <dxf>
      <border outline="0">
        <left style="thin">
          <color indexed="64"/>
        </left>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0" indent="0" justifyLastLine="0" shrinkToFit="0" readingOrder="0"/>
    </dxf>
    <dxf>
      <fill>
        <patternFill patternType="solid">
          <fgColor indexed="64"/>
          <bgColor rgb="FF92D050"/>
        </patternFill>
      </fill>
      <border diagonalUp="0" diagonalDown="0">
        <left style="thin">
          <color indexed="64"/>
        </left>
        <right/>
        <top style="thin">
          <color indexed="64"/>
        </top>
        <bottom style="thin">
          <color indexed="64"/>
        </bottom>
      </border>
      <protection locked="0" hidden="0"/>
      <extLst>
        <ext xmlns:xfpb="http://schemas.microsoft.com/office/spreadsheetml/2022/featurepropertybag" uri="{0417FA29-78FA-4A13-93AC-8FF0FAFDF519}">
          <xfpb:DXFComplement i="0"/>
        </ext>
      </extLst>
    </dxf>
    <dxf>
      <fill>
        <patternFill patternType="solid">
          <fgColor indexed="64"/>
          <bgColor rgb="FF92D050"/>
        </patternFill>
      </fill>
      <border diagonalUp="0" diagonalDown="0">
        <left style="thin">
          <color indexed="64"/>
        </left>
        <right style="thin">
          <color indexed="64"/>
        </right>
        <top style="thin">
          <color indexed="64"/>
        </top>
        <bottom style="thin">
          <color indexed="64"/>
        </bottom>
      </border>
      <protection locked="0" hidden="0"/>
      <extLst>
        <ext xmlns:xfpb="http://schemas.microsoft.com/office/spreadsheetml/2022/featurepropertybag" uri="{0417FA29-78FA-4A13-93AC-8FF0FAFDF519}">
          <xfpb:DXFComplement i="0"/>
        </ext>
      </extLst>
    </dxf>
    <dxf>
      <fill>
        <patternFill patternType="solid">
          <fgColor indexed="64"/>
          <bgColor rgb="FF92D05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solid">
          <fgColor indexed="64"/>
          <bgColor rgb="FF92D050"/>
        </patternFill>
      </fill>
      <border diagonalUp="0" diagonalDown="0">
        <left/>
        <right style="thin">
          <color indexed="64"/>
        </right>
        <top style="thin">
          <color indexed="64"/>
        </top>
        <bottom style="thin">
          <color indexed="64"/>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solid">
          <fgColor indexed="64"/>
          <bgColor rgb="FF92D050"/>
        </patternFill>
      </fill>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alignment horizontal="general" vertical="bottom" textRotation="0" wrapText="1" indent="0" justifyLastLine="0" shrinkToFit="0" readingOrder="0"/>
    </dxf>
    <dxf>
      <font>
        <b/>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alignment horizontal="general" vertical="top"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border outline="0">
        <top style="thin">
          <color indexed="64"/>
        </top>
      </border>
    </dxf>
    <dxf>
      <border outline="0">
        <top style="medium">
          <color indexed="64"/>
        </top>
        <bottom style="thin">
          <color indexed="64"/>
        </bottom>
      </border>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C9E3A40F-C35E-47E2-86B7-82C10BA2714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v>Nedpil med hel fyllning</v>
  </rv>
  <rv s="0">
    <v>1</v>
    <v>5</v>
    <v>Utropstecken med hel fyllning</v>
  </rv>
  <rv s="1">
    <v>13</v>
    <v>1</v>
  </rv>
  <rv s="2">
    <v>13</v>
    <v>3</v>
  </rv>
</rvData>
</file>

<file path=xl/richData/rdrichvaluestructure.xml><?xml version="1.0" encoding="utf-8"?>
<rvStructures xmlns="http://schemas.microsoft.com/office/spreadsheetml/2017/richdata" count="3">
  <s t="_localImage">
    <k n="_rvRel:LocalImageIdentifier" t="i"/>
    <k n="CalcOrigin" t="i"/>
    <k n="Text" t="s"/>
  </s>
  <s t="_error">
    <k n="errorType" t="i"/>
    <k n="propagated" t="b"/>
  </s>
  <s t="_error">
    <k n="errorType" t="i"/>
    <k n="subType"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0ED39F-DB4C-4135-9C7F-6A7A50A5D5F9}" name="Tabell5" displayName="Tabell5" ref="N39:Q59" totalsRowShown="0" headerRowDxfId="14" dataDxfId="13" headerRowBorderDxfId="11" tableBorderDxfId="12" totalsRowBorderDxfId="10">
  <autoFilter ref="N39:Q59" xr:uid="{C20ED39F-DB4C-4135-9C7F-6A7A50A5D5F9}"/>
  <tableColumns count="4">
    <tableColumn id="1" xr3:uid="{8AD00192-ED1B-408C-BBAA-C332F59081D6}" name="Önskad/e produkt/er" dataDxfId="9"/>
    <tableColumn id="2" xr3:uid="{B3D4D1B1-0494-4F93-926E-59549C85200E}" name="Antal" dataDxfId="8"/>
    <tableColumn id="3" xr3:uid="{8A621A0F-CD72-42A4-BEE6-4E48B2CB67FB}" name="Likvärdig produkt accepteras?" dataDxfId="7"/>
    <tableColumn id="4" xr3:uid="{7D04E7B9-8117-4220-865C-DF771F116CD2}" name="Begagnad produkt accepteras?"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0A14AC-C08D-49A9-BB40-869C66F54CFF}" name="Tabell7" displayName="Tabell7" ref="N67:N73" totalsRowShown="0" headerRowDxfId="5" dataDxfId="0" tableBorderDxfId="4">
  <autoFilter ref="N67:N73" xr:uid="{700A14AC-C08D-49A9-BB40-869C66F54CFF}"/>
  <tableColumns count="1">
    <tableColumn id="1" xr3:uid="{1A92E1A4-8BC5-4253-8C44-A4477C7570A9}" name="Önskad/e tjänst/er" dataDxfId="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DE865C-EFF0-47F6-B9D3-FDFAAC348A29}" name="Tabell1" displayName="Tabell1" ref="A1:C46" totalsRowShown="0" headerRowDxfId="31" headerRowBorderDxfId="30" tableBorderDxfId="29" totalsRowBorderDxfId="28">
  <autoFilter ref="A1:C46" xr:uid="{5FDE865C-EFF0-47F6-B9D3-FDFAAC348A29}"/>
  <tableColumns count="3">
    <tableColumn id="3" xr3:uid="{4BEAE49A-4DE8-45F1-BEC2-B0E41D7A2810}" name="Anbudsgivare Namn" dataDxfId="27"/>
    <tableColumn id="4" xr3:uid="{26F5A8B0-5DD8-4F73-B50B-4B7FD8B23838}" name="Anbudsgivare Orgnr" dataDxfId="26"/>
    <tableColumn id="2" xr3:uid="{2F03F76F-AC52-4C09-B834-4557B1AE4759}" name="Antagen i anbudsområden" dataDxfId="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946815-5E5F-4441-804F-4554E5690B55}" name="Tabell2" displayName="Tabell2" ref="E1:F18" totalsRowShown="0">
  <autoFilter ref="E1:F18" xr:uid="{12946815-5E5F-4441-804F-4554E5690B55}"/>
  <tableColumns count="2">
    <tableColumn id="1" xr3:uid="{98E0C7C6-42E8-44B5-B275-917A15475D8E}" name="Anbudsområde Namn" dataDxfId="24"/>
    <tableColumn id="2" xr3:uid="{5C974E4F-290E-4F92-BCAB-75980415F4B1}" name="Anbudsområd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68DE72-FE7F-4A7B-9AF5-04C58DCE3D46}" name="Tabell3" displayName="Tabell3" ref="H1:I8" totalsRowShown="0">
  <autoFilter ref="H1:I8" xr:uid="{6868DE72-FE7F-4A7B-9AF5-04C58DCE3D46}"/>
  <tableColumns count="2">
    <tableColumn id="1" xr3:uid="{BCB4E309-A9A9-4A77-B15D-CE2789D91C56}" name="Anbudsgrupp Namn"/>
    <tableColumn id="2" xr3:uid="{8933C953-992D-4B04-8470-37D309937B9C}" name="Anbudsgrupp"/>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7150E9-BC22-4035-AD28-3F00326AD287}" name="Tabell6" displayName="Tabell6" ref="K1:Q46" totalsRowShown="0" headerRowDxfId="23" dataDxfId="22">
  <autoFilter ref="K1:Q46" xr:uid="{D57150E9-BC22-4035-AD28-3F00326AD287}"/>
  <tableColumns count="7">
    <tableColumn id="1" xr3:uid="{EF69E091-B4FD-48BA-8318-426FC49E437A}" name="Namn" dataDxfId="21"/>
    <tableColumn id="3" xr3:uid="{16FED9DE-BB75-4C88-BBB6-F9B454C06D5D}" name="Mail"/>
    <tableColumn id="4" xr3:uid="{286BEDFD-A137-4378-8FA1-2980F900E08F}" name="Telefonnummer"/>
    <tableColumn id="5" xr3:uid="{85416200-A297-40ED-99F7-BE10C42A93DE}" name="Fysisk Butik" dataDxfId="20">
      <calculatedColumnFormula array="1">TRANSPOSE(_xlfn.XLOOKUP(Tabell1[[#This Row],[Anbudsgivare Namn]],#REF!,#REF!,"Saknas"))</calculatedColumnFormula>
    </tableColumn>
    <tableColumn id="6" xr3:uid="{9AEBA0EF-D9CE-4967-9551-FABE7500F606}" name="Provspelning i butik" dataDxfId="19"/>
    <tableColumn id="7" xr3:uid="{49017FA6-023D-454A-B06B-2D7F605B9795}" name="Provspelning för utskick" dataDxfId="18">
      <calculatedColumnFormula array="1">TRANSPOSE(_xlfn.XLOOKUP(Tabell1[[#This Row],[Anbudsgivare Namn]],#REF!,#REF!,"Saknas"))</calculatedColumnFormula>
    </tableColumn>
    <tableColumn id="8" xr3:uid="{1801BA19-465C-459C-B97B-B819CD063291}" name="Begagnade instrument" dataDxfId="17">
      <calculatedColumnFormula array="1">TRANSPOSE(_xlfn.XLOOKUP(Tabell1[[#This Row],[Anbudsgivare Namn]],#REF!,#REF!,"Saknas"))</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8651A6-53AD-4A98-87BC-2AD98404C473}" name="Tabell15" displayName="Tabell15" ref="A1:F141" totalsRowShown="0" headerRowDxfId="16">
  <autoFilter ref="A1:F141" xr:uid="{FB8651A6-53AD-4A98-87BC-2AD98404C473}">
    <filterColumn colId="0">
      <filters>
        <filter val="Bluebox Geetars AB"/>
      </filters>
    </filterColumn>
  </autoFilter>
  <sortState xmlns:xlrd2="http://schemas.microsoft.com/office/spreadsheetml/2017/richdata2" ref="A2:F141">
    <sortCondition descending="1" ref="C1:C141"/>
  </sortState>
  <tableColumns count="6">
    <tableColumn id="1" xr3:uid="{77724A62-AAD6-4048-92F3-ECA0B87B6D62}" name="Organisation"/>
    <tableColumn id="4" xr3:uid="{C81D2510-F140-4FB6-9A64-212DFA26D558}" name="Svar"/>
    <tableColumn id="5" xr3:uid="{F6ED37E5-2EFE-4CC1-A879-358E5965733C}" name="Svarets värde"/>
    <tableColumn id="2" xr3:uid="{6EDE1AE2-A441-4441-954D-732F67EAEF9D}" name="Kategorisering"/>
    <tableColumn id="6" xr3:uid="{1991E77A-D6F8-4B60-A4B5-F626D3EA488C}" name="Prismatris upphandlarens specifikation" dataDxfId="15"/>
    <tableColumn id="9" xr3:uid="{8E1B6023-3AFB-4362-A1B8-89D29240AB83}" name="Produktbeskrivning"/>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vmlDrawing" Target="../drawings/vmlDrawing1.v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hyperlink" Target="mailto:info@musikcentralen.se" TargetMode="External"/><Relationship Id="rId13" Type="http://schemas.openxmlformats.org/officeDocument/2006/relationships/table" Target="../tables/table5.xml"/><Relationship Id="rId3" Type="http://schemas.openxmlformats.org/officeDocument/2006/relationships/hyperlink" Target="mailto:order@bunnemusic.se" TargetMode="External"/><Relationship Id="rId7" Type="http://schemas.openxmlformats.org/officeDocument/2006/relationships/hyperlink" Target="mailto:info@fiolbyggaren.se" TargetMode="External"/><Relationship Id="rId12" Type="http://schemas.openxmlformats.org/officeDocument/2006/relationships/table" Target="../tables/table4.xml"/><Relationship Id="rId2" Type="http://schemas.openxmlformats.org/officeDocument/2006/relationships/hyperlink" Target="mailto:kontakt@andreassonmusik.se" TargetMode="External"/><Relationship Id="rId1" Type="http://schemas.openxmlformats.org/officeDocument/2006/relationships/hyperlink" Target="mailto:info@trumslagaren.se" TargetMode="External"/><Relationship Id="rId6" Type="http://schemas.openxmlformats.org/officeDocument/2006/relationships/hyperlink" Target="mailto:jocke@elmelid.se" TargetMode="External"/><Relationship Id="rId11" Type="http://schemas.openxmlformats.org/officeDocument/2006/relationships/table" Target="../tables/table3.xml"/><Relationship Id="rId5" Type="http://schemas.openxmlformats.org/officeDocument/2006/relationships/hyperlink" Target="mailto:info@dinfiol.se" TargetMode="External"/><Relationship Id="rId10" Type="http://schemas.openxmlformats.org/officeDocument/2006/relationships/hyperlink" Target="mailto:peter@musikalen.se" TargetMode="External"/><Relationship Id="rId4" Type="http://schemas.openxmlformats.org/officeDocument/2006/relationships/hyperlink" Target="mailto:postmaster@bememusik.com" TargetMode="External"/><Relationship Id="rId9" Type="http://schemas.openxmlformats.org/officeDocument/2006/relationships/hyperlink" Target="mailto:gustav@windcorp.se" TargetMode="External"/><Relationship Id="rId1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E2836-F152-4C2F-8940-4960A3D2B79B}">
  <dimension ref="A1:N21"/>
  <sheetViews>
    <sheetView workbookViewId="0">
      <selection activeCell="A22" sqref="A22:XFD28"/>
    </sheetView>
  </sheetViews>
  <sheetFormatPr defaultRowHeight="15" x14ac:dyDescent="0.25"/>
  <cols>
    <col min="1" max="1" width="54.5703125" bestFit="1" customWidth="1"/>
    <col min="2" max="2" width="29.140625" customWidth="1"/>
    <col min="3" max="3" width="27.28515625" bestFit="1" customWidth="1"/>
    <col min="4" max="4" width="48" bestFit="1" customWidth="1"/>
    <col min="5" max="5" width="21" bestFit="1" customWidth="1"/>
    <col min="6" max="6" width="41.5703125" bestFit="1" customWidth="1"/>
    <col min="7" max="7" width="15.140625" bestFit="1" customWidth="1"/>
    <col min="8" max="8" width="5.7109375" bestFit="1" customWidth="1"/>
    <col min="9" max="9" width="27.7109375" bestFit="1" customWidth="1"/>
    <col min="10" max="10" width="28.42578125" bestFit="1" customWidth="1"/>
    <col min="11" max="11" width="16.5703125" bestFit="1" customWidth="1"/>
    <col min="12" max="12" width="33.42578125" bestFit="1" customWidth="1"/>
    <col min="13" max="13" width="24.5703125" bestFit="1" customWidth="1"/>
    <col min="14" max="14" width="22" bestFit="1" customWidth="1"/>
  </cols>
  <sheetData>
    <row r="1" spans="1:14" x14ac:dyDescent="0.25">
      <c r="A1" s="43" t="s">
        <v>68</v>
      </c>
      <c r="B1" s="43" t="s">
        <v>69</v>
      </c>
      <c r="C1" s="43" t="s">
        <v>70</v>
      </c>
      <c r="D1" s="43" t="s">
        <v>71</v>
      </c>
      <c r="E1" s="43" t="s">
        <v>72</v>
      </c>
      <c r="F1" s="43" t="s">
        <v>73</v>
      </c>
      <c r="G1" s="43" t="s">
        <v>74</v>
      </c>
      <c r="H1" s="43" t="s">
        <v>51</v>
      </c>
      <c r="I1" s="43" t="s">
        <v>52</v>
      </c>
      <c r="J1" s="43" t="s">
        <v>63</v>
      </c>
      <c r="K1" s="43" t="s">
        <v>64</v>
      </c>
      <c r="L1" s="43" t="s">
        <v>65</v>
      </c>
      <c r="M1" s="43" t="s">
        <v>66</v>
      </c>
      <c r="N1" s="43" t="s">
        <v>67</v>
      </c>
    </row>
    <row r="2" spans="1:14" x14ac:dyDescent="0.25">
      <c r="A2" s="44" t="str" cm="1">
        <f t="array" ref="A2">IF(G2=0,"",_xlfn.TEXTJOIN(", ",TRUE,_xlfn._xlws.FILTER('Avropsstöd Musikinstrument (UM)'!$B$7:$B$23,'Avropsstöd Musikinstrument (UM)'!$A$7:$A$23=TRUE)))</f>
        <v/>
      </c>
      <c r="B2" s="44" t="str" cm="1">
        <f t="array" ref="B2">IF(G2=0,"",_xlfn.TEXTJOIN(", ",TRUE,_xlfn._xlws.FILTER('Avropsstöd Musikinstrument (UM)'!$E$7:$E$52,'Avropsstöd Musikinstrument (UM)'!$D$7:$D$52=TRUE)))</f>
        <v/>
      </c>
      <c r="C2" s="44" t="str">
        <f>IF(G2=0,"",'Blankett (Lev)'!B$11)</f>
        <v/>
      </c>
      <c r="D2" s="44" t="str">
        <f>IF(G2=0,"",'Blankett (Lev)'!B$12)</f>
        <v/>
      </c>
      <c r="E2" s="44" t="str">
        <f>IF(G2=0,"",'Blankett (Lev)'!B$4)</f>
        <v/>
      </c>
      <c r="F2" s="44" t="str">
        <f>IF(G2=0,"",'Blankett (Lev)'!B$5)</f>
        <v/>
      </c>
      <c r="G2" s="44" cm="1">
        <f t="array" ref="G2:N21">'Blankett (Lev)'!A38:H57</f>
        <v>0</v>
      </c>
      <c r="H2" s="44">
        <v>0</v>
      </c>
      <c r="I2" s="44" t="str">
        <v>Nej</v>
      </c>
      <c r="J2" s="44" t="str">
        <v>Nej</v>
      </c>
      <c r="K2" s="44">
        <v>0</v>
      </c>
      <c r="L2" s="44">
        <v>0</v>
      </c>
      <c r="M2" s="44">
        <v>0</v>
      </c>
      <c r="N2" s="44">
        <v>0</v>
      </c>
    </row>
    <row r="3" spans="1:14" x14ac:dyDescent="0.25">
      <c r="A3" s="44" t="str" cm="1">
        <f t="array" ref="A3">IF(G3=0,"",_xlfn.TEXTJOIN(", ",TRUE,_xlfn._xlws.FILTER('Avropsstöd Musikinstrument (UM)'!$B$7:$B$23,'Avropsstöd Musikinstrument (UM)'!$A$7:$A$23=TRUE)))</f>
        <v/>
      </c>
      <c r="B3" s="44" t="str" cm="1">
        <f t="array" ref="B3">IF(G3=0,"",_xlfn.TEXTJOIN(", ",TRUE,_xlfn._xlws.FILTER('Avropsstöd Musikinstrument (UM)'!$E$7:$E$52,'Avropsstöd Musikinstrument (UM)'!$D$7:$D$52=TRUE)))</f>
        <v/>
      </c>
      <c r="C3" s="44" t="str">
        <f>IF(G3=0,"",'Blankett (Lev)'!B$11)</f>
        <v/>
      </c>
      <c r="D3" s="44" t="str">
        <f>IF(G3=0,"",'Blankett (Lev)'!B$12)</f>
        <v/>
      </c>
      <c r="E3" s="44" t="str">
        <f>IF(G3=0,"",'Blankett (Lev)'!B$4)</f>
        <v/>
      </c>
      <c r="F3" s="44" t="str">
        <f>IF(G3=0,"",'Blankett (Lev)'!B$5)</f>
        <v/>
      </c>
      <c r="G3" s="44">
        <v>0</v>
      </c>
      <c r="H3" s="44">
        <v>0</v>
      </c>
      <c r="I3" s="44" t="str">
        <v>Nej</v>
      </c>
      <c r="J3" s="44" t="str">
        <v>Nej</v>
      </c>
      <c r="K3" s="44">
        <v>0</v>
      </c>
      <c r="L3" s="44">
        <v>0</v>
      </c>
      <c r="M3" s="44">
        <v>0</v>
      </c>
      <c r="N3" s="44">
        <v>0</v>
      </c>
    </row>
    <row r="4" spans="1:14" x14ac:dyDescent="0.25">
      <c r="A4" s="44" t="str" cm="1">
        <f t="array" ref="A4">IF(G4=0,"",_xlfn.TEXTJOIN(", ",TRUE,_xlfn._xlws.FILTER('Avropsstöd Musikinstrument (UM)'!$B$7:$B$23,'Avropsstöd Musikinstrument (UM)'!$A$7:$A$23=TRUE)))</f>
        <v/>
      </c>
      <c r="B4" s="44" t="str" cm="1">
        <f t="array" ref="B4">IF(G4=0,"",_xlfn.TEXTJOIN(", ",TRUE,_xlfn._xlws.FILTER('Avropsstöd Musikinstrument (UM)'!$E$7:$E$52,'Avropsstöd Musikinstrument (UM)'!$D$7:$D$52=TRUE)))</f>
        <v/>
      </c>
      <c r="C4" s="44" t="str">
        <f>IF(G4=0,"",'Blankett (Lev)'!B$11)</f>
        <v/>
      </c>
      <c r="D4" s="44" t="str">
        <f>IF(G4=0,"",'Blankett (Lev)'!B$12)</f>
        <v/>
      </c>
      <c r="E4" s="44" t="str">
        <f>IF(G4=0,"",'Blankett (Lev)'!B$4)</f>
        <v/>
      </c>
      <c r="F4" s="44" t="str">
        <f>IF(G4=0,"",'Blankett (Lev)'!B$5)</f>
        <v/>
      </c>
      <c r="G4" s="44">
        <v>0</v>
      </c>
      <c r="H4" s="44">
        <v>0</v>
      </c>
      <c r="I4" s="44" t="str">
        <v>Nej</v>
      </c>
      <c r="J4" s="44" t="str">
        <v>Nej</v>
      </c>
      <c r="K4" s="44">
        <v>0</v>
      </c>
      <c r="L4" s="44">
        <v>0</v>
      </c>
      <c r="M4" s="44">
        <v>0</v>
      </c>
      <c r="N4" s="44">
        <v>0</v>
      </c>
    </row>
    <row r="5" spans="1:14" x14ac:dyDescent="0.25">
      <c r="A5" s="44" t="str" cm="1">
        <f t="array" ref="A5">IF(G5=0,"",_xlfn.TEXTJOIN(", ",TRUE,_xlfn._xlws.FILTER('Avropsstöd Musikinstrument (UM)'!$B$7:$B$23,'Avropsstöd Musikinstrument (UM)'!$A$7:$A$23=TRUE)))</f>
        <v/>
      </c>
      <c r="B5" s="44" t="str" cm="1">
        <f t="array" ref="B5">IF(G5=0,"",_xlfn.TEXTJOIN(", ",TRUE,_xlfn._xlws.FILTER('Avropsstöd Musikinstrument (UM)'!$E$7:$E$52,'Avropsstöd Musikinstrument (UM)'!$D$7:$D$52=TRUE)))</f>
        <v/>
      </c>
      <c r="C5" s="44" t="str">
        <f>IF(G5=0,"",'Blankett (Lev)'!B$11)</f>
        <v/>
      </c>
      <c r="D5" s="44" t="str">
        <f>IF(G5=0,"",'Blankett (Lev)'!B$12)</f>
        <v/>
      </c>
      <c r="E5" s="44" t="str">
        <f>IF(G5=0,"",'Blankett (Lev)'!B$4)</f>
        <v/>
      </c>
      <c r="F5" s="44" t="str">
        <f>IF(G5=0,"",'Blankett (Lev)'!B$5)</f>
        <v/>
      </c>
      <c r="G5" s="44">
        <v>0</v>
      </c>
      <c r="H5" s="44">
        <v>0</v>
      </c>
      <c r="I5" s="44" t="str">
        <v>Nej</v>
      </c>
      <c r="J5" s="44" t="str">
        <v>Nej</v>
      </c>
      <c r="K5" s="44">
        <v>0</v>
      </c>
      <c r="L5" s="44">
        <v>0</v>
      </c>
      <c r="M5" s="44">
        <v>0</v>
      </c>
      <c r="N5" s="44">
        <v>0</v>
      </c>
    </row>
    <row r="6" spans="1:14" x14ac:dyDescent="0.25">
      <c r="A6" s="44" t="str" cm="1">
        <f t="array" ref="A6">IF(G6=0,"",_xlfn.TEXTJOIN(", ",TRUE,_xlfn._xlws.FILTER('Avropsstöd Musikinstrument (UM)'!$B$7:$B$23,'Avropsstöd Musikinstrument (UM)'!$A$7:$A$23=TRUE)))</f>
        <v/>
      </c>
      <c r="B6" s="44" t="str" cm="1">
        <f t="array" ref="B6">IF(G6=0,"",_xlfn.TEXTJOIN(", ",TRUE,_xlfn._xlws.FILTER('Avropsstöd Musikinstrument (UM)'!$E$7:$E$52,'Avropsstöd Musikinstrument (UM)'!$D$7:$D$52=TRUE)))</f>
        <v/>
      </c>
      <c r="C6" s="44" t="str">
        <f>IF(G6=0,"",'Blankett (Lev)'!B$11)</f>
        <v/>
      </c>
      <c r="D6" s="44" t="str">
        <f>IF(G6=0,"",'Blankett (Lev)'!B$12)</f>
        <v/>
      </c>
      <c r="E6" s="44" t="str">
        <f>IF(G6=0,"",'Blankett (Lev)'!B$4)</f>
        <v/>
      </c>
      <c r="F6" s="44" t="str">
        <f>IF(G6=0,"",'Blankett (Lev)'!B$5)</f>
        <v/>
      </c>
      <c r="G6" s="44">
        <v>0</v>
      </c>
      <c r="H6" s="44">
        <v>0</v>
      </c>
      <c r="I6" s="44" t="str">
        <v>Nej</v>
      </c>
      <c r="J6" s="44" t="str">
        <v>Nej</v>
      </c>
      <c r="K6" s="44">
        <v>0</v>
      </c>
      <c r="L6" s="44">
        <v>0</v>
      </c>
      <c r="M6" s="44">
        <v>0</v>
      </c>
      <c r="N6" s="44">
        <v>0</v>
      </c>
    </row>
    <row r="7" spans="1:14" x14ac:dyDescent="0.25">
      <c r="A7" s="44" t="str" cm="1">
        <f t="array" ref="A7">IF(G7=0,"",_xlfn.TEXTJOIN(", ",TRUE,_xlfn._xlws.FILTER('Avropsstöd Musikinstrument (UM)'!$B$7:$B$23,'Avropsstöd Musikinstrument (UM)'!$A$7:$A$23=TRUE)))</f>
        <v/>
      </c>
      <c r="B7" s="44" t="str" cm="1">
        <f t="array" ref="B7">IF(G7=0,"",_xlfn.TEXTJOIN(", ",TRUE,_xlfn._xlws.FILTER('Avropsstöd Musikinstrument (UM)'!$E$7:$E$52,'Avropsstöd Musikinstrument (UM)'!$D$7:$D$52=TRUE)))</f>
        <v/>
      </c>
      <c r="C7" s="44" t="str">
        <f>IF(G7=0,"",'Blankett (Lev)'!B$11)</f>
        <v/>
      </c>
      <c r="D7" s="44" t="str">
        <f>IF(G7=0,"",'Blankett (Lev)'!B$12)</f>
        <v/>
      </c>
      <c r="E7" s="44" t="str">
        <f>IF(G7=0,"",'Blankett (Lev)'!B$4)</f>
        <v/>
      </c>
      <c r="F7" s="44" t="str">
        <f>IF(G7=0,"",'Blankett (Lev)'!B$5)</f>
        <v/>
      </c>
      <c r="G7" s="44">
        <v>0</v>
      </c>
      <c r="H7" s="44">
        <v>0</v>
      </c>
      <c r="I7" s="44" t="str">
        <v>Nej</v>
      </c>
      <c r="J7" s="44" t="str">
        <v>Nej</v>
      </c>
      <c r="K7" s="44">
        <v>0</v>
      </c>
      <c r="L7" s="44">
        <v>0</v>
      </c>
      <c r="M7" s="44">
        <v>0</v>
      </c>
      <c r="N7" s="44">
        <v>0</v>
      </c>
    </row>
    <row r="8" spans="1:14" x14ac:dyDescent="0.25">
      <c r="A8" s="44" t="str" cm="1">
        <f t="array" ref="A8">IF(G8=0,"",_xlfn.TEXTJOIN(", ",TRUE,_xlfn._xlws.FILTER('Avropsstöd Musikinstrument (UM)'!$B$7:$B$23,'Avropsstöd Musikinstrument (UM)'!$A$7:$A$23=TRUE)))</f>
        <v/>
      </c>
      <c r="B8" s="44" t="str" cm="1">
        <f t="array" ref="B8">IF(G8=0,"",_xlfn.TEXTJOIN(", ",TRUE,_xlfn._xlws.FILTER('Avropsstöd Musikinstrument (UM)'!$E$7:$E$52,'Avropsstöd Musikinstrument (UM)'!$D$7:$D$52=TRUE)))</f>
        <v/>
      </c>
      <c r="C8" s="44" t="str">
        <f>IF(G8=0,"",'Blankett (Lev)'!B$11)</f>
        <v/>
      </c>
      <c r="D8" s="44" t="str">
        <f>IF(G8=0,"",'Blankett (Lev)'!B$12)</f>
        <v/>
      </c>
      <c r="E8" s="44" t="str">
        <f>IF(G8=0,"",'Blankett (Lev)'!B$4)</f>
        <v/>
      </c>
      <c r="F8" s="44" t="str">
        <f>IF(G8=0,"",'Blankett (Lev)'!B$5)</f>
        <v/>
      </c>
      <c r="G8" s="44">
        <v>0</v>
      </c>
      <c r="H8" s="44">
        <v>0</v>
      </c>
      <c r="I8" s="44" t="str">
        <v>Nej</v>
      </c>
      <c r="J8" s="44" t="str">
        <v>Nej</v>
      </c>
      <c r="K8" s="44">
        <v>0</v>
      </c>
      <c r="L8" s="44">
        <v>0</v>
      </c>
      <c r="M8" s="44">
        <v>0</v>
      </c>
      <c r="N8" s="44">
        <v>0</v>
      </c>
    </row>
    <row r="9" spans="1:14" x14ac:dyDescent="0.25">
      <c r="A9" s="44" t="str" cm="1">
        <f t="array" ref="A9">IF(G9=0,"",_xlfn.TEXTJOIN(", ",TRUE,_xlfn._xlws.FILTER('Avropsstöd Musikinstrument (UM)'!$B$7:$B$23,'Avropsstöd Musikinstrument (UM)'!$A$7:$A$23=TRUE)))</f>
        <v/>
      </c>
      <c r="B9" s="44" t="str" cm="1">
        <f t="array" ref="B9">IF(G9=0,"",_xlfn.TEXTJOIN(", ",TRUE,_xlfn._xlws.FILTER('Avropsstöd Musikinstrument (UM)'!$E$7:$E$52,'Avropsstöd Musikinstrument (UM)'!$D$7:$D$52=TRUE)))</f>
        <v/>
      </c>
      <c r="C9" s="44" t="str">
        <f>IF(G9=0,"",'Blankett (Lev)'!B$11)</f>
        <v/>
      </c>
      <c r="D9" s="44" t="str">
        <f>IF(G9=0,"",'Blankett (Lev)'!B$12)</f>
        <v/>
      </c>
      <c r="E9" s="44" t="str">
        <f>IF(G9=0,"",'Blankett (Lev)'!B$4)</f>
        <v/>
      </c>
      <c r="F9" s="44" t="str">
        <f>IF(G9=0,"",'Blankett (Lev)'!B$5)</f>
        <v/>
      </c>
      <c r="G9" s="44">
        <v>0</v>
      </c>
      <c r="H9" s="44">
        <v>0</v>
      </c>
      <c r="I9" s="44" t="str">
        <v>Nej</v>
      </c>
      <c r="J9" s="44" t="str">
        <v>Nej</v>
      </c>
      <c r="K9" s="44">
        <v>0</v>
      </c>
      <c r="L9" s="44">
        <v>0</v>
      </c>
      <c r="M9" s="44">
        <v>0</v>
      </c>
      <c r="N9" s="44">
        <v>0</v>
      </c>
    </row>
    <row r="10" spans="1:14" x14ac:dyDescent="0.25">
      <c r="A10" s="44" t="str" cm="1">
        <f t="array" ref="A10">IF(G10=0,"",_xlfn.TEXTJOIN(", ",TRUE,_xlfn._xlws.FILTER('Avropsstöd Musikinstrument (UM)'!$B$7:$B$23,'Avropsstöd Musikinstrument (UM)'!$A$7:$A$23=TRUE)))</f>
        <v/>
      </c>
      <c r="B10" s="44" t="str" cm="1">
        <f t="array" ref="B10">IF(G10=0,"",_xlfn.TEXTJOIN(", ",TRUE,_xlfn._xlws.FILTER('Avropsstöd Musikinstrument (UM)'!$E$7:$E$52,'Avropsstöd Musikinstrument (UM)'!$D$7:$D$52=TRUE)))</f>
        <v/>
      </c>
      <c r="C10" s="44" t="str">
        <f>IF(G10=0,"",'Blankett (Lev)'!B$11)</f>
        <v/>
      </c>
      <c r="D10" s="44" t="str">
        <f>IF(G10=0,"",'Blankett (Lev)'!B$12)</f>
        <v/>
      </c>
      <c r="E10" s="44" t="str">
        <f>IF(G10=0,"",'Blankett (Lev)'!B$4)</f>
        <v/>
      </c>
      <c r="F10" s="44" t="str">
        <f>IF(G10=0,"",'Blankett (Lev)'!B$5)</f>
        <v/>
      </c>
      <c r="G10" s="44">
        <v>0</v>
      </c>
      <c r="H10" s="44">
        <v>0</v>
      </c>
      <c r="I10" s="44" t="str">
        <v>Nej</v>
      </c>
      <c r="J10" s="44" t="str">
        <v>Nej</v>
      </c>
      <c r="K10" s="44">
        <v>0</v>
      </c>
      <c r="L10" s="44">
        <v>0</v>
      </c>
      <c r="M10" s="44">
        <v>0</v>
      </c>
      <c r="N10" s="44">
        <v>0</v>
      </c>
    </row>
    <row r="11" spans="1:14" x14ac:dyDescent="0.25">
      <c r="A11" s="44" t="str" cm="1">
        <f t="array" ref="A11">IF(G11=0,"",_xlfn.TEXTJOIN(", ",TRUE,_xlfn._xlws.FILTER('Avropsstöd Musikinstrument (UM)'!$B$7:$B$23,'Avropsstöd Musikinstrument (UM)'!$A$7:$A$23=TRUE)))</f>
        <v/>
      </c>
      <c r="B11" s="44" t="str" cm="1">
        <f t="array" ref="B11">IF(G11=0,"",_xlfn.TEXTJOIN(", ",TRUE,_xlfn._xlws.FILTER('Avropsstöd Musikinstrument (UM)'!$E$7:$E$52,'Avropsstöd Musikinstrument (UM)'!$D$7:$D$52=TRUE)))</f>
        <v/>
      </c>
      <c r="C11" s="44" t="str">
        <f>IF(G11=0,"",'Blankett (Lev)'!B$11)</f>
        <v/>
      </c>
      <c r="D11" s="44" t="str">
        <f>IF(G11=0,"",'Blankett (Lev)'!B$12)</f>
        <v/>
      </c>
      <c r="E11" s="44" t="str">
        <f>IF(G11=0,"",'Blankett (Lev)'!B$4)</f>
        <v/>
      </c>
      <c r="F11" s="44" t="str">
        <f>IF(G11=0,"",'Blankett (Lev)'!B$5)</f>
        <v/>
      </c>
      <c r="G11" s="44">
        <v>0</v>
      </c>
      <c r="H11" s="44">
        <v>0</v>
      </c>
      <c r="I11" s="44" t="str">
        <v>Nej</v>
      </c>
      <c r="J11" s="44" t="str">
        <v>Nej</v>
      </c>
      <c r="K11" s="44">
        <v>0</v>
      </c>
      <c r="L11" s="44">
        <v>0</v>
      </c>
      <c r="M11" s="44">
        <v>0</v>
      </c>
      <c r="N11" s="44">
        <v>0</v>
      </c>
    </row>
    <row r="12" spans="1:14" x14ac:dyDescent="0.25">
      <c r="A12" s="44" t="str" cm="1">
        <f t="array" ref="A12">IF(G12=0,"",_xlfn.TEXTJOIN(", ",TRUE,_xlfn._xlws.FILTER('Avropsstöd Musikinstrument (UM)'!$B$7:$B$23,'Avropsstöd Musikinstrument (UM)'!$A$7:$A$23=TRUE)))</f>
        <v/>
      </c>
      <c r="B12" s="44" t="str" cm="1">
        <f t="array" ref="B12">IF(G12=0,"",_xlfn.TEXTJOIN(", ",TRUE,_xlfn._xlws.FILTER('Avropsstöd Musikinstrument (UM)'!$E$7:$E$52,'Avropsstöd Musikinstrument (UM)'!$D$7:$D$52=TRUE)))</f>
        <v/>
      </c>
      <c r="C12" s="44" t="str">
        <f>IF(G12=0,"",'Blankett (Lev)'!B$11)</f>
        <v/>
      </c>
      <c r="D12" s="44" t="str">
        <f>IF(G12=0,"",'Blankett (Lev)'!B$12)</f>
        <v/>
      </c>
      <c r="E12" s="44" t="str">
        <f>IF(G12=0,"",'Blankett (Lev)'!B$4)</f>
        <v/>
      </c>
      <c r="F12" s="44" t="str">
        <f>IF(G12=0,"",'Blankett (Lev)'!B$5)</f>
        <v/>
      </c>
      <c r="G12" s="44">
        <v>0</v>
      </c>
      <c r="H12" s="44">
        <v>0</v>
      </c>
      <c r="I12" s="44" t="str">
        <v>Nej</v>
      </c>
      <c r="J12" s="44" t="str">
        <v>Nej</v>
      </c>
      <c r="K12" s="44">
        <v>0</v>
      </c>
      <c r="L12" s="44">
        <v>0</v>
      </c>
      <c r="M12" s="44">
        <v>0</v>
      </c>
      <c r="N12" s="44">
        <v>0</v>
      </c>
    </row>
    <row r="13" spans="1:14" x14ac:dyDescent="0.25">
      <c r="A13" s="44" t="str" cm="1">
        <f t="array" ref="A13">IF(G13=0,"",_xlfn.TEXTJOIN(", ",TRUE,_xlfn._xlws.FILTER('Avropsstöd Musikinstrument (UM)'!$B$7:$B$23,'Avropsstöd Musikinstrument (UM)'!$A$7:$A$23=TRUE)))</f>
        <v/>
      </c>
      <c r="B13" s="44" t="str" cm="1">
        <f t="array" ref="B13">IF(G13=0,"",_xlfn.TEXTJOIN(", ",TRUE,_xlfn._xlws.FILTER('Avropsstöd Musikinstrument (UM)'!$E$7:$E$52,'Avropsstöd Musikinstrument (UM)'!$D$7:$D$52=TRUE)))</f>
        <v/>
      </c>
      <c r="C13" s="44" t="str">
        <f>IF(G13=0,"",'Blankett (Lev)'!B$11)</f>
        <v/>
      </c>
      <c r="D13" s="44" t="str">
        <f>IF(G13=0,"",'Blankett (Lev)'!B$12)</f>
        <v/>
      </c>
      <c r="E13" s="44" t="str">
        <f>IF(G13=0,"",'Blankett (Lev)'!B$4)</f>
        <v/>
      </c>
      <c r="F13" s="44" t="str">
        <f>IF(G13=0,"",'Blankett (Lev)'!B$5)</f>
        <v/>
      </c>
      <c r="G13" s="44">
        <v>0</v>
      </c>
      <c r="H13" s="44">
        <v>0</v>
      </c>
      <c r="I13" s="44" t="str">
        <v>Nej</v>
      </c>
      <c r="J13" s="44" t="str">
        <v>Nej</v>
      </c>
      <c r="K13" s="44">
        <v>0</v>
      </c>
      <c r="L13" s="44">
        <v>0</v>
      </c>
      <c r="M13" s="44">
        <v>0</v>
      </c>
      <c r="N13" s="44">
        <v>0</v>
      </c>
    </row>
    <row r="14" spans="1:14" x14ac:dyDescent="0.25">
      <c r="A14" s="44" t="str" cm="1">
        <f t="array" ref="A14">IF(G14=0,"",_xlfn.TEXTJOIN(", ",TRUE,_xlfn._xlws.FILTER('Avropsstöd Musikinstrument (UM)'!$B$7:$B$23,'Avropsstöd Musikinstrument (UM)'!$A$7:$A$23=TRUE)))</f>
        <v/>
      </c>
      <c r="B14" s="44" t="str" cm="1">
        <f t="array" ref="B14">IF(G14=0,"",_xlfn.TEXTJOIN(", ",TRUE,_xlfn._xlws.FILTER('Avropsstöd Musikinstrument (UM)'!$E$7:$E$52,'Avropsstöd Musikinstrument (UM)'!$D$7:$D$52=TRUE)))</f>
        <v/>
      </c>
      <c r="C14" s="44" t="str">
        <f>IF(G14=0,"",'Blankett (Lev)'!B$11)</f>
        <v/>
      </c>
      <c r="D14" s="44" t="str">
        <f>IF(G14=0,"",'Blankett (Lev)'!B$12)</f>
        <v/>
      </c>
      <c r="E14" s="44" t="str">
        <f>IF(G14=0,"",'Blankett (Lev)'!B$4)</f>
        <v/>
      </c>
      <c r="F14" s="44" t="str">
        <f>IF(G14=0,"",'Blankett (Lev)'!B$5)</f>
        <v/>
      </c>
      <c r="G14" s="44">
        <v>0</v>
      </c>
      <c r="H14" s="44">
        <v>0</v>
      </c>
      <c r="I14" s="44" t="str">
        <v>Nej</v>
      </c>
      <c r="J14" s="44" t="str">
        <v>Nej</v>
      </c>
      <c r="K14" s="44">
        <v>0</v>
      </c>
      <c r="L14" s="44">
        <v>0</v>
      </c>
      <c r="M14" s="44">
        <v>0</v>
      </c>
      <c r="N14" s="44">
        <v>0</v>
      </c>
    </row>
    <row r="15" spans="1:14" x14ac:dyDescent="0.25">
      <c r="A15" s="44" t="str" cm="1">
        <f t="array" ref="A15">IF(G15=0,"",_xlfn.TEXTJOIN(", ",TRUE,_xlfn._xlws.FILTER('Avropsstöd Musikinstrument (UM)'!$B$7:$B$23,'Avropsstöd Musikinstrument (UM)'!$A$7:$A$23=TRUE)))</f>
        <v/>
      </c>
      <c r="B15" s="44" t="str" cm="1">
        <f t="array" ref="B15">IF(G15=0,"",_xlfn.TEXTJOIN(", ",TRUE,_xlfn._xlws.FILTER('Avropsstöd Musikinstrument (UM)'!$E$7:$E$52,'Avropsstöd Musikinstrument (UM)'!$D$7:$D$52=TRUE)))</f>
        <v/>
      </c>
      <c r="C15" s="44" t="str">
        <f>IF(G15=0,"",'Blankett (Lev)'!B$11)</f>
        <v/>
      </c>
      <c r="D15" s="44" t="str">
        <f>IF(G15=0,"",'Blankett (Lev)'!B$12)</f>
        <v/>
      </c>
      <c r="E15" s="44" t="str">
        <f>IF(G15=0,"",'Blankett (Lev)'!B$4)</f>
        <v/>
      </c>
      <c r="F15" s="44" t="str">
        <f>IF(G15=0,"",'Blankett (Lev)'!B$5)</f>
        <v/>
      </c>
      <c r="G15" s="44">
        <v>0</v>
      </c>
      <c r="H15" s="44">
        <v>0</v>
      </c>
      <c r="I15" s="44" t="str">
        <v>Nej</v>
      </c>
      <c r="J15" s="44" t="str">
        <v>Nej</v>
      </c>
      <c r="K15" s="44">
        <v>0</v>
      </c>
      <c r="L15" s="44">
        <v>0</v>
      </c>
      <c r="M15" s="44">
        <v>0</v>
      </c>
      <c r="N15" s="44">
        <v>0</v>
      </c>
    </row>
    <row r="16" spans="1:14" x14ac:dyDescent="0.25">
      <c r="A16" s="44" t="str" cm="1">
        <f t="array" ref="A16">IF(G16=0,"",_xlfn.TEXTJOIN(", ",TRUE,_xlfn._xlws.FILTER('Avropsstöd Musikinstrument (UM)'!$B$7:$B$23,'Avropsstöd Musikinstrument (UM)'!$A$7:$A$23=TRUE)))</f>
        <v/>
      </c>
      <c r="B16" s="44" t="str" cm="1">
        <f t="array" ref="B16">IF(G16=0,"",_xlfn.TEXTJOIN(", ",TRUE,_xlfn._xlws.FILTER('Avropsstöd Musikinstrument (UM)'!$E$7:$E$52,'Avropsstöd Musikinstrument (UM)'!$D$7:$D$52=TRUE)))</f>
        <v/>
      </c>
      <c r="C16" s="44" t="str">
        <f>IF(G16=0,"",'Blankett (Lev)'!B$11)</f>
        <v/>
      </c>
      <c r="D16" s="44" t="str">
        <f>IF(G16=0,"",'Blankett (Lev)'!B$12)</f>
        <v/>
      </c>
      <c r="E16" s="44" t="str">
        <f>IF(G16=0,"",'Blankett (Lev)'!B$4)</f>
        <v/>
      </c>
      <c r="F16" s="44" t="str">
        <f>IF(G16=0,"",'Blankett (Lev)'!B$5)</f>
        <v/>
      </c>
      <c r="G16" s="44">
        <v>0</v>
      </c>
      <c r="H16" s="44">
        <v>0</v>
      </c>
      <c r="I16" s="44" t="str">
        <v>Nej</v>
      </c>
      <c r="J16" s="44" t="str">
        <v>Nej</v>
      </c>
      <c r="K16" s="44">
        <v>0</v>
      </c>
      <c r="L16" s="44">
        <v>0</v>
      </c>
      <c r="M16" s="44">
        <v>0</v>
      </c>
      <c r="N16" s="44">
        <v>0</v>
      </c>
    </row>
    <row r="17" spans="1:14" x14ac:dyDescent="0.25">
      <c r="A17" s="44" t="str" cm="1">
        <f t="array" ref="A17">IF(G17=0,"",_xlfn.TEXTJOIN(", ",TRUE,_xlfn._xlws.FILTER('Avropsstöd Musikinstrument (UM)'!$B$7:$B$23,'Avropsstöd Musikinstrument (UM)'!$A$7:$A$23=TRUE)))</f>
        <v/>
      </c>
      <c r="B17" s="44" t="str" cm="1">
        <f t="array" ref="B17">IF(G17=0,"",_xlfn.TEXTJOIN(", ",TRUE,_xlfn._xlws.FILTER('Avropsstöd Musikinstrument (UM)'!$E$7:$E$52,'Avropsstöd Musikinstrument (UM)'!$D$7:$D$52=TRUE)))</f>
        <v/>
      </c>
      <c r="C17" s="44" t="str">
        <f>IF(G17=0,"",'Blankett (Lev)'!B$11)</f>
        <v/>
      </c>
      <c r="D17" s="44" t="str">
        <f>IF(G17=0,"",'Blankett (Lev)'!B$12)</f>
        <v/>
      </c>
      <c r="E17" s="44" t="str">
        <f>IF(G17=0,"",'Blankett (Lev)'!B$4)</f>
        <v/>
      </c>
      <c r="F17" s="44" t="str">
        <f>IF(G17=0,"",'Blankett (Lev)'!B$5)</f>
        <v/>
      </c>
      <c r="G17" s="44">
        <v>0</v>
      </c>
      <c r="H17" s="44">
        <v>0</v>
      </c>
      <c r="I17" s="44" t="str">
        <v>Nej</v>
      </c>
      <c r="J17" s="44" t="str">
        <v>Nej</v>
      </c>
      <c r="K17" s="44">
        <v>0</v>
      </c>
      <c r="L17" s="44">
        <v>0</v>
      </c>
      <c r="M17" s="44">
        <v>0</v>
      </c>
      <c r="N17" s="44">
        <v>0</v>
      </c>
    </row>
    <row r="18" spans="1:14" x14ac:dyDescent="0.25">
      <c r="A18" s="44" t="str" cm="1">
        <f t="array" ref="A18">IF(G18=0,"",_xlfn.TEXTJOIN(", ",TRUE,_xlfn._xlws.FILTER('Avropsstöd Musikinstrument (UM)'!$B$7:$B$23,'Avropsstöd Musikinstrument (UM)'!$A$7:$A$23=TRUE)))</f>
        <v/>
      </c>
      <c r="B18" s="44" t="str" cm="1">
        <f t="array" ref="B18">IF(G18=0,"",_xlfn.TEXTJOIN(", ",TRUE,_xlfn._xlws.FILTER('Avropsstöd Musikinstrument (UM)'!$E$7:$E$52,'Avropsstöd Musikinstrument (UM)'!$D$7:$D$52=TRUE)))</f>
        <v/>
      </c>
      <c r="C18" s="44" t="str">
        <f>IF(G18=0,"",'Blankett (Lev)'!B$11)</f>
        <v/>
      </c>
      <c r="D18" s="44" t="str">
        <f>IF(G18=0,"",'Blankett (Lev)'!B$12)</f>
        <v/>
      </c>
      <c r="E18" s="44" t="str">
        <f>IF(G18=0,"",'Blankett (Lev)'!B$4)</f>
        <v/>
      </c>
      <c r="F18" s="44" t="str">
        <f>IF(G18=0,"",'Blankett (Lev)'!B$5)</f>
        <v/>
      </c>
      <c r="G18" s="44">
        <v>0</v>
      </c>
      <c r="H18" s="44">
        <v>0</v>
      </c>
      <c r="I18" s="44" t="str">
        <v>Nej</v>
      </c>
      <c r="J18" s="44" t="str">
        <v>Nej</v>
      </c>
      <c r="K18" s="44">
        <v>0</v>
      </c>
      <c r="L18" s="44">
        <v>0</v>
      </c>
      <c r="M18" s="44">
        <v>0</v>
      </c>
      <c r="N18" s="44">
        <v>0</v>
      </c>
    </row>
    <row r="19" spans="1:14" x14ac:dyDescent="0.25">
      <c r="A19" s="44" t="str" cm="1">
        <f t="array" ref="A19">IF(G19=0,"",_xlfn.TEXTJOIN(", ",TRUE,_xlfn._xlws.FILTER('Avropsstöd Musikinstrument (UM)'!$B$7:$B$23,'Avropsstöd Musikinstrument (UM)'!$A$7:$A$23=TRUE)))</f>
        <v/>
      </c>
      <c r="B19" s="44" t="str" cm="1">
        <f t="array" ref="B19">IF(G19=0,"",_xlfn.TEXTJOIN(", ",TRUE,_xlfn._xlws.FILTER('Avropsstöd Musikinstrument (UM)'!$E$7:$E$52,'Avropsstöd Musikinstrument (UM)'!$D$7:$D$52=TRUE)))</f>
        <v/>
      </c>
      <c r="C19" s="44" t="str">
        <f>IF(G19=0,"",'Blankett (Lev)'!B$11)</f>
        <v/>
      </c>
      <c r="D19" s="44" t="str">
        <f>IF(G19=0,"",'Blankett (Lev)'!B$12)</f>
        <v/>
      </c>
      <c r="E19" s="44" t="str">
        <f>IF(G19=0,"",'Blankett (Lev)'!B$4)</f>
        <v/>
      </c>
      <c r="F19" s="44" t="str">
        <f>IF(G19=0,"",'Blankett (Lev)'!B$5)</f>
        <v/>
      </c>
      <c r="G19" s="44">
        <v>0</v>
      </c>
      <c r="H19" s="44">
        <v>0</v>
      </c>
      <c r="I19" s="44" t="str">
        <v>Nej</v>
      </c>
      <c r="J19" s="44" t="str">
        <v>Nej</v>
      </c>
      <c r="K19" s="44">
        <v>0</v>
      </c>
      <c r="L19" s="44">
        <v>0</v>
      </c>
      <c r="M19" s="44">
        <v>0</v>
      </c>
      <c r="N19" s="44">
        <v>0</v>
      </c>
    </row>
    <row r="20" spans="1:14" x14ac:dyDescent="0.25">
      <c r="A20" s="44" t="str" cm="1">
        <f t="array" ref="A20">IF(G20=0,"",_xlfn.TEXTJOIN(", ",TRUE,_xlfn._xlws.FILTER('Avropsstöd Musikinstrument (UM)'!$B$7:$B$23,'Avropsstöd Musikinstrument (UM)'!$A$7:$A$23=TRUE)))</f>
        <v/>
      </c>
      <c r="B20" s="44" t="str" cm="1">
        <f t="array" ref="B20">IF(G20=0,"",_xlfn.TEXTJOIN(", ",TRUE,_xlfn._xlws.FILTER('Avropsstöd Musikinstrument (UM)'!$E$7:$E$52,'Avropsstöd Musikinstrument (UM)'!$D$7:$D$52=TRUE)))</f>
        <v/>
      </c>
      <c r="C20" s="44" t="str">
        <f>IF(G20=0,"",'Blankett (Lev)'!B$11)</f>
        <v/>
      </c>
      <c r="D20" s="44" t="str">
        <f>IF(G20=0,"",'Blankett (Lev)'!B$12)</f>
        <v/>
      </c>
      <c r="E20" s="44" t="str">
        <f>IF(G20=0,"",'Blankett (Lev)'!B$4)</f>
        <v/>
      </c>
      <c r="F20" s="44" t="str">
        <f>IF(G20=0,"",'Blankett (Lev)'!B$5)</f>
        <v/>
      </c>
      <c r="G20" s="44">
        <v>0</v>
      </c>
      <c r="H20" s="44">
        <v>0</v>
      </c>
      <c r="I20" s="44" t="str">
        <v>Nej</v>
      </c>
      <c r="J20" s="44" t="str">
        <v>Nej</v>
      </c>
      <c r="K20" s="44">
        <v>0</v>
      </c>
      <c r="L20" s="44">
        <v>0</v>
      </c>
      <c r="M20" s="44">
        <v>0</v>
      </c>
      <c r="N20" s="44">
        <v>0</v>
      </c>
    </row>
    <row r="21" spans="1:14" x14ac:dyDescent="0.25">
      <c r="A21" s="44" t="str" cm="1">
        <f t="array" ref="A21">IF(G21=0,"",_xlfn.TEXTJOIN(", ",TRUE,_xlfn._xlws.FILTER('Avropsstöd Musikinstrument (UM)'!$B$7:$B$23,'Avropsstöd Musikinstrument (UM)'!$A$7:$A$23=TRUE)))</f>
        <v/>
      </c>
      <c r="B21" s="44" t="str" cm="1">
        <f t="array" ref="B21">IF(G21=0,"",_xlfn.TEXTJOIN(", ",TRUE,_xlfn._xlws.FILTER('Avropsstöd Musikinstrument (UM)'!$E$7:$E$52,'Avropsstöd Musikinstrument (UM)'!$D$7:$D$52=TRUE)))</f>
        <v/>
      </c>
      <c r="C21" s="44" t="str">
        <f>IF(G21=0,"",'Blankett (Lev)'!B$11)</f>
        <v/>
      </c>
      <c r="D21" s="44" t="str">
        <f>IF(G21=0,"",'Blankett (Lev)'!B$12)</f>
        <v/>
      </c>
      <c r="E21" s="44" t="str">
        <f>IF(G21=0,"",'Blankett (Lev)'!B$4)</f>
        <v/>
      </c>
      <c r="F21" s="44" t="str">
        <f>IF(G21=0,"",'Blankett (Lev)'!B$5)</f>
        <v/>
      </c>
      <c r="G21" s="44">
        <v>0</v>
      </c>
      <c r="H21" s="44">
        <v>0</v>
      </c>
      <c r="I21" s="44" t="str">
        <v>Nej</v>
      </c>
      <c r="J21" s="44" t="str">
        <v>Nej</v>
      </c>
      <c r="K21" s="44">
        <v>0</v>
      </c>
      <c r="L21" s="44">
        <v>0</v>
      </c>
      <c r="M21" s="44">
        <v>0</v>
      </c>
      <c r="N21" s="44">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3"/>
  <sheetViews>
    <sheetView tabSelected="1" topLeftCell="G36" zoomScale="80" zoomScaleNormal="80" workbookViewId="0">
      <selection activeCell="N68" sqref="N68"/>
    </sheetView>
  </sheetViews>
  <sheetFormatPr defaultRowHeight="15" x14ac:dyDescent="0.25"/>
  <cols>
    <col min="1" max="1" width="7" bestFit="1" customWidth="1"/>
    <col min="2" max="2" width="89.5703125" customWidth="1"/>
    <col min="4" max="4" width="9.140625" bestFit="1" customWidth="1"/>
    <col min="5" max="5" width="46.42578125" customWidth="1"/>
    <col min="6" max="6" width="73.42578125" customWidth="1"/>
    <col min="7" max="7" width="15.28515625" customWidth="1"/>
    <col min="8" max="8" width="30.42578125" bestFit="1" customWidth="1"/>
    <col min="9" max="9" width="18.85546875" bestFit="1" customWidth="1"/>
    <col min="10" max="10" width="54.42578125" customWidth="1"/>
    <col min="11" max="11" width="21.42578125" bestFit="1" customWidth="1"/>
    <col min="13" max="13" width="9.140625" bestFit="1" customWidth="1"/>
    <col min="14" max="14" width="62.28515625" bestFit="1" customWidth="1"/>
    <col min="15" max="15" width="53.85546875" bestFit="1" customWidth="1"/>
    <col min="16" max="16" width="35" bestFit="1" customWidth="1"/>
    <col min="17" max="17" width="42.140625" bestFit="1" customWidth="1"/>
    <col min="18" max="18" width="17" bestFit="1" customWidth="1"/>
    <col min="19" max="19" width="20.5703125" bestFit="1" customWidth="1"/>
    <col min="20" max="20" width="12.140625" bestFit="1" customWidth="1"/>
    <col min="21" max="21" width="21" bestFit="1" customWidth="1"/>
    <col min="22" max="22" width="22" bestFit="1" customWidth="1"/>
    <col min="23" max="23" width="22.7109375" bestFit="1" customWidth="1"/>
    <col min="24" max="24" width="26.42578125" bestFit="1" customWidth="1"/>
    <col min="25" max="25" width="23.85546875" bestFit="1" customWidth="1"/>
    <col min="26" max="26" width="27" bestFit="1" customWidth="1"/>
    <col min="27" max="27" width="26" bestFit="1" customWidth="1"/>
    <col min="28" max="28" width="25.28515625" bestFit="1" customWidth="1"/>
    <col min="29" max="29" width="23.5703125" bestFit="1" customWidth="1"/>
    <col min="30" max="30" width="24.28515625" bestFit="1" customWidth="1"/>
    <col min="31" max="31" width="31.5703125" bestFit="1" customWidth="1"/>
    <col min="32" max="32" width="27" bestFit="1" customWidth="1"/>
  </cols>
  <sheetData>
    <row r="1" spans="1:22" ht="30" customHeight="1" x14ac:dyDescent="0.25">
      <c r="A1" s="111" t="s">
        <v>0</v>
      </c>
      <c r="B1" s="106"/>
      <c r="C1" s="45"/>
      <c r="D1" s="114" t="s">
        <v>1</v>
      </c>
      <c r="E1" s="115"/>
      <c r="F1" s="115"/>
      <c r="G1" s="115"/>
      <c r="H1" s="115"/>
      <c r="I1" s="115"/>
      <c r="J1" s="115"/>
      <c r="K1" s="115"/>
      <c r="L1" s="45"/>
      <c r="M1" s="71" t="s">
        <v>274</v>
      </c>
      <c r="N1" s="105"/>
      <c r="O1" s="105"/>
      <c r="P1" s="105"/>
      <c r="Q1" s="105"/>
      <c r="R1" s="105"/>
      <c r="S1" s="105"/>
      <c r="T1" s="106"/>
    </row>
    <row r="2" spans="1:22" ht="31.5" customHeight="1" thickBot="1" x14ac:dyDescent="0.3">
      <c r="A2" s="107"/>
      <c r="B2" s="109"/>
      <c r="C2" s="45"/>
      <c r="D2" s="114"/>
      <c r="E2" s="115"/>
      <c r="F2" s="115"/>
      <c r="G2" s="115"/>
      <c r="H2" s="115"/>
      <c r="I2" s="115"/>
      <c r="J2" s="115"/>
      <c r="K2" s="115"/>
      <c r="L2" s="45"/>
      <c r="M2" s="107"/>
      <c r="N2" s="108"/>
      <c r="O2" s="108"/>
      <c r="P2" s="108"/>
      <c r="Q2" s="108"/>
      <c r="R2" s="108"/>
      <c r="S2" s="108"/>
      <c r="T2" s="109"/>
    </row>
    <row r="3" spans="1:22" x14ac:dyDescent="0.25">
      <c r="A3" s="69" t="e" vm="1">
        <v>#VALUE!</v>
      </c>
      <c r="B3" s="69"/>
      <c r="C3" s="45"/>
      <c r="D3" s="69" t="e" vm="1">
        <v>#VALUE!</v>
      </c>
      <c r="E3" s="69"/>
      <c r="F3" s="69"/>
      <c r="G3" s="69"/>
      <c r="H3" s="69"/>
      <c r="I3" s="69"/>
      <c r="J3" s="69"/>
      <c r="K3" s="69"/>
      <c r="L3" s="45"/>
      <c r="M3" s="70" t="e" vm="1">
        <v>#VALUE!</v>
      </c>
      <c r="N3" s="70"/>
      <c r="O3" s="70"/>
      <c r="P3" s="70"/>
      <c r="Q3" s="70"/>
      <c r="R3" s="70"/>
      <c r="S3" s="70"/>
      <c r="T3" s="70"/>
    </row>
    <row r="4" spans="1:22" x14ac:dyDescent="0.25">
      <c r="A4" s="69"/>
      <c r="B4" s="69"/>
      <c r="C4" s="45"/>
      <c r="D4" s="69"/>
      <c r="E4" s="69"/>
      <c r="F4" s="69"/>
      <c r="G4" s="69"/>
      <c r="H4" s="69"/>
      <c r="I4" s="69"/>
      <c r="J4" s="69"/>
      <c r="K4" s="69"/>
      <c r="L4" s="45"/>
      <c r="M4" s="70"/>
      <c r="N4" s="70"/>
      <c r="O4" s="70"/>
      <c r="P4" s="70"/>
      <c r="Q4" s="70"/>
      <c r="R4" s="70"/>
      <c r="S4" s="70"/>
      <c r="T4" s="70"/>
    </row>
    <row r="5" spans="1:22" x14ac:dyDescent="0.25">
      <c r="C5" s="45"/>
      <c r="D5" s="65" t="s">
        <v>275</v>
      </c>
      <c r="E5" s="65"/>
      <c r="F5" s="65"/>
      <c r="G5" s="65"/>
      <c r="H5" s="65"/>
      <c r="I5" s="65"/>
      <c r="L5" s="45"/>
    </row>
    <row r="6" spans="1:22" ht="15" customHeight="1" thickBot="1" x14ac:dyDescent="0.3">
      <c r="A6" s="66" t="s">
        <v>2</v>
      </c>
      <c r="B6" s="67"/>
      <c r="C6" s="45"/>
      <c r="D6" s="30"/>
      <c r="E6" s="30" t="s">
        <v>3</v>
      </c>
      <c r="F6" s="30" t="s">
        <v>4</v>
      </c>
      <c r="G6" s="30" t="s">
        <v>5</v>
      </c>
      <c r="H6" s="30" t="s">
        <v>6</v>
      </c>
      <c r="I6" s="30" t="s">
        <v>7</v>
      </c>
      <c r="J6" s="30" t="s">
        <v>8</v>
      </c>
      <c r="K6" s="30" t="s">
        <v>9</v>
      </c>
      <c r="L6" s="46"/>
      <c r="M6" s="30"/>
      <c r="N6" s="30" t="s">
        <v>10</v>
      </c>
      <c r="O6" s="99" t="s">
        <v>11</v>
      </c>
      <c r="P6" s="100"/>
      <c r="Q6" s="100"/>
    </row>
    <row r="7" spans="1:22" ht="15" customHeight="1" x14ac:dyDescent="0.25">
      <c r="A7" s="37" t="b">
        <v>0</v>
      </c>
      <c r="B7" s="17" t="s">
        <v>12</v>
      </c>
      <c r="C7" s="45"/>
      <c r="D7" s="37" t="b">
        <v>0</v>
      </c>
      <c r="E7" s="89" t="str" cm="1">
        <f t="array" ref="E7">IFERROR(_xlfn._xlws.FILTER(Beräkningar!D2:D46,Beräkningar!X2:X46="Antagen"),"Välj minst ett anbudsområde")</f>
        <v>Välj minst ett anbudsområde</v>
      </c>
      <c r="F7" s="89" t="str" cm="1">
        <f t="array" ref="F7">IF(OR(ISBLANK(E7),E7="Välj minst ett anbudsområde"),"",_xlfn.XLOOKUP(E7,Listor!$K$2:$K$46,Listor!$L$2:$Q$46,"Saknas"))</f>
        <v/>
      </c>
      <c r="G7" s="89"/>
      <c r="H7" s="89"/>
      <c r="I7" s="89"/>
      <c r="J7" s="90"/>
      <c r="K7" s="89"/>
      <c r="L7" s="45"/>
      <c r="M7" s="68" t="b">
        <v>0</v>
      </c>
      <c r="N7" s="64" t="s">
        <v>13</v>
      </c>
      <c r="O7" s="98"/>
      <c r="P7" s="98"/>
      <c r="Q7" s="98"/>
      <c r="S7" s="71" t="s">
        <v>361</v>
      </c>
      <c r="T7" s="72"/>
      <c r="U7" s="72"/>
      <c r="V7" s="73"/>
    </row>
    <row r="8" spans="1:22" ht="15" customHeight="1" x14ac:dyDescent="0.25">
      <c r="A8" s="37" t="b">
        <v>0</v>
      </c>
      <c r="B8" s="17" t="s">
        <v>14</v>
      </c>
      <c r="C8" s="45"/>
      <c r="D8" s="37" t="b">
        <v>0</v>
      </c>
      <c r="E8" s="89"/>
      <c r="F8" s="89" t="str" cm="1">
        <f t="array" ref="F8">IF(OR(ISBLANK(E8),E8="Välj minst ett anbudsområde"),"",_xlfn.XLOOKUP(E8,Listor!$K$2:$K$46,Listor!$L$2:$Q$46,"Saknas"))</f>
        <v/>
      </c>
      <c r="G8" s="89"/>
      <c r="H8" s="89"/>
      <c r="I8" s="89"/>
      <c r="J8" s="89"/>
      <c r="K8" s="89"/>
      <c r="L8" s="45"/>
      <c r="M8" s="68"/>
      <c r="N8" s="64"/>
      <c r="O8" s="98"/>
      <c r="P8" s="98"/>
      <c r="Q8" s="98"/>
      <c r="S8" s="74"/>
      <c r="T8" s="75"/>
      <c r="U8" s="75"/>
      <c r="V8" s="76"/>
    </row>
    <row r="9" spans="1:22" ht="15" customHeight="1" x14ac:dyDescent="0.25">
      <c r="A9" s="37" t="b">
        <v>0</v>
      </c>
      <c r="B9" s="17" t="s">
        <v>15</v>
      </c>
      <c r="C9" s="45"/>
      <c r="D9" s="37" t="b">
        <v>0</v>
      </c>
      <c r="E9" s="89"/>
      <c r="F9" s="89" t="str" cm="1">
        <f t="array" ref="F9">IF(OR(ISBLANK(E9),E9="Välj minst ett anbudsområde"),"",_xlfn.XLOOKUP(E9,Listor!$K$2:$K$46,Listor!$L$2:$Q$46,"Saknas"))</f>
        <v/>
      </c>
      <c r="G9" s="89"/>
      <c r="H9" s="89"/>
      <c r="I9" s="89"/>
      <c r="J9" s="89"/>
      <c r="K9" s="89"/>
      <c r="L9" s="45"/>
      <c r="M9" s="68"/>
      <c r="N9" s="64"/>
      <c r="O9" s="98"/>
      <c r="P9" s="98"/>
      <c r="Q9" s="98"/>
      <c r="S9" s="74"/>
      <c r="T9" s="75"/>
      <c r="U9" s="75"/>
      <c r="V9" s="76"/>
    </row>
    <row r="10" spans="1:22" ht="15" customHeight="1" x14ac:dyDescent="0.25">
      <c r="A10" s="37" t="b">
        <v>0</v>
      </c>
      <c r="B10" s="17" t="s">
        <v>16</v>
      </c>
      <c r="C10" s="45"/>
      <c r="D10" s="37" t="b">
        <v>0</v>
      </c>
      <c r="E10" s="89"/>
      <c r="F10" s="89" t="str" cm="1">
        <f t="array" ref="F10">IF(OR(ISBLANK(E10),E10="Välj minst ett anbudsområde"),"",_xlfn.XLOOKUP(E10,Listor!$K$2:$K$46,Listor!$L$2:$Q$46,"Saknas"))</f>
        <v/>
      </c>
      <c r="G10" s="89"/>
      <c r="H10" s="89"/>
      <c r="I10" s="89"/>
      <c r="J10" s="89"/>
      <c r="K10" s="89"/>
      <c r="L10" s="45"/>
      <c r="M10" s="68" t="b">
        <v>0</v>
      </c>
      <c r="N10" s="64" t="s">
        <v>17</v>
      </c>
      <c r="O10" s="98"/>
      <c r="P10" s="98"/>
      <c r="Q10" s="98"/>
      <c r="S10" s="74"/>
      <c r="T10" s="75"/>
      <c r="U10" s="75"/>
      <c r="V10" s="76"/>
    </row>
    <row r="11" spans="1:22" ht="15" customHeight="1" x14ac:dyDescent="0.25">
      <c r="A11" s="37" t="b">
        <v>0</v>
      </c>
      <c r="B11" s="17" t="s">
        <v>18</v>
      </c>
      <c r="C11" s="45"/>
      <c r="D11" s="37" t="b">
        <v>0</v>
      </c>
      <c r="E11" s="89"/>
      <c r="F11" s="89" t="str" cm="1">
        <f t="array" ref="F11">IF(OR(ISBLANK(E11),E11="Välj minst ett anbudsområde"),"",_xlfn.XLOOKUP(E11,Listor!$K$2:$K$46,Listor!$L$2:$Q$46,"Saknas"))</f>
        <v/>
      </c>
      <c r="G11" s="89"/>
      <c r="H11" s="89"/>
      <c r="I11" s="89"/>
      <c r="J11" s="89"/>
      <c r="K11" s="89"/>
      <c r="L11" s="45"/>
      <c r="M11" s="68"/>
      <c r="N11" s="64"/>
      <c r="O11" s="98"/>
      <c r="P11" s="98"/>
      <c r="Q11" s="98"/>
      <c r="S11" s="74"/>
      <c r="T11" s="75"/>
      <c r="U11" s="75"/>
      <c r="V11" s="76"/>
    </row>
    <row r="12" spans="1:22" ht="15" customHeight="1" x14ac:dyDescent="0.25">
      <c r="A12" s="37" t="b">
        <v>0</v>
      </c>
      <c r="B12" s="17" t="s">
        <v>19</v>
      </c>
      <c r="C12" s="45"/>
      <c r="D12" s="37" t="b">
        <v>0</v>
      </c>
      <c r="E12" s="89"/>
      <c r="F12" s="89" t="str" cm="1">
        <f t="array" ref="F12">IF(OR(ISBLANK(E12),E12="Välj minst ett anbudsområde"),"",_xlfn.XLOOKUP(E12,Listor!$K$2:$K$46,Listor!$L$2:$Q$46,"Saknas"))</f>
        <v/>
      </c>
      <c r="G12" s="89"/>
      <c r="H12" s="89"/>
      <c r="I12" s="89"/>
      <c r="J12" s="89"/>
      <c r="K12" s="89"/>
      <c r="L12" s="45"/>
      <c r="M12" s="68"/>
      <c r="N12" s="64"/>
      <c r="O12" s="98"/>
      <c r="P12" s="98"/>
      <c r="Q12" s="98"/>
      <c r="S12" s="74"/>
      <c r="T12" s="75"/>
      <c r="U12" s="75"/>
      <c r="V12" s="76"/>
    </row>
    <row r="13" spans="1:22" ht="15" customHeight="1" x14ac:dyDescent="0.25">
      <c r="A13" s="37" t="b">
        <v>0</v>
      </c>
      <c r="B13" s="17" t="s">
        <v>20</v>
      </c>
      <c r="C13" s="45"/>
      <c r="D13" s="37" t="b">
        <v>0</v>
      </c>
      <c r="E13" s="89"/>
      <c r="F13" s="89" t="str" cm="1">
        <f t="array" ref="F13">IF(OR(ISBLANK(E13),E13="Välj minst ett anbudsområde"),"",_xlfn.XLOOKUP(E13,Listor!$K$2:$K$46,Listor!$L$2:$Q$46,"Saknas"))</f>
        <v/>
      </c>
      <c r="G13" s="89"/>
      <c r="H13" s="89"/>
      <c r="I13" s="89"/>
      <c r="J13" s="89"/>
      <c r="K13" s="89"/>
      <c r="L13" s="45"/>
      <c r="M13" s="68" t="b">
        <v>0</v>
      </c>
      <c r="N13" s="64" t="s">
        <v>21</v>
      </c>
      <c r="O13" s="98"/>
      <c r="P13" s="98"/>
      <c r="Q13" s="98"/>
      <c r="S13" s="74"/>
      <c r="T13" s="75"/>
      <c r="U13" s="75"/>
      <c r="V13" s="76"/>
    </row>
    <row r="14" spans="1:22" ht="15" customHeight="1" x14ac:dyDescent="0.25">
      <c r="A14" s="37" t="b">
        <v>0</v>
      </c>
      <c r="B14" s="17" t="s">
        <v>22</v>
      </c>
      <c r="C14" s="45"/>
      <c r="D14" s="37" t="b">
        <v>0</v>
      </c>
      <c r="E14" s="89"/>
      <c r="F14" s="89" t="str" cm="1">
        <f t="array" ref="F14">IF(OR(ISBLANK(E14),E14="Välj minst ett anbudsområde"),"",_xlfn.XLOOKUP(E14,Listor!$K$2:$K$46,Listor!$L$2:$Q$46,"Saknas"))</f>
        <v/>
      </c>
      <c r="G14" s="89"/>
      <c r="H14" s="89"/>
      <c r="I14" s="89"/>
      <c r="J14" s="89"/>
      <c r="K14" s="89"/>
      <c r="L14" s="45"/>
      <c r="M14" s="68"/>
      <c r="N14" s="64"/>
      <c r="O14" s="98"/>
      <c r="P14" s="98"/>
      <c r="Q14" s="98"/>
      <c r="S14" s="74"/>
      <c r="T14" s="75"/>
      <c r="U14" s="75"/>
      <c r="V14" s="76"/>
    </row>
    <row r="15" spans="1:22" ht="15" customHeight="1" x14ac:dyDescent="0.25">
      <c r="A15" s="37" t="b">
        <v>0</v>
      </c>
      <c r="B15" s="17" t="s">
        <v>23</v>
      </c>
      <c r="C15" s="45"/>
      <c r="D15" s="37" t="b">
        <v>0</v>
      </c>
      <c r="E15" s="89"/>
      <c r="F15" s="89" t="str" cm="1">
        <f t="array" ref="F15">IF(OR(ISBLANK(E15),E15="Välj minst ett anbudsområde"),"",_xlfn.XLOOKUP(E15,Listor!$K$2:$K$46,Listor!$L$2:$Q$46,"Saknas"))</f>
        <v/>
      </c>
      <c r="G15" s="89"/>
      <c r="H15" s="89"/>
      <c r="I15" s="89"/>
      <c r="J15" s="89"/>
      <c r="K15" s="89"/>
      <c r="L15" s="45"/>
      <c r="M15" s="68"/>
      <c r="N15" s="64"/>
      <c r="O15" s="98"/>
      <c r="P15" s="98"/>
      <c r="Q15" s="98"/>
      <c r="S15" s="74"/>
      <c r="T15" s="75"/>
      <c r="U15" s="75"/>
      <c r="V15" s="76"/>
    </row>
    <row r="16" spans="1:22" ht="15" customHeight="1" x14ac:dyDescent="0.25">
      <c r="A16" s="37" t="b">
        <v>0</v>
      </c>
      <c r="B16" s="17" t="s">
        <v>24</v>
      </c>
      <c r="C16" s="45"/>
      <c r="D16" s="37" t="b">
        <v>0</v>
      </c>
      <c r="E16" s="89"/>
      <c r="F16" s="89" t="str" cm="1">
        <f t="array" ref="F16">IF(OR(ISBLANK(E16),E16="Välj minst ett anbudsområde"),"",_xlfn.XLOOKUP(E16,Listor!$K$2:$K$46,Listor!$L$2:$Q$46,"Saknas"))</f>
        <v/>
      </c>
      <c r="G16" s="89"/>
      <c r="H16" s="89"/>
      <c r="I16" s="89"/>
      <c r="J16" s="89"/>
      <c r="K16" s="89"/>
      <c r="L16" s="45"/>
      <c r="M16" s="68" t="b">
        <v>0</v>
      </c>
      <c r="N16" s="64" t="s">
        <v>25</v>
      </c>
      <c r="O16" s="98"/>
      <c r="P16" s="98"/>
      <c r="Q16" s="98"/>
      <c r="S16" s="74"/>
      <c r="T16" s="75"/>
      <c r="U16" s="75"/>
      <c r="V16" s="76"/>
    </row>
    <row r="17" spans="1:22" ht="15" customHeight="1" x14ac:dyDescent="0.25">
      <c r="A17" s="37" t="b">
        <v>0</v>
      </c>
      <c r="B17" s="17" t="s">
        <v>26</v>
      </c>
      <c r="C17" s="45"/>
      <c r="D17" s="37" t="b">
        <v>0</v>
      </c>
      <c r="E17" s="89"/>
      <c r="F17" s="89" t="str" cm="1">
        <f t="array" ref="F17">IF(OR(ISBLANK(E17),E17="Välj minst ett anbudsområde"),"",_xlfn.XLOOKUP(E17,Listor!$K$2:$K$46,Listor!$L$2:$Q$46,"Saknas"))</f>
        <v/>
      </c>
      <c r="G17" s="89"/>
      <c r="H17" s="89"/>
      <c r="I17" s="89"/>
      <c r="J17" s="89"/>
      <c r="K17" s="89"/>
      <c r="L17" s="45"/>
      <c r="M17" s="68"/>
      <c r="N17" s="64"/>
      <c r="O17" s="98"/>
      <c r="P17" s="98"/>
      <c r="Q17" s="98"/>
      <c r="S17" s="74"/>
      <c r="T17" s="75"/>
      <c r="U17" s="75"/>
      <c r="V17" s="76"/>
    </row>
    <row r="18" spans="1:22" ht="15" customHeight="1" x14ac:dyDescent="0.25">
      <c r="A18" s="37" t="b">
        <v>0</v>
      </c>
      <c r="B18" s="17" t="s">
        <v>27</v>
      </c>
      <c r="C18" s="45"/>
      <c r="D18" s="37" t="b">
        <v>0</v>
      </c>
      <c r="E18" s="89"/>
      <c r="F18" s="89" t="str" cm="1">
        <f t="array" ref="F18">IF(OR(ISBLANK(E18),E18="Välj minst ett anbudsområde"),"",_xlfn.XLOOKUP(E18,Listor!$K$2:$K$46,Listor!$L$2:$Q$46,"Saknas"))</f>
        <v/>
      </c>
      <c r="G18" s="89"/>
      <c r="H18" s="89"/>
      <c r="I18" s="89"/>
      <c r="J18" s="89"/>
      <c r="K18" s="89"/>
      <c r="L18" s="45"/>
      <c r="M18" s="68"/>
      <c r="N18" s="64"/>
      <c r="O18" s="98"/>
      <c r="P18" s="98"/>
      <c r="Q18" s="98"/>
      <c r="S18" s="74"/>
      <c r="T18" s="75"/>
      <c r="U18" s="75"/>
      <c r="V18" s="76"/>
    </row>
    <row r="19" spans="1:22" ht="15" customHeight="1" x14ac:dyDescent="0.25">
      <c r="A19" s="37" t="b">
        <v>0</v>
      </c>
      <c r="B19" s="17" t="s">
        <v>28</v>
      </c>
      <c r="C19" s="45"/>
      <c r="D19" s="37" t="b">
        <v>0</v>
      </c>
      <c r="E19" s="89"/>
      <c r="F19" s="89" t="str" cm="1">
        <f t="array" ref="F19">IF(OR(ISBLANK(E19),E19="Välj minst ett anbudsområde"),"",_xlfn.XLOOKUP(E19,Listor!$K$2:$K$46,Listor!$L$2:$Q$46,"Saknas"))</f>
        <v/>
      </c>
      <c r="G19" s="89"/>
      <c r="H19" s="89"/>
      <c r="I19" s="89"/>
      <c r="J19" s="89"/>
      <c r="K19" s="89"/>
      <c r="L19" s="45"/>
      <c r="M19" s="68" t="b">
        <v>0</v>
      </c>
      <c r="N19" s="64" t="s">
        <v>29</v>
      </c>
      <c r="O19" s="98"/>
      <c r="P19" s="98"/>
      <c r="Q19" s="98"/>
      <c r="S19" s="74"/>
      <c r="T19" s="75"/>
      <c r="U19" s="75"/>
      <c r="V19" s="76"/>
    </row>
    <row r="20" spans="1:22" ht="15" customHeight="1" x14ac:dyDescent="0.25">
      <c r="A20" s="37" t="b">
        <v>0</v>
      </c>
      <c r="B20" s="17" t="s">
        <v>30</v>
      </c>
      <c r="C20" s="45"/>
      <c r="D20" s="37" t="b">
        <v>0</v>
      </c>
      <c r="E20" s="89"/>
      <c r="F20" s="89" t="str" cm="1">
        <f t="array" ref="F20">IF(OR(ISBLANK(E20),E20="Välj minst ett anbudsområde"),"",_xlfn.XLOOKUP(E20,Listor!$K$2:$K$46,Listor!$L$2:$Q$46,"Saknas"))</f>
        <v/>
      </c>
      <c r="G20" s="89"/>
      <c r="H20" s="89"/>
      <c r="I20" s="89"/>
      <c r="J20" s="89"/>
      <c r="K20" s="89"/>
      <c r="L20" s="45"/>
      <c r="M20" s="68"/>
      <c r="N20" s="64"/>
      <c r="O20" s="98"/>
      <c r="P20" s="98"/>
      <c r="Q20" s="98"/>
      <c r="S20" s="74"/>
      <c r="T20" s="75"/>
      <c r="U20" s="75"/>
      <c r="V20" s="76"/>
    </row>
    <row r="21" spans="1:22" ht="15" customHeight="1" x14ac:dyDescent="0.25">
      <c r="A21" s="37" t="b">
        <v>0</v>
      </c>
      <c r="B21" s="17" t="s">
        <v>31</v>
      </c>
      <c r="C21" s="45"/>
      <c r="D21" s="37" t="b">
        <v>0</v>
      </c>
      <c r="E21" s="89"/>
      <c r="F21" s="89" t="str" cm="1">
        <f t="array" ref="F21">IF(OR(ISBLANK(E21),E21="Välj minst ett anbudsområde"),"",_xlfn.XLOOKUP(E21,Listor!$K$2:$K$46,Listor!$L$2:$Q$46,"Saknas"))</f>
        <v/>
      </c>
      <c r="G21" s="89"/>
      <c r="H21" s="89"/>
      <c r="I21" s="89"/>
      <c r="J21" s="89"/>
      <c r="K21" s="89"/>
      <c r="L21" s="45"/>
      <c r="M21" s="68"/>
      <c r="N21" s="64"/>
      <c r="O21" s="98"/>
      <c r="P21" s="98"/>
      <c r="Q21" s="98"/>
      <c r="S21" s="74"/>
      <c r="T21" s="75"/>
      <c r="U21" s="75"/>
      <c r="V21" s="76"/>
    </row>
    <row r="22" spans="1:22" ht="15.75" customHeight="1" x14ac:dyDescent="0.25">
      <c r="A22" s="37" t="b">
        <v>0</v>
      </c>
      <c r="B22" s="17" t="s">
        <v>32</v>
      </c>
      <c r="C22" s="45"/>
      <c r="D22" s="37" t="b">
        <v>0</v>
      </c>
      <c r="E22" s="89"/>
      <c r="F22" s="89" t="str" cm="1">
        <f t="array" ref="F22">IF(OR(ISBLANK(E22),E22="Välj minst ett anbudsområde"),"",_xlfn.XLOOKUP(E22,Listor!$K$2:$K$46,Listor!$L$2:$Q$46,"Saknas"))</f>
        <v/>
      </c>
      <c r="G22" s="89"/>
      <c r="H22" s="89"/>
      <c r="I22" s="89"/>
      <c r="J22" s="89"/>
      <c r="K22" s="89"/>
      <c r="L22" s="45"/>
      <c r="S22" s="74"/>
      <c r="T22" s="75"/>
      <c r="U22" s="75"/>
      <c r="V22" s="76"/>
    </row>
    <row r="23" spans="1:22" x14ac:dyDescent="0.25">
      <c r="A23" s="37" t="b">
        <v>0</v>
      </c>
      <c r="B23" s="17" t="s">
        <v>33</v>
      </c>
      <c r="C23" s="45"/>
      <c r="D23" s="37" t="b">
        <v>0</v>
      </c>
      <c r="E23" s="89"/>
      <c r="F23" s="89" t="str" cm="1">
        <f t="array" ref="F23">IF(OR(ISBLANK(E23),E23="Välj minst ett anbudsområde"),"",_xlfn.XLOOKUP(E23,Listor!$K$2:$K$46,Listor!$L$2:$Q$46,"Saknas"))</f>
        <v/>
      </c>
      <c r="G23" s="89"/>
      <c r="H23" s="89"/>
      <c r="I23" s="89"/>
      <c r="J23" s="89"/>
      <c r="K23" s="89"/>
      <c r="L23" s="45"/>
      <c r="S23" s="74"/>
      <c r="T23" s="75"/>
      <c r="U23" s="75"/>
      <c r="V23" s="76"/>
    </row>
    <row r="24" spans="1:22" ht="15.75" thickBot="1" x14ac:dyDescent="0.3">
      <c r="C24" s="45"/>
      <c r="D24" s="37" t="b">
        <v>0</v>
      </c>
      <c r="E24" s="89"/>
      <c r="F24" s="89" t="str" cm="1">
        <f t="array" ref="F24">IF(OR(ISBLANK(E24),E24="Välj minst ett anbudsområde"),"",_xlfn.XLOOKUP(E24,Listor!$K$2:$K$46,Listor!$L$2:$Q$46,"Saknas"))</f>
        <v/>
      </c>
      <c r="G24" s="89"/>
      <c r="H24" s="89"/>
      <c r="I24" s="89"/>
      <c r="J24" s="89"/>
      <c r="K24" s="89"/>
      <c r="L24" s="45"/>
      <c r="S24" s="77"/>
      <c r="T24" s="78"/>
      <c r="U24" s="78"/>
      <c r="V24" s="79"/>
    </row>
    <row r="25" spans="1:22" ht="15" customHeight="1" x14ac:dyDescent="0.25">
      <c r="A25" s="62" t="e" vm="2">
        <v>#VALUE!</v>
      </c>
      <c r="B25" s="63" t="s">
        <v>232</v>
      </c>
      <c r="C25" s="45"/>
      <c r="D25" s="37" t="b">
        <v>0</v>
      </c>
      <c r="E25" s="89"/>
      <c r="F25" s="89" t="str" cm="1">
        <f t="array" ref="F25">IF(OR(ISBLANK(E25),E25="Välj minst ett anbudsområde"),"",_xlfn.XLOOKUP(E25,Listor!$K$2:$K$46,Listor!$L$2:$Q$46,"Saknas"))</f>
        <v/>
      </c>
      <c r="G25" s="89"/>
      <c r="H25" s="89"/>
      <c r="I25" s="89"/>
      <c r="J25" s="89"/>
      <c r="K25" s="89"/>
      <c r="L25" s="45"/>
      <c r="N25" s="30" t="s">
        <v>34</v>
      </c>
      <c r="O25" s="30"/>
    </row>
    <row r="26" spans="1:22" ht="15" customHeight="1" x14ac:dyDescent="0.25">
      <c r="A26" s="62"/>
      <c r="B26" s="63"/>
      <c r="C26" s="45"/>
      <c r="D26" s="37" t="b">
        <v>0</v>
      </c>
      <c r="E26" s="89"/>
      <c r="F26" s="89" t="str" cm="1">
        <f t="array" ref="F26">IF(OR(ISBLANK(E26),E26="Välj minst ett anbudsområde"),"",_xlfn.XLOOKUP(E26,Listor!$K$2:$K$46,Listor!$L$2:$Q$46,"Saknas"))</f>
        <v/>
      </c>
      <c r="G26" s="89"/>
      <c r="H26" s="89"/>
      <c r="I26" s="89"/>
      <c r="J26" s="89"/>
      <c r="K26" s="89"/>
      <c r="L26" s="45"/>
      <c r="N26" s="9" t="s">
        <v>35</v>
      </c>
      <c r="O26" s="110"/>
    </row>
    <row r="27" spans="1:22" ht="15" customHeight="1" x14ac:dyDescent="0.25">
      <c r="A27" s="62"/>
      <c r="B27" s="63"/>
      <c r="C27" s="45"/>
      <c r="D27" s="37" t="b">
        <v>0</v>
      </c>
      <c r="E27" s="89"/>
      <c r="F27" s="89" t="str" cm="1">
        <f t="array" ref="F27">IF(OR(ISBLANK(E27),E27="Välj minst ett anbudsområde"),"",_xlfn.XLOOKUP(E27,Listor!$K$2:$K$46,Listor!$L$2:$Q$46,"Saknas"))</f>
        <v/>
      </c>
      <c r="G27" s="89"/>
      <c r="H27" s="89"/>
      <c r="I27" s="89"/>
      <c r="J27" s="89"/>
      <c r="K27" s="89"/>
      <c r="L27" s="45"/>
      <c r="N27" s="9" t="s">
        <v>36</v>
      </c>
      <c r="O27" s="38"/>
    </row>
    <row r="28" spans="1:22" ht="15" customHeight="1" x14ac:dyDescent="0.25">
      <c r="A28" s="62"/>
      <c r="B28" s="63"/>
      <c r="C28" s="45"/>
      <c r="D28" s="37" t="b">
        <v>0</v>
      </c>
      <c r="E28" s="89"/>
      <c r="F28" s="89" t="str" cm="1">
        <f t="array" ref="F28">IF(OR(ISBLANK(E28),E28="Välj minst ett anbudsområde"),"",_xlfn.XLOOKUP(E28,Listor!$K$2:$K$46,Listor!$L$2:$Q$46,"Saknas"))</f>
        <v/>
      </c>
      <c r="G28" s="89"/>
      <c r="H28" s="89"/>
      <c r="I28" s="89"/>
      <c r="J28" s="89"/>
      <c r="K28" s="89"/>
      <c r="L28" s="45"/>
      <c r="N28" s="9" t="s">
        <v>37</v>
      </c>
      <c r="O28" s="38"/>
    </row>
    <row r="29" spans="1:22" x14ac:dyDescent="0.25">
      <c r="A29" s="62"/>
      <c r="B29" s="63"/>
      <c r="C29" s="45"/>
      <c r="D29" s="37" t="b">
        <v>0</v>
      </c>
      <c r="E29" s="89"/>
      <c r="F29" s="89" t="str" cm="1">
        <f t="array" ref="F29">IF(OR(ISBLANK(E29),E29="Välj minst ett anbudsområde"),"",_xlfn.XLOOKUP(E29,Listor!$K$2:$K$46,Listor!$L$2:$Q$46,"Saknas"))</f>
        <v/>
      </c>
      <c r="G29" s="89"/>
      <c r="H29" s="89"/>
      <c r="I29" s="89"/>
      <c r="J29" s="89"/>
      <c r="K29" s="89"/>
      <c r="L29" s="45"/>
      <c r="N29" s="9" t="s">
        <v>38</v>
      </c>
      <c r="O29" s="38"/>
    </row>
    <row r="30" spans="1:22" x14ac:dyDescent="0.25">
      <c r="A30" s="62"/>
      <c r="B30" s="63"/>
      <c r="C30" s="45"/>
      <c r="D30" s="37" t="b">
        <v>0</v>
      </c>
      <c r="E30" s="89"/>
      <c r="F30" s="89" t="str" cm="1">
        <f t="array" ref="F30">IF(OR(ISBLANK(E30),E30="Välj minst ett anbudsområde"),"",_xlfn.XLOOKUP(E30,Listor!$K$2:$K$46,Listor!$L$2:$Q$46,"Saknas"))</f>
        <v/>
      </c>
      <c r="G30" s="89"/>
      <c r="H30" s="89"/>
      <c r="I30" s="89"/>
      <c r="J30" s="89"/>
      <c r="K30" s="89"/>
      <c r="L30" s="45"/>
      <c r="N30" s="9" t="s">
        <v>40</v>
      </c>
      <c r="O30" s="38"/>
    </row>
    <row r="31" spans="1:22" ht="15.75" x14ac:dyDescent="0.25">
      <c r="B31" s="55"/>
      <c r="C31" s="45"/>
      <c r="D31" s="37" t="b">
        <v>0</v>
      </c>
      <c r="E31" s="89"/>
      <c r="F31" s="89" t="str" cm="1">
        <f t="array" ref="F31">IF(OR(ISBLANK(E31),E31="Välj minst ett anbudsområde"),"",_xlfn.XLOOKUP(E31,Listor!$K$2:$K$46,Listor!$L$2:$Q$46,"Saknas"))</f>
        <v/>
      </c>
      <c r="G31" s="89"/>
      <c r="H31" s="89"/>
      <c r="I31" s="89"/>
      <c r="J31" s="89"/>
      <c r="K31" s="89"/>
      <c r="L31" s="45"/>
    </row>
    <row r="32" spans="1:22" x14ac:dyDescent="0.25">
      <c r="A32" s="62" t="e" vm="2">
        <v>#VALUE!</v>
      </c>
      <c r="B32" s="63" t="s">
        <v>39</v>
      </c>
      <c r="C32" s="45"/>
      <c r="D32" s="37" t="b">
        <v>0</v>
      </c>
      <c r="E32" s="89"/>
      <c r="F32" s="89" t="str" cm="1">
        <f t="array" ref="F32">IF(OR(ISBLANK(E32),E32="Välj minst ett anbudsområde"),"",_xlfn.XLOOKUP(E32,Listor!$K$2:$K$46,Listor!$L$2:$Q$46,"Saknas"))</f>
        <v/>
      </c>
      <c r="G32" s="89"/>
      <c r="H32" s="89"/>
      <c r="I32" s="89"/>
      <c r="J32" s="89"/>
      <c r="K32" s="89"/>
      <c r="L32" s="45"/>
      <c r="N32" s="30" t="s">
        <v>41</v>
      </c>
      <c r="O32" s="30"/>
    </row>
    <row r="33" spans="1:22" ht="21" customHeight="1" x14ac:dyDescent="0.25">
      <c r="A33" s="62"/>
      <c r="B33" s="63"/>
      <c r="C33" s="45"/>
      <c r="D33" s="37" t="b">
        <v>0</v>
      </c>
      <c r="E33" s="89"/>
      <c r="F33" s="89" t="str" cm="1">
        <f t="array" ref="F33">IF(OR(ISBLANK(E33),E33="Välj minst ett anbudsområde"),"",_xlfn.XLOOKUP(E33,Listor!$K$2:$K$46,Listor!$L$2:$Q$46,"Saknas"))</f>
        <v/>
      </c>
      <c r="G33" s="89"/>
      <c r="H33" s="89"/>
      <c r="I33" s="89"/>
      <c r="J33" s="89"/>
      <c r="K33" s="89"/>
      <c r="L33" s="45"/>
      <c r="N33" s="9" t="s">
        <v>42</v>
      </c>
      <c r="O33" s="38"/>
    </row>
    <row r="34" spans="1:22" ht="15" customHeight="1" x14ac:dyDescent="0.25">
      <c r="A34" s="62"/>
      <c r="B34" s="63"/>
      <c r="C34" s="45"/>
      <c r="D34" s="37" t="b">
        <v>0</v>
      </c>
      <c r="E34" s="89"/>
      <c r="F34" s="89" t="str" cm="1">
        <f t="array" ref="F34">IF(OR(ISBLANK(E34),E34="Välj minst ett anbudsområde"),"",_xlfn.XLOOKUP(E34,Listor!$K$2:$K$46,Listor!$L$2:$Q$46,"Saknas"))</f>
        <v/>
      </c>
      <c r="G34" s="89"/>
      <c r="H34" s="89"/>
      <c r="I34" s="89"/>
      <c r="J34" s="89"/>
      <c r="K34" s="89"/>
      <c r="L34" s="45"/>
      <c r="N34" s="9" t="s">
        <v>43</v>
      </c>
      <c r="O34" s="38"/>
    </row>
    <row r="35" spans="1:22" ht="15" customHeight="1" x14ac:dyDescent="0.25">
      <c r="A35" s="62"/>
      <c r="B35" s="63"/>
      <c r="C35" s="45"/>
      <c r="D35" s="37" t="b">
        <v>0</v>
      </c>
      <c r="E35" s="89"/>
      <c r="F35" s="89" t="str" cm="1">
        <f t="array" ref="F35">IF(OR(ISBLANK(E35),E35="Välj minst ett anbudsområde"),"",_xlfn.XLOOKUP(E35,Listor!$K$2:$K$46,Listor!$L$2:$Q$46,"Saknas"))</f>
        <v/>
      </c>
      <c r="G35" s="89"/>
      <c r="H35" s="89"/>
      <c r="I35" s="89"/>
      <c r="J35" s="89"/>
      <c r="K35" s="89"/>
      <c r="L35" s="45"/>
      <c r="N35" s="9" t="s">
        <v>44</v>
      </c>
      <c r="O35" s="38"/>
    </row>
    <row r="36" spans="1:22" ht="15" customHeight="1" x14ac:dyDescent="0.25">
      <c r="A36" s="62"/>
      <c r="B36" s="63"/>
      <c r="C36" s="45"/>
      <c r="D36" s="37" t="b">
        <v>0</v>
      </c>
      <c r="E36" s="89"/>
      <c r="F36" s="89" t="str" cm="1">
        <f t="array" ref="F36">IF(OR(ISBLANK(E36),E36="Välj minst ett anbudsområde"),"",_xlfn.XLOOKUP(E36,Listor!$K$2:$K$46,Listor!$L$2:$Q$46,"Saknas"))</f>
        <v/>
      </c>
      <c r="G36" s="89"/>
      <c r="H36" s="89"/>
      <c r="I36" s="89"/>
      <c r="J36" s="89"/>
      <c r="K36" s="89"/>
      <c r="L36" s="45"/>
      <c r="N36" s="9" t="s">
        <v>45</v>
      </c>
      <c r="O36" s="39"/>
    </row>
    <row r="37" spans="1:22" ht="15" customHeight="1" x14ac:dyDescent="0.25">
      <c r="A37" s="62"/>
      <c r="B37" s="63"/>
      <c r="C37" s="45"/>
      <c r="D37" s="37" t="b">
        <v>0</v>
      </c>
      <c r="E37" s="89"/>
      <c r="F37" s="89" t="str" cm="1">
        <f t="array" ref="F37">IF(OR(ISBLANK(E37),E37="Välj minst ett anbudsområde"),"",_xlfn.XLOOKUP(E37,Listor!$K$2:$K$46,Listor!$L$2:$Q$46,"Saknas"))</f>
        <v/>
      </c>
      <c r="G37" s="89"/>
      <c r="H37" s="89"/>
      <c r="I37" s="89"/>
      <c r="J37" s="89"/>
      <c r="K37" s="89"/>
      <c r="L37" s="45"/>
    </row>
    <row r="38" spans="1:22" ht="15" customHeight="1" thickBot="1" x14ac:dyDescent="0.3">
      <c r="B38" s="55"/>
      <c r="C38" s="45"/>
      <c r="D38" s="37" t="b">
        <v>0</v>
      </c>
      <c r="E38" s="89"/>
      <c r="F38" s="89" t="str" cm="1">
        <f t="array" ref="F38">IF(OR(ISBLANK(E38),E38="Välj minst ett anbudsområde"),"",_xlfn.XLOOKUP(E38,Listor!$K$2:$K$46,Listor!$L$2:$Q$46,"Saknas"))</f>
        <v/>
      </c>
      <c r="G38" s="89"/>
      <c r="H38" s="89"/>
      <c r="I38" s="89"/>
      <c r="J38" s="89"/>
      <c r="K38" s="89"/>
      <c r="L38" s="45"/>
      <c r="N38" s="91" t="s">
        <v>370</v>
      </c>
    </row>
    <row r="39" spans="1:22" x14ac:dyDescent="0.25">
      <c r="A39" s="62" t="e" vm="2">
        <v>#VALUE!</v>
      </c>
      <c r="B39" s="63" t="s">
        <v>273</v>
      </c>
      <c r="C39" s="45"/>
      <c r="D39" s="37" t="b">
        <v>0</v>
      </c>
      <c r="E39" s="89"/>
      <c r="F39" s="89" t="str" cm="1">
        <f t="array" ref="F39">IF(OR(ISBLANK(E39),E39="Välj minst ett anbudsområde"),"",_xlfn.XLOOKUP(E39,Listor!$K$2:$K$46,Listor!$L$2:$Q$46,"Saknas"))</f>
        <v/>
      </c>
      <c r="G39" s="89"/>
      <c r="H39" s="89"/>
      <c r="I39" s="89"/>
      <c r="J39" s="89"/>
      <c r="K39" s="89"/>
      <c r="L39" s="45"/>
      <c r="N39" s="30" t="s">
        <v>364</v>
      </c>
      <c r="O39" s="21" t="s">
        <v>51</v>
      </c>
      <c r="P39" s="22" t="s">
        <v>52</v>
      </c>
      <c r="Q39" s="22" t="s">
        <v>63</v>
      </c>
      <c r="S39" s="71" t="s">
        <v>373</v>
      </c>
      <c r="T39" s="72"/>
      <c r="U39" s="72"/>
      <c r="V39" s="73"/>
    </row>
    <row r="40" spans="1:22" ht="21" customHeight="1" x14ac:dyDescent="0.25">
      <c r="A40" s="62"/>
      <c r="B40" s="63"/>
      <c r="C40" s="45"/>
      <c r="D40" s="37" t="b">
        <v>0</v>
      </c>
      <c r="E40" s="89"/>
      <c r="F40" s="89" t="str" cm="1">
        <f t="array" ref="F40">IF(OR(ISBLANK(E40),E40="Välj minst ett anbudsområde"),"",_xlfn.XLOOKUP(E40,Listor!$K$2:$K$46,Listor!$L$2:$Q$46,"Saknas"))</f>
        <v/>
      </c>
      <c r="G40" s="89"/>
      <c r="H40" s="89"/>
      <c r="I40" s="89"/>
      <c r="J40" s="89"/>
      <c r="K40" s="89"/>
      <c r="L40" s="45"/>
      <c r="N40" s="40"/>
      <c r="O40" s="41"/>
      <c r="P40" s="37" t="b">
        <v>0</v>
      </c>
      <c r="Q40" s="42" t="b">
        <v>0</v>
      </c>
      <c r="S40" s="74"/>
      <c r="T40" s="75"/>
      <c r="U40" s="75"/>
      <c r="V40" s="76"/>
    </row>
    <row r="41" spans="1:22" ht="15" customHeight="1" x14ac:dyDescent="0.25">
      <c r="A41" s="62"/>
      <c r="B41" s="63"/>
      <c r="C41" s="45"/>
      <c r="D41" s="37" t="b">
        <v>0</v>
      </c>
      <c r="E41" s="89"/>
      <c r="F41" s="89" t="str" cm="1">
        <f t="array" ref="F41">IF(OR(ISBLANK(E41),E41="Välj minst ett anbudsområde"),"",_xlfn.XLOOKUP(E41,Listor!$K$2:$K$46,Listor!$L$2:$Q$46,"Saknas"))</f>
        <v/>
      </c>
      <c r="G41" s="89"/>
      <c r="H41" s="89"/>
      <c r="I41" s="89"/>
      <c r="J41" s="89"/>
      <c r="K41" s="89"/>
      <c r="L41" s="45"/>
      <c r="N41" s="47"/>
      <c r="O41" s="48"/>
      <c r="P41" s="49" t="b">
        <v>0</v>
      </c>
      <c r="Q41" s="50" t="b">
        <v>0</v>
      </c>
      <c r="S41" s="74"/>
      <c r="T41" s="75"/>
      <c r="U41" s="75"/>
      <c r="V41" s="76"/>
    </row>
    <row r="42" spans="1:22" ht="15" customHeight="1" x14ac:dyDescent="0.25">
      <c r="A42" s="62"/>
      <c r="B42" s="63"/>
      <c r="C42" s="45"/>
      <c r="D42" s="37" t="b">
        <v>0</v>
      </c>
      <c r="E42" s="89"/>
      <c r="F42" s="89" t="str" cm="1">
        <f t="array" ref="F42">IF(OR(ISBLANK(E42),E42="Välj minst ett anbudsområde"),"",_xlfn.XLOOKUP(E42,Listor!$K$2:$K$46,Listor!$L$2:$Q$46,"Saknas"))</f>
        <v/>
      </c>
      <c r="G42" s="89"/>
      <c r="H42" s="89"/>
      <c r="I42" s="89"/>
      <c r="J42" s="89"/>
      <c r="K42" s="89"/>
      <c r="L42" s="45"/>
      <c r="N42" s="47"/>
      <c r="O42" s="48"/>
      <c r="P42" s="49" t="b">
        <v>0</v>
      </c>
      <c r="Q42" s="50" t="b">
        <v>0</v>
      </c>
      <c r="S42" s="74"/>
      <c r="T42" s="75"/>
      <c r="U42" s="75"/>
      <c r="V42" s="76"/>
    </row>
    <row r="43" spans="1:22" ht="15" customHeight="1" x14ac:dyDescent="0.25">
      <c r="A43" s="62"/>
      <c r="B43" s="63"/>
      <c r="C43" s="45"/>
      <c r="D43" s="37" t="b">
        <v>0</v>
      </c>
      <c r="E43" s="89"/>
      <c r="F43" s="89" t="str" cm="1">
        <f t="array" ref="F43">IF(OR(ISBLANK(E43),E43="Välj minst ett anbudsområde"),"",_xlfn.XLOOKUP(E43,Listor!$K$2:$K$46,Listor!$L$2:$Q$46,"Saknas"))</f>
        <v/>
      </c>
      <c r="G43" s="89"/>
      <c r="H43" s="89"/>
      <c r="I43" s="89"/>
      <c r="J43" s="89"/>
      <c r="K43" s="89"/>
      <c r="L43" s="45"/>
      <c r="N43" s="47"/>
      <c r="O43" s="48"/>
      <c r="P43" s="49" t="b">
        <v>0</v>
      </c>
      <c r="Q43" s="50" t="b">
        <v>0</v>
      </c>
      <c r="S43" s="74"/>
      <c r="T43" s="75"/>
      <c r="U43" s="75"/>
      <c r="V43" s="76"/>
    </row>
    <row r="44" spans="1:22" ht="15" customHeight="1" x14ac:dyDescent="0.25">
      <c r="A44" s="62"/>
      <c r="B44" s="63"/>
      <c r="C44" s="45"/>
      <c r="D44" s="37" t="b">
        <v>0</v>
      </c>
      <c r="E44" s="89"/>
      <c r="F44" s="89" t="str" cm="1">
        <f t="array" ref="F44">IF(OR(ISBLANK(E44),E44="Välj minst ett anbudsområde"),"",_xlfn.XLOOKUP(E44,Listor!$K$2:$K$46,Listor!$L$2:$Q$46,"Saknas"))</f>
        <v/>
      </c>
      <c r="G44" s="89"/>
      <c r="H44" s="89"/>
      <c r="I44" s="89"/>
      <c r="J44" s="89"/>
      <c r="K44" s="89"/>
      <c r="L44" s="45"/>
      <c r="N44" s="47"/>
      <c r="O44" s="48"/>
      <c r="P44" s="49" t="b">
        <v>0</v>
      </c>
      <c r="Q44" s="50" t="b">
        <v>0</v>
      </c>
      <c r="S44" s="74"/>
      <c r="T44" s="75"/>
      <c r="U44" s="75"/>
      <c r="V44" s="76"/>
    </row>
    <row r="45" spans="1:22" x14ac:dyDescent="0.25">
      <c r="C45" s="45"/>
      <c r="D45" s="37" t="b">
        <v>0</v>
      </c>
      <c r="E45" s="89"/>
      <c r="F45" s="89" t="str" cm="1">
        <f t="array" ref="F45">IF(OR(ISBLANK(E45),E45="Välj minst ett anbudsområde"),"",_xlfn.XLOOKUP(E45,Listor!$K$2:$K$46,Listor!$L$2:$Q$46,"Saknas"))</f>
        <v/>
      </c>
      <c r="G45" s="89"/>
      <c r="H45" s="89"/>
      <c r="I45" s="89"/>
      <c r="J45" s="89"/>
      <c r="K45" s="89"/>
      <c r="L45" s="45"/>
      <c r="N45" s="47"/>
      <c r="O45" s="48"/>
      <c r="P45" s="49" t="b">
        <v>0</v>
      </c>
      <c r="Q45" s="50" t="b">
        <v>0</v>
      </c>
      <c r="S45" s="74"/>
      <c r="T45" s="75"/>
      <c r="U45" s="75"/>
      <c r="V45" s="76"/>
    </row>
    <row r="46" spans="1:22" x14ac:dyDescent="0.25">
      <c r="C46" s="45"/>
      <c r="D46" s="37" t="b">
        <v>0</v>
      </c>
      <c r="E46" s="89"/>
      <c r="F46" s="89" t="str" cm="1">
        <f t="array" ref="F46">IF(OR(ISBLANK(E46),E46="Välj minst ett anbudsområde"),"",_xlfn.XLOOKUP(E46,Listor!$K$2:$K$46,Listor!$L$2:$Q$46,"Saknas"))</f>
        <v/>
      </c>
      <c r="G46" s="89"/>
      <c r="H46" s="89"/>
      <c r="I46" s="89"/>
      <c r="J46" s="89"/>
      <c r="K46" s="89"/>
      <c r="L46" s="45"/>
      <c r="N46" s="47"/>
      <c r="O46" s="48"/>
      <c r="P46" s="49" t="b">
        <v>0</v>
      </c>
      <c r="Q46" s="50" t="b">
        <v>0</v>
      </c>
      <c r="S46" s="74"/>
      <c r="T46" s="75"/>
      <c r="U46" s="75"/>
      <c r="V46" s="76"/>
    </row>
    <row r="47" spans="1:22" x14ac:dyDescent="0.25">
      <c r="C47" s="45"/>
      <c r="D47" s="37" t="b">
        <v>0</v>
      </c>
      <c r="E47" s="89"/>
      <c r="F47" s="89" t="str" cm="1">
        <f t="array" ref="F47">IF(OR(ISBLANK(E47),E47="Välj minst ett anbudsområde"),"",_xlfn.XLOOKUP(E47,Listor!$K$2:$K$46,Listor!$L$2:$Q$46,"Saknas"))</f>
        <v/>
      </c>
      <c r="G47" s="89"/>
      <c r="H47" s="89"/>
      <c r="I47" s="89"/>
      <c r="J47" s="89"/>
      <c r="K47" s="89"/>
      <c r="L47" s="45"/>
      <c r="N47" s="47"/>
      <c r="O47" s="48"/>
      <c r="P47" s="49" t="b">
        <v>0</v>
      </c>
      <c r="Q47" s="50" t="b">
        <v>0</v>
      </c>
      <c r="S47" s="74"/>
      <c r="T47" s="75"/>
      <c r="U47" s="75"/>
      <c r="V47" s="76"/>
    </row>
    <row r="48" spans="1:22" x14ac:dyDescent="0.25">
      <c r="C48" s="45"/>
      <c r="D48" s="37" t="b">
        <v>0</v>
      </c>
      <c r="E48" s="89"/>
      <c r="F48" s="89" t="str" cm="1">
        <f t="array" ref="F48">IF(OR(ISBLANK(E48),E48="Välj minst ett anbudsområde"),"",_xlfn.XLOOKUP(E48,Listor!$K$2:$K$46,Listor!$L$2:$Q$46,"Saknas"))</f>
        <v/>
      </c>
      <c r="G48" s="89"/>
      <c r="H48" s="89"/>
      <c r="I48" s="89"/>
      <c r="J48" s="89"/>
      <c r="K48" s="89"/>
      <c r="L48" s="45"/>
      <c r="N48" s="47"/>
      <c r="O48" s="48"/>
      <c r="P48" s="49" t="b">
        <v>0</v>
      </c>
      <c r="Q48" s="50" t="b">
        <v>0</v>
      </c>
      <c r="S48" s="74"/>
      <c r="T48" s="75"/>
      <c r="U48" s="75"/>
      <c r="V48" s="76"/>
    </row>
    <row r="49" spans="3:33" x14ac:dyDescent="0.25">
      <c r="C49" s="45"/>
      <c r="D49" s="37" t="b">
        <v>0</v>
      </c>
      <c r="E49" s="89"/>
      <c r="F49" s="89" t="str" cm="1">
        <f t="array" ref="F49">IF(OR(ISBLANK(E49),E49="Välj minst ett anbudsområde"),"",_xlfn.XLOOKUP(E49,Listor!$K$2:$K$46,Listor!$L$2:$Q$46,"Saknas"))</f>
        <v/>
      </c>
      <c r="G49" s="89"/>
      <c r="H49" s="89"/>
      <c r="I49" s="89"/>
      <c r="J49" s="89"/>
      <c r="K49" s="89"/>
      <c r="L49" s="45"/>
      <c r="N49" s="47"/>
      <c r="O49" s="48"/>
      <c r="P49" s="49" t="b">
        <v>0</v>
      </c>
      <c r="Q49" s="50" t="b">
        <v>0</v>
      </c>
      <c r="S49" s="74"/>
      <c r="T49" s="75"/>
      <c r="U49" s="75"/>
      <c r="V49" s="76"/>
    </row>
    <row r="50" spans="3:33" x14ac:dyDescent="0.25">
      <c r="C50" s="45"/>
      <c r="D50" s="37" t="b">
        <v>0</v>
      </c>
      <c r="E50" s="89"/>
      <c r="F50" s="89" t="str" cm="1">
        <f t="array" ref="F50">IF(OR(ISBLANK(E50),E50="Välj minst ett anbudsområde"),"",_xlfn.XLOOKUP(E50,Listor!$K$2:$K$46,Listor!$L$2:$Q$46,"Saknas"))</f>
        <v/>
      </c>
      <c r="G50" s="89"/>
      <c r="H50" s="89"/>
      <c r="I50" s="89"/>
      <c r="J50" s="89"/>
      <c r="K50" s="89"/>
      <c r="L50" s="45"/>
      <c r="N50" s="47"/>
      <c r="O50" s="48"/>
      <c r="P50" s="49" t="b">
        <v>0</v>
      </c>
      <c r="Q50" s="50" t="b">
        <v>0</v>
      </c>
      <c r="S50" s="74"/>
      <c r="T50" s="75"/>
      <c r="U50" s="75"/>
      <c r="V50" s="76"/>
    </row>
    <row r="51" spans="3:33" x14ac:dyDescent="0.25">
      <c r="C51" s="45"/>
      <c r="D51" s="37" t="b">
        <v>0</v>
      </c>
      <c r="E51" s="89"/>
      <c r="F51" s="89" t="str" cm="1">
        <f t="array" ref="F51">IF(OR(ISBLANK(E51),E51="Välj minst ett anbudsområde"),"",_xlfn.XLOOKUP(E51,Listor!$K$2:$K$46,Listor!$L$2:$Q$46,"Saknas"))</f>
        <v/>
      </c>
      <c r="G51" s="89"/>
      <c r="H51" s="89"/>
      <c r="I51" s="89"/>
      <c r="J51" s="89"/>
      <c r="K51" s="89"/>
      <c r="L51" s="45"/>
      <c r="N51" s="47"/>
      <c r="O51" s="48"/>
      <c r="P51" s="49" t="b">
        <v>0</v>
      </c>
      <c r="Q51" s="50" t="b">
        <v>0</v>
      </c>
      <c r="S51" s="74"/>
      <c r="T51" s="75"/>
      <c r="U51" s="75"/>
      <c r="V51" s="76"/>
    </row>
    <row r="52" spans="3:33" x14ac:dyDescent="0.25">
      <c r="C52" s="45"/>
      <c r="D52" s="37" t="b">
        <v>0</v>
      </c>
      <c r="E52" s="89"/>
      <c r="F52" s="89" t="str" cm="1">
        <f t="array" ref="F52">IF(OR(ISBLANK(E52),E52="Välj minst ett anbudsområde"),"",_xlfn.XLOOKUP(E52,Listor!$K$2:$K$46,Listor!$L$2:$Q$46,"Saknas"))</f>
        <v/>
      </c>
      <c r="G52" s="89"/>
      <c r="H52" s="89"/>
      <c r="I52" s="89"/>
      <c r="J52" s="89"/>
      <c r="K52" s="89"/>
      <c r="L52" s="45"/>
      <c r="N52" s="47"/>
      <c r="O52" s="48"/>
      <c r="P52" s="49" t="b">
        <v>0</v>
      </c>
      <c r="Q52" s="50" t="b">
        <v>0</v>
      </c>
      <c r="S52" s="74"/>
      <c r="T52" s="75"/>
      <c r="U52" s="75"/>
      <c r="V52" s="76"/>
    </row>
    <row r="53" spans="3:33" x14ac:dyDescent="0.25">
      <c r="N53" s="47"/>
      <c r="O53" s="48"/>
      <c r="P53" s="49" t="b">
        <v>0</v>
      </c>
      <c r="Q53" s="50" t="b">
        <v>0</v>
      </c>
      <c r="S53" s="74"/>
      <c r="T53" s="75"/>
      <c r="U53" s="75"/>
      <c r="V53" s="76"/>
    </row>
    <row r="54" spans="3:33" x14ac:dyDescent="0.25">
      <c r="N54" s="47"/>
      <c r="O54" s="48"/>
      <c r="P54" s="49" t="b">
        <v>0</v>
      </c>
      <c r="Q54" s="50" t="b">
        <v>0</v>
      </c>
      <c r="S54" s="74"/>
      <c r="T54" s="75"/>
      <c r="U54" s="75"/>
      <c r="V54" s="76"/>
    </row>
    <row r="55" spans="3:33" x14ac:dyDescent="0.25">
      <c r="N55" s="47"/>
      <c r="O55" s="48"/>
      <c r="P55" s="49" t="b">
        <v>0</v>
      </c>
      <c r="Q55" s="50" t="b">
        <v>0</v>
      </c>
      <c r="S55" s="74"/>
      <c r="T55" s="75"/>
      <c r="U55" s="75"/>
      <c r="V55" s="76"/>
    </row>
    <row r="56" spans="3:33" ht="15.75" thickBot="1" x14ac:dyDescent="0.3">
      <c r="N56" s="47"/>
      <c r="O56" s="48"/>
      <c r="P56" s="49" t="b">
        <v>0</v>
      </c>
      <c r="Q56" s="50" t="b">
        <v>0</v>
      </c>
      <c r="S56" s="77"/>
      <c r="T56" s="78"/>
      <c r="U56" s="78"/>
      <c r="V56" s="79"/>
    </row>
    <row r="57" spans="3:33" x14ac:dyDescent="0.25">
      <c r="N57" s="47"/>
      <c r="O57" s="48"/>
      <c r="P57" s="49" t="b">
        <v>0</v>
      </c>
      <c r="Q57" s="50" t="b">
        <v>0</v>
      </c>
    </row>
    <row r="58" spans="3:33" x14ac:dyDescent="0.25">
      <c r="N58" s="47"/>
      <c r="O58" s="48"/>
      <c r="P58" s="49" t="b">
        <v>0</v>
      </c>
      <c r="Q58" s="50" t="b">
        <v>0</v>
      </c>
    </row>
    <row r="59" spans="3:33" x14ac:dyDescent="0.25">
      <c r="N59" s="47"/>
      <c r="O59" s="48"/>
      <c r="P59" s="49" t="b">
        <v>0</v>
      </c>
      <c r="Q59" s="50" t="b">
        <v>0</v>
      </c>
    </row>
    <row r="60" spans="3:33" x14ac:dyDescent="0.25">
      <c r="P60" s="61" t="s">
        <v>363</v>
      </c>
      <c r="Q60" s="61"/>
    </row>
    <row r="61" spans="3:33" x14ac:dyDescent="0.25">
      <c r="N61" s="30" t="s">
        <v>46</v>
      </c>
      <c r="O61" s="30" t="s">
        <v>47</v>
      </c>
      <c r="P61" s="30" t="str" cm="1">
        <f t="array" ref="P61">TRANSPOSE(_xlfn._xlws.FILTER(E6:E52,D6:D52=TRUE,"Välj minst en leverantör för att se priser"))</f>
        <v>Välj minst en leverantör för att se priser</v>
      </c>
      <c r="Q61" s="30"/>
      <c r="R61" s="30"/>
      <c r="S61" s="30"/>
      <c r="T61" s="30"/>
      <c r="U61" s="30"/>
      <c r="V61" s="30"/>
      <c r="W61" s="30"/>
      <c r="X61" s="30"/>
      <c r="Y61" s="30"/>
      <c r="Z61" s="30"/>
      <c r="AA61" s="30"/>
      <c r="AB61" s="30"/>
      <c r="AC61" s="30"/>
      <c r="AD61" s="30"/>
      <c r="AE61" s="30"/>
      <c r="AF61" s="30"/>
      <c r="AG61" s="30"/>
    </row>
    <row r="62" spans="3:33" x14ac:dyDescent="0.25">
      <c r="N62" s="9" t="s">
        <v>48</v>
      </c>
      <c r="O62" s="37" t="b">
        <v>0</v>
      </c>
      <c r="P62" s="18" t="str" cm="1">
        <f t="array" ref="P62">_xlfn._xlws.FILTER(Matris!$C:$C,(Matris!$A:$A='Avropsstöd Musikinstrument (UM)'!P$61)*(Matris!$D:$D='Avropsstöd Musikinstrument (UM)'!$N62),"")</f>
        <v/>
      </c>
      <c r="Q62" s="18" t="str" cm="1">
        <f t="array" ref="Q62">_xlfn._xlws.FILTER(Matris!$C:$C,(Matris!$A:$A='Avropsstöd Musikinstrument (UM)'!Q$61)*(Matris!$D:$D='Avropsstöd Musikinstrument (UM)'!$N62),"")</f>
        <v/>
      </c>
      <c r="R62" s="18" t="str" cm="1">
        <f t="array" ref="R62">_xlfn._xlws.FILTER(Matris!$C:$C,(Matris!$A:$A='Avropsstöd Musikinstrument (UM)'!R$61)*(Matris!$D:$D='Avropsstöd Musikinstrument (UM)'!$N62),"")</f>
        <v/>
      </c>
      <c r="S62" s="18" t="str" cm="1">
        <f t="array" ref="S62">_xlfn._xlws.FILTER(Matris!$C:$C,(Matris!$A:$A='Avropsstöd Musikinstrument (UM)'!S$61)*(Matris!$D:$D='Avropsstöd Musikinstrument (UM)'!$N62),"")</f>
        <v/>
      </c>
      <c r="T62" s="18" t="str" cm="1">
        <f t="array" ref="T62">_xlfn._xlws.FILTER(Matris!$C:$C,(Matris!$A:$A='Avropsstöd Musikinstrument (UM)'!T$61)*(Matris!$D:$D='Avropsstöd Musikinstrument (UM)'!$N62),"")</f>
        <v/>
      </c>
      <c r="U62" s="18" t="str" cm="1">
        <f t="array" ref="U62">_xlfn._xlws.FILTER(Matris!$C:$C,(Matris!$A:$A='Avropsstöd Musikinstrument (UM)'!U$61)*(Matris!$D:$D='Avropsstöd Musikinstrument (UM)'!$N62),"")</f>
        <v/>
      </c>
      <c r="V62" s="18" t="str" cm="1">
        <f t="array" ref="V62">_xlfn._xlws.FILTER(Matris!$C:$C,(Matris!$A:$A='Avropsstöd Musikinstrument (UM)'!V$61)*(Matris!$D:$D='Avropsstöd Musikinstrument (UM)'!$N62),"")</f>
        <v/>
      </c>
      <c r="W62" s="18" t="str" cm="1">
        <f t="array" ref="W62">_xlfn._xlws.FILTER(Matris!$C:$C,(Matris!$A:$A='Avropsstöd Musikinstrument (UM)'!W$61)*(Matris!$D:$D='Avropsstöd Musikinstrument (UM)'!$N62),"")</f>
        <v/>
      </c>
      <c r="X62" s="18" t="str" cm="1">
        <f t="array" ref="X62">_xlfn._xlws.FILTER(Matris!$C:$C,(Matris!$A:$A='Avropsstöd Musikinstrument (UM)'!X$61)*(Matris!$D:$D='Avropsstöd Musikinstrument (UM)'!$N62),"")</f>
        <v/>
      </c>
      <c r="Y62" s="18" t="str" cm="1">
        <f t="array" ref="Y62">_xlfn._xlws.FILTER(Matris!$C:$C,(Matris!$A:$A='Avropsstöd Musikinstrument (UM)'!Y$61)*(Matris!$D:$D='Avropsstöd Musikinstrument (UM)'!$N62),"")</f>
        <v/>
      </c>
      <c r="Z62" s="18" t="str" cm="1">
        <f t="array" ref="Z62">_xlfn._xlws.FILTER(Matris!$C:$C,(Matris!$A:$A='Avropsstöd Musikinstrument (UM)'!Z$61)*(Matris!$D:$D='Avropsstöd Musikinstrument (UM)'!$N62),"")</f>
        <v/>
      </c>
      <c r="AA62" s="18" t="str" cm="1">
        <f t="array" ref="AA62">_xlfn._xlws.FILTER(Matris!$C:$C,(Matris!$A:$A='Avropsstöd Musikinstrument (UM)'!AA$61)*(Matris!$D:$D='Avropsstöd Musikinstrument (UM)'!$N62),"")</f>
        <v/>
      </c>
      <c r="AB62" s="18" t="str" cm="1">
        <f t="array" ref="AB62">_xlfn._xlws.FILTER(Matris!$C:$C,(Matris!$A:$A='Avropsstöd Musikinstrument (UM)'!AB$61)*(Matris!$D:$D='Avropsstöd Musikinstrument (UM)'!$N62),"")</f>
        <v/>
      </c>
      <c r="AC62" s="18" t="str" cm="1">
        <f t="array" ref="AC62">_xlfn._xlws.FILTER(Matris!$C:$C,(Matris!$A:$A='Avropsstöd Musikinstrument (UM)'!AC$61)*(Matris!$D:$D='Avropsstöd Musikinstrument (UM)'!$N62),"")</f>
        <v/>
      </c>
      <c r="AD62" s="18" t="str" cm="1">
        <f t="array" ref="AD62">_xlfn._xlws.FILTER(Matris!$C:$C,(Matris!$A:$A='Avropsstöd Musikinstrument (UM)'!AD$61)*(Matris!$D:$D='Avropsstöd Musikinstrument (UM)'!$N62),"")</f>
        <v/>
      </c>
      <c r="AE62" s="18" t="str" cm="1">
        <f t="array" ref="AE62">_xlfn._xlws.FILTER(Matris!$C:$C,(Matris!$A:$A='Avropsstöd Musikinstrument (UM)'!AE$61)*(Matris!$D:$D='Avropsstöd Musikinstrument (UM)'!$N62),"")</f>
        <v/>
      </c>
      <c r="AF62" s="18" t="str" cm="1">
        <f t="array" ref="AF62">_xlfn._xlws.FILTER(Matris!$C:$C,(Matris!$A:$A='Avropsstöd Musikinstrument (UM)'!AF$61)*(Matris!$D:$D='Avropsstöd Musikinstrument (UM)'!$N62),"")</f>
        <v/>
      </c>
      <c r="AG62" s="18" t="str" cm="1">
        <f t="array" ref="AG62">_xlfn._xlws.FILTER(Matris!$C:$C,(Matris!$A:$A='Avropsstöd Musikinstrument (UM)'!AG$61)*(Matris!$D:$D='Avropsstöd Musikinstrument (UM)'!$N62),"")</f>
        <v/>
      </c>
    </row>
    <row r="63" spans="3:33" x14ac:dyDescent="0.25">
      <c r="N63" s="9" t="s">
        <v>49</v>
      </c>
      <c r="O63" s="37" t="b">
        <v>0</v>
      </c>
      <c r="P63" s="18" t="str" cm="1">
        <f t="array" ref="P63">_xlfn._xlws.FILTER(Matris!$C:$C,(Matris!$A:$A='Avropsstöd Musikinstrument (UM)'!P$61)*(Matris!$D:$D='Avropsstöd Musikinstrument (UM)'!$N63),"")</f>
        <v/>
      </c>
      <c r="Q63" s="18" t="str" cm="1">
        <f t="array" ref="Q63">_xlfn._xlws.FILTER(Matris!$C:$C,(Matris!$A:$A='Avropsstöd Musikinstrument (UM)'!Q$61)*(Matris!$D:$D='Avropsstöd Musikinstrument (UM)'!$N63),"")</f>
        <v/>
      </c>
      <c r="R63" s="18" t="str" cm="1">
        <f t="array" ref="R63">_xlfn._xlws.FILTER(Matris!$C:$C,(Matris!$A:$A='Avropsstöd Musikinstrument (UM)'!R$61)*(Matris!$D:$D='Avropsstöd Musikinstrument (UM)'!$N63),"")</f>
        <v/>
      </c>
      <c r="S63" s="18" t="str" cm="1">
        <f t="array" ref="S63">_xlfn._xlws.FILTER(Matris!$C:$C,(Matris!$A:$A='Avropsstöd Musikinstrument (UM)'!S$61)*(Matris!$D:$D='Avropsstöd Musikinstrument (UM)'!$N63),"")</f>
        <v/>
      </c>
      <c r="T63" s="18" t="str" cm="1">
        <f t="array" ref="T63">_xlfn._xlws.FILTER(Matris!$C:$C,(Matris!$A:$A='Avropsstöd Musikinstrument (UM)'!T$61)*(Matris!$D:$D='Avropsstöd Musikinstrument (UM)'!$N63),"")</f>
        <v/>
      </c>
      <c r="U63" s="18" t="str" cm="1">
        <f t="array" ref="U63">_xlfn._xlws.FILTER(Matris!$C:$C,(Matris!$A:$A='Avropsstöd Musikinstrument (UM)'!U$61)*(Matris!$D:$D='Avropsstöd Musikinstrument (UM)'!$N63),"")</f>
        <v/>
      </c>
      <c r="V63" s="18" t="str" cm="1">
        <f t="array" ref="V63">_xlfn._xlws.FILTER(Matris!$C:$C,(Matris!$A:$A='Avropsstöd Musikinstrument (UM)'!V$61)*(Matris!$D:$D='Avropsstöd Musikinstrument (UM)'!$N63),"")</f>
        <v/>
      </c>
      <c r="W63" s="18" t="str" cm="1">
        <f t="array" ref="W63">_xlfn._xlws.FILTER(Matris!$C:$C,(Matris!$A:$A='Avropsstöd Musikinstrument (UM)'!W$61)*(Matris!$D:$D='Avropsstöd Musikinstrument (UM)'!$N63),"")</f>
        <v/>
      </c>
      <c r="X63" s="18" t="str" cm="1">
        <f t="array" ref="X63">_xlfn._xlws.FILTER(Matris!$C:$C,(Matris!$A:$A='Avropsstöd Musikinstrument (UM)'!X$61)*(Matris!$D:$D='Avropsstöd Musikinstrument (UM)'!$N63),"")</f>
        <v/>
      </c>
      <c r="Y63" s="18" t="str" cm="1">
        <f t="array" ref="Y63">_xlfn._xlws.FILTER(Matris!$C:$C,(Matris!$A:$A='Avropsstöd Musikinstrument (UM)'!Y$61)*(Matris!$D:$D='Avropsstöd Musikinstrument (UM)'!$N63),"")</f>
        <v/>
      </c>
      <c r="Z63" s="18" t="str" cm="1">
        <f t="array" ref="Z63">_xlfn._xlws.FILTER(Matris!$C:$C,(Matris!$A:$A='Avropsstöd Musikinstrument (UM)'!Z$61)*(Matris!$D:$D='Avropsstöd Musikinstrument (UM)'!$N63),"")</f>
        <v/>
      </c>
      <c r="AA63" s="18" t="str" cm="1">
        <f t="array" ref="AA63">_xlfn._xlws.FILTER(Matris!$C:$C,(Matris!$A:$A='Avropsstöd Musikinstrument (UM)'!AA$61)*(Matris!$D:$D='Avropsstöd Musikinstrument (UM)'!$N63),"")</f>
        <v/>
      </c>
      <c r="AB63" s="18" t="str" cm="1">
        <f t="array" ref="AB63">_xlfn._xlws.FILTER(Matris!$C:$C,(Matris!$A:$A='Avropsstöd Musikinstrument (UM)'!AB$61)*(Matris!$D:$D='Avropsstöd Musikinstrument (UM)'!$N63),"")</f>
        <v/>
      </c>
      <c r="AC63" s="18" t="str" cm="1">
        <f t="array" ref="AC63">_xlfn._xlws.FILTER(Matris!$C:$C,(Matris!$A:$A='Avropsstöd Musikinstrument (UM)'!AC$61)*(Matris!$D:$D='Avropsstöd Musikinstrument (UM)'!$N63),"")</f>
        <v/>
      </c>
      <c r="AD63" s="18" t="str" cm="1">
        <f t="array" ref="AD63">_xlfn._xlws.FILTER(Matris!$C:$C,(Matris!$A:$A='Avropsstöd Musikinstrument (UM)'!AD$61)*(Matris!$D:$D='Avropsstöd Musikinstrument (UM)'!$N63),"")</f>
        <v/>
      </c>
      <c r="AE63" s="18" t="str" cm="1">
        <f t="array" ref="AE63">_xlfn._xlws.FILTER(Matris!$C:$C,(Matris!$A:$A='Avropsstöd Musikinstrument (UM)'!AE$61)*(Matris!$D:$D='Avropsstöd Musikinstrument (UM)'!$N63),"")</f>
        <v/>
      </c>
      <c r="AF63" s="18" t="str" cm="1">
        <f t="array" ref="AF63">_xlfn._xlws.FILTER(Matris!$C:$C,(Matris!$A:$A='Avropsstöd Musikinstrument (UM)'!AF$61)*(Matris!$D:$D='Avropsstöd Musikinstrument (UM)'!$N63),"")</f>
        <v/>
      </c>
      <c r="AG63" s="18" t="str" cm="1">
        <f t="array" ref="AG63">_xlfn._xlws.FILTER(Matris!$C:$C,(Matris!$A:$A='Avropsstöd Musikinstrument (UM)'!AG$61)*(Matris!$D:$D='Avropsstöd Musikinstrument (UM)'!$N63),"")</f>
        <v/>
      </c>
    </row>
    <row r="64" spans="3:33" x14ac:dyDescent="0.25">
      <c r="N64" s="9" t="s">
        <v>50</v>
      </c>
      <c r="O64" s="37" t="b">
        <v>0</v>
      </c>
      <c r="P64" s="18" t="str" cm="1">
        <f t="array" ref="P64">_xlfn._xlws.FILTER(Matris!$C:$C,(Matris!$A:$A='Avropsstöd Musikinstrument (UM)'!P$61)*(Matris!$D:$D='Avropsstöd Musikinstrument (UM)'!$N64),"")</f>
        <v/>
      </c>
      <c r="Q64" s="18" t="str" cm="1">
        <f t="array" ref="Q64">_xlfn._xlws.FILTER(Matris!$C:$C,(Matris!$A:$A='Avropsstöd Musikinstrument (UM)'!Q$61)*(Matris!$D:$D='Avropsstöd Musikinstrument (UM)'!$N64),"")</f>
        <v/>
      </c>
      <c r="R64" s="18" t="str" cm="1">
        <f t="array" ref="R64">_xlfn._xlws.FILTER(Matris!$C:$C,(Matris!$A:$A='Avropsstöd Musikinstrument (UM)'!R$61)*(Matris!$D:$D='Avropsstöd Musikinstrument (UM)'!$N64),"")</f>
        <v/>
      </c>
      <c r="S64" s="18" t="str" cm="1">
        <f t="array" ref="S64">_xlfn._xlws.FILTER(Matris!$C:$C,(Matris!$A:$A='Avropsstöd Musikinstrument (UM)'!S$61)*(Matris!$D:$D='Avropsstöd Musikinstrument (UM)'!$N64),"")</f>
        <v/>
      </c>
      <c r="T64" s="18" t="str" cm="1">
        <f t="array" ref="T64">_xlfn._xlws.FILTER(Matris!$C:$C,(Matris!$A:$A='Avropsstöd Musikinstrument (UM)'!T$61)*(Matris!$D:$D='Avropsstöd Musikinstrument (UM)'!$N64),"")</f>
        <v/>
      </c>
      <c r="U64" s="18" t="str" cm="1">
        <f t="array" ref="U64">_xlfn._xlws.FILTER(Matris!$C:$C,(Matris!$A:$A='Avropsstöd Musikinstrument (UM)'!U$61)*(Matris!$D:$D='Avropsstöd Musikinstrument (UM)'!$N64),"")</f>
        <v/>
      </c>
      <c r="V64" s="18" t="str" cm="1">
        <f t="array" ref="V64">_xlfn._xlws.FILTER(Matris!$C:$C,(Matris!$A:$A='Avropsstöd Musikinstrument (UM)'!V$61)*(Matris!$D:$D='Avropsstöd Musikinstrument (UM)'!$N64),"")</f>
        <v/>
      </c>
      <c r="W64" s="18" t="str" cm="1">
        <f t="array" ref="W64">_xlfn._xlws.FILTER(Matris!$C:$C,(Matris!$A:$A='Avropsstöd Musikinstrument (UM)'!W$61)*(Matris!$D:$D='Avropsstöd Musikinstrument (UM)'!$N64),"")</f>
        <v/>
      </c>
      <c r="X64" s="18" t="str" cm="1">
        <f t="array" ref="X64">_xlfn._xlws.FILTER(Matris!$C:$C,(Matris!$A:$A='Avropsstöd Musikinstrument (UM)'!X$61)*(Matris!$D:$D='Avropsstöd Musikinstrument (UM)'!$N64),"")</f>
        <v/>
      </c>
      <c r="Y64" s="18" t="str" cm="1">
        <f t="array" ref="Y64">_xlfn._xlws.FILTER(Matris!$C:$C,(Matris!$A:$A='Avropsstöd Musikinstrument (UM)'!Y$61)*(Matris!$D:$D='Avropsstöd Musikinstrument (UM)'!$N64),"")</f>
        <v/>
      </c>
      <c r="Z64" s="18" t="str" cm="1">
        <f t="array" ref="Z64">_xlfn._xlws.FILTER(Matris!$C:$C,(Matris!$A:$A='Avropsstöd Musikinstrument (UM)'!Z$61)*(Matris!$D:$D='Avropsstöd Musikinstrument (UM)'!$N64),"")</f>
        <v/>
      </c>
      <c r="AA64" s="18" t="str" cm="1">
        <f t="array" ref="AA64">_xlfn._xlws.FILTER(Matris!$C:$C,(Matris!$A:$A='Avropsstöd Musikinstrument (UM)'!AA$61)*(Matris!$D:$D='Avropsstöd Musikinstrument (UM)'!$N64),"")</f>
        <v/>
      </c>
      <c r="AB64" s="18" t="str" cm="1">
        <f t="array" ref="AB64">_xlfn._xlws.FILTER(Matris!$C:$C,(Matris!$A:$A='Avropsstöd Musikinstrument (UM)'!AB$61)*(Matris!$D:$D='Avropsstöd Musikinstrument (UM)'!$N64),"")</f>
        <v/>
      </c>
      <c r="AC64" s="18" t="str" cm="1">
        <f t="array" ref="AC64">_xlfn._xlws.FILTER(Matris!$C:$C,(Matris!$A:$A='Avropsstöd Musikinstrument (UM)'!AC$61)*(Matris!$D:$D='Avropsstöd Musikinstrument (UM)'!$N64),"")</f>
        <v/>
      </c>
      <c r="AD64" s="18" t="str" cm="1">
        <f t="array" ref="AD64">_xlfn._xlws.FILTER(Matris!$C:$C,(Matris!$A:$A='Avropsstöd Musikinstrument (UM)'!AD$61)*(Matris!$D:$D='Avropsstöd Musikinstrument (UM)'!$N64),"")</f>
        <v/>
      </c>
      <c r="AE64" s="18" t="str" cm="1">
        <f t="array" ref="AE64">_xlfn._xlws.FILTER(Matris!$C:$C,(Matris!$A:$A='Avropsstöd Musikinstrument (UM)'!AE$61)*(Matris!$D:$D='Avropsstöd Musikinstrument (UM)'!$N64),"")</f>
        <v/>
      </c>
      <c r="AF64" s="18" t="str" cm="1">
        <f t="array" ref="AF64">_xlfn._xlws.FILTER(Matris!$C:$C,(Matris!$A:$A='Avropsstöd Musikinstrument (UM)'!AF$61)*(Matris!$D:$D='Avropsstöd Musikinstrument (UM)'!$N64),"")</f>
        <v/>
      </c>
      <c r="AG64" s="18" t="str" cm="1">
        <f t="array" ref="AG64">_xlfn._xlws.FILTER(Matris!$C:$C,(Matris!$A:$A='Avropsstöd Musikinstrument (UM)'!AG$61)*(Matris!$D:$D='Avropsstöd Musikinstrument (UM)'!$N64),"")</f>
        <v/>
      </c>
    </row>
    <row r="66" spans="14:14" x14ac:dyDescent="0.25">
      <c r="N66" s="11" t="s">
        <v>369</v>
      </c>
    </row>
    <row r="67" spans="14:14" x14ac:dyDescent="0.25">
      <c r="N67" s="59" t="s">
        <v>365</v>
      </c>
    </row>
    <row r="68" spans="14:14" ht="64.5" customHeight="1" x14ac:dyDescent="0.25">
      <c r="N68" s="96"/>
    </row>
    <row r="69" spans="14:14" ht="68.25" customHeight="1" x14ac:dyDescent="0.25">
      <c r="N69" s="96"/>
    </row>
    <row r="70" spans="14:14" ht="75.75" customHeight="1" x14ac:dyDescent="0.25">
      <c r="N70" s="97"/>
    </row>
    <row r="71" spans="14:14" ht="77.25" customHeight="1" x14ac:dyDescent="0.25">
      <c r="N71" s="97"/>
    </row>
    <row r="72" spans="14:14" ht="68.25" customHeight="1" x14ac:dyDescent="0.25">
      <c r="N72" s="97"/>
    </row>
    <row r="73" spans="14:14" ht="66.75" customHeight="1" x14ac:dyDescent="0.25">
      <c r="N73" s="97"/>
    </row>
  </sheetData>
  <sheetProtection sheet="1" formatColumns="0" formatRows="0" selectLockedCells="1"/>
  <mergeCells count="33">
    <mergeCell ref="O6:Q6"/>
    <mergeCell ref="O7:Q9"/>
    <mergeCell ref="O10:Q12"/>
    <mergeCell ref="O13:Q15"/>
    <mergeCell ref="O16:Q18"/>
    <mergeCell ref="O19:Q21"/>
    <mergeCell ref="S39:V56"/>
    <mergeCell ref="M10:M12"/>
    <mergeCell ref="A25:A30"/>
    <mergeCell ref="B25:B30"/>
    <mergeCell ref="D1:K2"/>
    <mergeCell ref="D3:K4"/>
    <mergeCell ref="A1:B2"/>
    <mergeCell ref="A3:B4"/>
    <mergeCell ref="M1:T2"/>
    <mergeCell ref="M3:T4"/>
    <mergeCell ref="S7:V24"/>
    <mergeCell ref="P60:Q60"/>
    <mergeCell ref="A39:A44"/>
    <mergeCell ref="B39:B44"/>
    <mergeCell ref="N7:N9"/>
    <mergeCell ref="D5:I5"/>
    <mergeCell ref="A6:B6"/>
    <mergeCell ref="A32:A37"/>
    <mergeCell ref="B32:B37"/>
    <mergeCell ref="N10:N12"/>
    <mergeCell ref="N13:N15"/>
    <mergeCell ref="N16:N18"/>
    <mergeCell ref="N19:N21"/>
    <mergeCell ref="M13:M15"/>
    <mergeCell ref="M16:M18"/>
    <mergeCell ref="M19:M21"/>
    <mergeCell ref="M7:M9"/>
  </mergeCells>
  <pageMargins left="0.7" right="0.7" top="0.75" bottom="0.75" header="0.3" footer="0.3"/>
  <legacyDrawing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DEA41-C0FA-4350-92AC-DF407B99FE2A}">
  <dimension ref="A1:J65"/>
  <sheetViews>
    <sheetView zoomScale="60" zoomScaleNormal="60" workbookViewId="0">
      <selection activeCell="B15" sqref="B11:B15"/>
    </sheetView>
  </sheetViews>
  <sheetFormatPr defaultRowHeight="15" x14ac:dyDescent="0.25"/>
  <cols>
    <col min="1" max="1" width="94.140625" bestFit="1" customWidth="1"/>
    <col min="2" max="2" width="59.7109375" bestFit="1" customWidth="1"/>
    <col min="3" max="3" width="63.85546875" bestFit="1" customWidth="1"/>
    <col min="4" max="4" width="57.7109375" bestFit="1" customWidth="1"/>
    <col min="5" max="5" width="36.42578125" customWidth="1"/>
    <col min="6" max="6" width="42" customWidth="1"/>
    <col min="7" max="7" width="31.7109375" bestFit="1" customWidth="1"/>
    <col min="8" max="8" width="43.5703125" customWidth="1"/>
    <col min="9" max="9" width="38.5703125" bestFit="1" customWidth="1"/>
    <col min="10" max="10" width="21.140625" bestFit="1" customWidth="1"/>
    <col min="11" max="11" width="30.7109375" bestFit="1" customWidth="1"/>
    <col min="12" max="12" width="17.140625" bestFit="1" customWidth="1"/>
    <col min="13" max="13" width="12.5703125" bestFit="1" customWidth="1"/>
  </cols>
  <sheetData>
    <row r="1" spans="1:8" x14ac:dyDescent="0.25">
      <c r="A1" s="112" t="s">
        <v>233</v>
      </c>
      <c r="B1" s="113"/>
      <c r="C1" s="113"/>
      <c r="D1" s="113"/>
      <c r="E1" s="113"/>
      <c r="F1" s="113"/>
      <c r="G1" s="113"/>
      <c r="H1" s="113"/>
    </row>
    <row r="2" spans="1:8" x14ac:dyDescent="0.25">
      <c r="A2" s="112"/>
      <c r="B2" s="113"/>
      <c r="C2" s="113"/>
      <c r="D2" s="113"/>
      <c r="E2" s="113"/>
      <c r="F2" s="113"/>
      <c r="G2" s="113"/>
      <c r="H2" s="113"/>
    </row>
    <row r="3" spans="1:8" ht="18.75" x14ac:dyDescent="0.3">
      <c r="A3" s="24" t="s">
        <v>34</v>
      </c>
      <c r="B3" s="25"/>
    </row>
    <row r="4" spans="1:8" ht="18.75" x14ac:dyDescent="0.3">
      <c r="A4" s="23" t="s">
        <v>53</v>
      </c>
      <c r="B4" s="31" cm="1">
        <f t="array" ref="B4:B8">'Avropsstöd Musikinstrument (UM)'!O26:O30</f>
        <v>0</v>
      </c>
    </row>
    <row r="5" spans="1:8" ht="18.75" x14ac:dyDescent="0.3">
      <c r="A5" s="23" t="s">
        <v>36</v>
      </c>
      <c r="B5" s="31">
        <v>0</v>
      </c>
    </row>
    <row r="6" spans="1:8" ht="18.75" x14ac:dyDescent="0.3">
      <c r="A6" s="23" t="s">
        <v>37</v>
      </c>
      <c r="B6" s="31">
        <v>0</v>
      </c>
    </row>
    <row r="7" spans="1:8" ht="18.75" x14ac:dyDescent="0.3">
      <c r="A7" s="23" t="s">
        <v>38</v>
      </c>
      <c r="B7" s="31">
        <v>0</v>
      </c>
    </row>
    <row r="8" spans="1:8" ht="18.75" x14ac:dyDescent="0.3">
      <c r="A8" s="23" t="s">
        <v>40</v>
      </c>
      <c r="B8" s="31">
        <v>0</v>
      </c>
    </row>
    <row r="10" spans="1:8" ht="18.75" x14ac:dyDescent="0.3">
      <c r="A10" s="24" t="s">
        <v>54</v>
      </c>
      <c r="B10" s="25"/>
    </row>
    <row r="11" spans="1:8" ht="18.75" x14ac:dyDescent="0.3">
      <c r="A11" s="23" t="s">
        <v>53</v>
      </c>
      <c r="B11" s="54"/>
    </row>
    <row r="12" spans="1:8" ht="18.75" x14ac:dyDescent="0.3">
      <c r="A12" s="23" t="s">
        <v>36</v>
      </c>
      <c r="B12" s="54"/>
    </row>
    <row r="13" spans="1:8" ht="18.75" x14ac:dyDescent="0.3">
      <c r="A13" s="23" t="s">
        <v>37</v>
      </c>
      <c r="B13" s="54"/>
    </row>
    <row r="14" spans="1:8" ht="18.75" x14ac:dyDescent="0.3">
      <c r="A14" s="23" t="s">
        <v>38</v>
      </c>
      <c r="B14" s="54"/>
    </row>
    <row r="15" spans="1:8" ht="18.75" x14ac:dyDescent="0.3">
      <c r="A15" s="23" t="s">
        <v>40</v>
      </c>
      <c r="B15" s="54"/>
    </row>
    <row r="17" spans="1:9" ht="23.25" x14ac:dyDescent="0.35">
      <c r="A17" s="32" t="s">
        <v>55</v>
      </c>
      <c r="B17" s="33">
        <f>SUM(H38:H57)+SUM(D60:D65)</f>
        <v>0</v>
      </c>
      <c r="C17" s="35" t="str">
        <f>IF(B17&gt;58800,"Tänk på att när värdet överstiger ett prisbasbelopp, 58 800 kr per år 2025, så ska en förnyad konkurrensutsättning göras","")</f>
        <v/>
      </c>
    </row>
    <row r="18" spans="1:9" ht="23.25" x14ac:dyDescent="0.35">
      <c r="A18" s="36" t="str">
        <f>"Önskade tilläggstjänster tillkommer: "&amp;IF('Avropsstöd Musikinstrument (UM)'!O62=TRUE,'Avropsstöd Musikinstrument (UM)'!N62&amp;"    ","")&amp;IF('Avropsstöd Musikinstrument (UM)'!O63=TRUE,'Avropsstöd Musikinstrument (UM)'!N63&amp;"     ","")&amp;IF('Avropsstöd Musikinstrument (UM)'!O64=TRUE,'Avropsstöd Musikinstrument (UM)'!N64,"")</f>
        <v xml:space="preserve">Önskade tilläggstjänster tillkommer: </v>
      </c>
      <c r="B18" s="34"/>
    </row>
    <row r="20" spans="1:9" ht="18.75" x14ac:dyDescent="0.3">
      <c r="A20" s="24" t="s">
        <v>56</v>
      </c>
    </row>
    <row r="21" spans="1:9" ht="37.5" customHeight="1" x14ac:dyDescent="0.25">
      <c r="A21" s="29"/>
      <c r="B21" s="27" t="s">
        <v>57</v>
      </c>
      <c r="C21" s="85" t="s">
        <v>58</v>
      </c>
      <c r="D21" s="85"/>
      <c r="E21" s="85"/>
      <c r="F21" s="102" t="s">
        <v>59</v>
      </c>
      <c r="G21" s="103"/>
      <c r="H21" s="103"/>
      <c r="I21" s="104"/>
    </row>
    <row r="22" spans="1:9" s="28" customFormat="1" ht="37.5" customHeight="1" x14ac:dyDescent="0.3">
      <c r="A22" s="27" t="s">
        <v>13</v>
      </c>
      <c r="B22" s="31" t="str">
        <f>IF('Avropsstöd Musikinstrument (UM)'!M7=TRUE,"Ja","Nej")</f>
        <v>Nej</v>
      </c>
      <c r="C22" s="101">
        <f>'Avropsstöd Musikinstrument (UM)'!O7</f>
        <v>0</v>
      </c>
      <c r="D22" s="101"/>
      <c r="E22" s="101"/>
      <c r="F22" s="80"/>
      <c r="G22" s="81"/>
      <c r="H22" s="81"/>
      <c r="I22" s="82"/>
    </row>
    <row r="23" spans="1:9" s="28" customFormat="1" ht="37.5" customHeight="1" x14ac:dyDescent="0.3">
      <c r="A23" s="27" t="s">
        <v>17</v>
      </c>
      <c r="B23" s="31" t="str">
        <f>IF('Avropsstöd Musikinstrument (UM)'!M10=TRUE,"Ja","Nej")</f>
        <v>Nej</v>
      </c>
      <c r="C23" s="101">
        <f>'Avropsstöd Musikinstrument (UM)'!O10</f>
        <v>0</v>
      </c>
      <c r="D23" s="101"/>
      <c r="E23" s="101"/>
      <c r="F23" s="80"/>
      <c r="G23" s="81"/>
      <c r="H23" s="81"/>
      <c r="I23" s="82"/>
    </row>
    <row r="24" spans="1:9" s="28" customFormat="1" ht="37.5" customHeight="1" x14ac:dyDescent="0.3">
      <c r="A24" s="27" t="s">
        <v>21</v>
      </c>
      <c r="B24" s="31" t="str">
        <f>IF('Avropsstöd Musikinstrument (UM)'!M13=TRUE,"Ja","Nej")</f>
        <v>Nej</v>
      </c>
      <c r="C24" s="101">
        <f>'Avropsstöd Musikinstrument (UM)'!O13</f>
        <v>0</v>
      </c>
      <c r="D24" s="101"/>
      <c r="E24" s="101"/>
      <c r="F24" s="80"/>
      <c r="G24" s="81"/>
      <c r="H24" s="81"/>
      <c r="I24" s="82"/>
    </row>
    <row r="25" spans="1:9" s="28" customFormat="1" ht="37.5" customHeight="1" x14ac:dyDescent="0.3">
      <c r="A25" s="27" t="s">
        <v>25</v>
      </c>
      <c r="B25" s="31" t="str">
        <f>IF('Avropsstöd Musikinstrument (UM)'!M16=TRUE,"Ja","Nej")</f>
        <v>Nej</v>
      </c>
      <c r="C25" s="101">
        <f>'Avropsstöd Musikinstrument (UM)'!O16</f>
        <v>0</v>
      </c>
      <c r="D25" s="101"/>
      <c r="E25" s="101"/>
      <c r="F25" s="80"/>
      <c r="G25" s="81"/>
      <c r="H25" s="81"/>
      <c r="I25" s="82"/>
    </row>
    <row r="26" spans="1:9" s="28" customFormat="1" ht="37.5" customHeight="1" x14ac:dyDescent="0.3">
      <c r="A26" s="27" t="s">
        <v>29</v>
      </c>
      <c r="B26" s="31" t="str">
        <f>IF('Avropsstöd Musikinstrument (UM)'!M19=TRUE,"Ja","Nej")</f>
        <v>Nej</v>
      </c>
      <c r="C26" s="101">
        <f>'Avropsstöd Musikinstrument (UM)'!O19</f>
        <v>0</v>
      </c>
      <c r="D26" s="101"/>
      <c r="E26" s="101"/>
      <c r="F26" s="80"/>
      <c r="G26" s="81"/>
      <c r="H26" s="81"/>
      <c r="I26" s="82"/>
    </row>
    <row r="29" spans="1:9" ht="18.75" x14ac:dyDescent="0.25">
      <c r="A29" s="27" t="s">
        <v>60</v>
      </c>
      <c r="B29" s="27" t="s">
        <v>61</v>
      </c>
      <c r="C29" s="85" t="s">
        <v>59</v>
      </c>
      <c r="D29" s="85"/>
      <c r="E29" s="85"/>
      <c r="F29" s="85"/>
      <c r="G29" s="28"/>
      <c r="H29" s="28"/>
    </row>
    <row r="30" spans="1:9" ht="42.75" customHeight="1" x14ac:dyDescent="0.3">
      <c r="A30" s="27" t="str" cm="1">
        <f t="array" ref="A30:B33">'Avropsstöd Musikinstrument (UM)'!N33:O36</f>
        <v>Leveransplats (Adress)</v>
      </c>
      <c r="B30" s="31">
        <v>0</v>
      </c>
      <c r="C30" s="86"/>
      <c r="D30" s="87"/>
      <c r="E30" s="87"/>
      <c r="F30" s="88"/>
      <c r="G30" s="28"/>
      <c r="H30" s="28"/>
    </row>
    <row r="31" spans="1:9" ht="42.75" customHeight="1" x14ac:dyDescent="0.3">
      <c r="A31" s="27" t="str">
        <v>Önskad leveransdag</v>
      </c>
      <c r="B31" s="31">
        <v>0</v>
      </c>
      <c r="C31" s="84"/>
      <c r="D31" s="84"/>
      <c r="E31" s="84"/>
      <c r="F31" s="84"/>
      <c r="G31" s="28"/>
      <c r="H31" s="28"/>
    </row>
    <row r="32" spans="1:9" ht="42.75" customHeight="1" x14ac:dyDescent="0.3">
      <c r="A32" s="27" t="str">
        <v>Referens fakturering</v>
      </c>
      <c r="B32" s="31">
        <v>0</v>
      </c>
      <c r="C32" s="84"/>
      <c r="D32" s="84"/>
      <c r="E32" s="84"/>
      <c r="F32" s="84"/>
      <c r="G32" s="28"/>
      <c r="H32" s="28"/>
    </row>
    <row r="33" spans="1:10" ht="42.75" customHeight="1" x14ac:dyDescent="0.3">
      <c r="A33" s="27" t="str">
        <v>Sista dag att lämna anbud</v>
      </c>
      <c r="B33" s="31">
        <v>0</v>
      </c>
      <c r="C33" s="84"/>
      <c r="D33" s="84"/>
      <c r="E33" s="84"/>
      <c r="F33" s="84"/>
      <c r="G33" s="28"/>
      <c r="H33" s="28"/>
    </row>
    <row r="36" spans="1:10" ht="18.75" x14ac:dyDescent="0.3">
      <c r="A36" s="24" t="s">
        <v>62</v>
      </c>
      <c r="B36" s="25"/>
      <c r="C36" s="25"/>
      <c r="D36" s="25"/>
      <c r="E36" s="25"/>
      <c r="F36" s="25"/>
      <c r="G36" s="25"/>
      <c r="H36" s="25"/>
    </row>
    <row r="37" spans="1:10" ht="18.75" x14ac:dyDescent="0.3">
      <c r="A37" s="23" t="str" cm="1">
        <f t="array" ref="A37:B57">Tabell5[[#All],[Önskad/e produkt/er]:[Antal]]</f>
        <v>Önskad/e produkt/er</v>
      </c>
      <c r="B37" s="23" t="str">
        <v>Antal</v>
      </c>
      <c r="C37" s="23" t="s">
        <v>52</v>
      </c>
      <c r="D37" s="23" t="s">
        <v>63</v>
      </c>
      <c r="E37" s="23" t="s">
        <v>362</v>
      </c>
      <c r="F37" s="23" t="s">
        <v>65</v>
      </c>
      <c r="G37" s="23" t="s">
        <v>66</v>
      </c>
      <c r="H37" s="23" t="s">
        <v>67</v>
      </c>
    </row>
    <row r="38" spans="1:10" ht="18.75" x14ac:dyDescent="0.3">
      <c r="A38" s="31">
        <v>0</v>
      </c>
      <c r="B38" s="31">
        <v>0</v>
      </c>
      <c r="C38" s="31" t="str">
        <f>IF(ISBLANK(A38),"",IF(_xlfn.XLOOKUP(A38,Tabell5[Önskad/e produkt/er],Tabell5[Likvärdig produkt accepteras?],"Saknas")=TRUE,"Ja","Nej"))</f>
        <v>Nej</v>
      </c>
      <c r="D38" s="31" t="str">
        <f>IF(ISBLANK(A38),"",IF(_xlfn.XLOOKUP(A38,Tabell5[Önskad/e produkt/er],Tabell5[Begagnad produkt accepteras?],"Saknas")=TRUE,"Ja","Nej"))</f>
        <v>Nej</v>
      </c>
      <c r="E38" s="57"/>
      <c r="F38" s="57"/>
      <c r="G38" s="58"/>
      <c r="H38" s="26">
        <f>IF(ISBLANK(A38),"",IFERROR(G38*B38,0))</f>
        <v>0</v>
      </c>
    </row>
    <row r="39" spans="1:10" ht="18.75" x14ac:dyDescent="0.3">
      <c r="A39" s="31">
        <v>0</v>
      </c>
      <c r="B39" s="31">
        <v>0</v>
      </c>
      <c r="C39" s="31" t="str">
        <f>IF(ISBLANK(A39),"",IF(_xlfn.XLOOKUP(A39,Tabell5[Önskad/e produkt/er],Tabell5[Likvärdig produkt accepteras?],"Saknas")=TRUE,"Ja","Nej"))</f>
        <v>Nej</v>
      </c>
      <c r="D39" s="31" t="str">
        <f>IF(ISBLANK(A39),"",IF(_xlfn.XLOOKUP(A39,Tabell5[Önskad/e produkt/er],Tabell5[Begagnad produkt accepteras?],"Saknas")=TRUE,"Ja","Nej"))</f>
        <v>Nej</v>
      </c>
      <c r="E39" s="57"/>
      <c r="F39" s="57"/>
      <c r="G39" s="58"/>
      <c r="H39" s="26">
        <f t="shared" ref="H39:H57" si="0">IF(ISBLANK(A39),"",IFERROR(G39*B39,0))</f>
        <v>0</v>
      </c>
    </row>
    <row r="40" spans="1:10" ht="18.75" x14ac:dyDescent="0.3">
      <c r="A40" s="31">
        <v>0</v>
      </c>
      <c r="B40" s="31">
        <v>0</v>
      </c>
      <c r="C40" s="31" t="str">
        <f>IF(ISBLANK(A40),"",IF(_xlfn.XLOOKUP(A40,Tabell5[Önskad/e produkt/er],Tabell5[Likvärdig produkt accepteras?],"Saknas")=TRUE,"Ja","Nej"))</f>
        <v>Nej</v>
      </c>
      <c r="D40" s="31" t="str">
        <f>IF(ISBLANK(A40),"",IF(_xlfn.XLOOKUP(A40,Tabell5[Önskad/e produkt/er],Tabell5[Begagnad produkt accepteras?],"Saknas")=TRUE,"Ja","Nej"))</f>
        <v>Nej</v>
      </c>
      <c r="E40" s="57"/>
      <c r="F40" s="57"/>
      <c r="G40" s="58"/>
      <c r="H40" s="26">
        <f t="shared" si="0"/>
        <v>0</v>
      </c>
      <c r="I40" s="83"/>
      <c r="J40" s="83"/>
    </row>
    <row r="41" spans="1:10" ht="18.75" x14ac:dyDescent="0.3">
      <c r="A41" s="31">
        <v>0</v>
      </c>
      <c r="B41" s="31">
        <v>0</v>
      </c>
      <c r="C41" s="31" t="str">
        <f>IF(ISBLANK(A41),"",IF(_xlfn.XLOOKUP(A41,Tabell5[Önskad/e produkt/er],Tabell5[Likvärdig produkt accepteras?],"Saknas")=TRUE,"Ja","Nej"))</f>
        <v>Nej</v>
      </c>
      <c r="D41" s="31" t="str">
        <f>IF(ISBLANK(A41),"",IF(_xlfn.XLOOKUP(A41,Tabell5[Önskad/e produkt/er],Tabell5[Begagnad produkt accepteras?],"Saknas")=TRUE,"Ja","Nej"))</f>
        <v>Nej</v>
      </c>
      <c r="E41" s="57"/>
      <c r="F41" s="57"/>
      <c r="G41" s="58"/>
      <c r="H41" s="26">
        <f t="shared" si="0"/>
        <v>0</v>
      </c>
      <c r="I41" s="83"/>
      <c r="J41" s="83"/>
    </row>
    <row r="42" spans="1:10" ht="18.75" x14ac:dyDescent="0.3">
      <c r="A42" s="31">
        <v>0</v>
      </c>
      <c r="B42" s="31">
        <v>0</v>
      </c>
      <c r="C42" s="31" t="str">
        <f>IF(ISBLANK(A42),"",IF(_xlfn.XLOOKUP(A42,Tabell5[Önskad/e produkt/er],Tabell5[Likvärdig produkt accepteras?],"Saknas")=TRUE,"Ja","Nej"))</f>
        <v>Nej</v>
      </c>
      <c r="D42" s="31" t="str">
        <f>IF(ISBLANK(A42),"",IF(_xlfn.XLOOKUP(A42,Tabell5[Önskad/e produkt/er],Tabell5[Begagnad produkt accepteras?],"Saknas")=TRUE,"Ja","Nej"))</f>
        <v>Nej</v>
      </c>
      <c r="E42" s="57"/>
      <c r="F42" s="57"/>
      <c r="G42" s="58"/>
      <c r="H42" s="26">
        <f t="shared" si="0"/>
        <v>0</v>
      </c>
      <c r="I42" s="83"/>
      <c r="J42" s="83"/>
    </row>
    <row r="43" spans="1:10" ht="18.75" x14ac:dyDescent="0.3">
      <c r="A43" s="31">
        <v>0</v>
      </c>
      <c r="B43" s="31">
        <v>0</v>
      </c>
      <c r="C43" s="31" t="str">
        <f>IF(ISBLANK(A43),"",IF(_xlfn.XLOOKUP(A43,Tabell5[Önskad/e produkt/er],Tabell5[Likvärdig produkt accepteras?],"Saknas")=TRUE,"Ja","Nej"))</f>
        <v>Nej</v>
      </c>
      <c r="D43" s="31" t="str">
        <f>IF(ISBLANK(A43),"",IF(_xlfn.XLOOKUP(A43,Tabell5[Önskad/e produkt/er],Tabell5[Begagnad produkt accepteras?],"Saknas")=TRUE,"Ja","Nej"))</f>
        <v>Nej</v>
      </c>
      <c r="E43" s="57"/>
      <c r="F43" s="57"/>
      <c r="G43" s="58"/>
      <c r="H43" s="26">
        <f t="shared" si="0"/>
        <v>0</v>
      </c>
      <c r="I43" s="83"/>
      <c r="J43" s="83"/>
    </row>
    <row r="44" spans="1:10" ht="18.75" x14ac:dyDescent="0.3">
      <c r="A44" s="31">
        <v>0</v>
      </c>
      <c r="B44" s="31">
        <v>0</v>
      </c>
      <c r="C44" s="31" t="str">
        <f>IF(ISBLANK(A44),"",IF(_xlfn.XLOOKUP(A44,Tabell5[Önskad/e produkt/er],Tabell5[Likvärdig produkt accepteras?],"Saknas")=TRUE,"Ja","Nej"))</f>
        <v>Nej</v>
      </c>
      <c r="D44" s="31" t="str">
        <f>IF(ISBLANK(A44),"",IF(_xlfn.XLOOKUP(A44,Tabell5[Önskad/e produkt/er],Tabell5[Begagnad produkt accepteras?],"Saknas")=TRUE,"Ja","Nej"))</f>
        <v>Nej</v>
      </c>
      <c r="E44" s="57"/>
      <c r="F44" s="57"/>
      <c r="G44" s="58"/>
      <c r="H44" s="26">
        <f t="shared" si="0"/>
        <v>0</v>
      </c>
    </row>
    <row r="45" spans="1:10" ht="18.75" x14ac:dyDescent="0.3">
      <c r="A45" s="31">
        <v>0</v>
      </c>
      <c r="B45" s="31">
        <v>0</v>
      </c>
      <c r="C45" s="31" t="str">
        <f>IF(ISBLANK(A45),"",IF(_xlfn.XLOOKUP(A45,Tabell5[Önskad/e produkt/er],Tabell5[Likvärdig produkt accepteras?],"Saknas")=TRUE,"Ja","Nej"))</f>
        <v>Nej</v>
      </c>
      <c r="D45" s="31" t="str">
        <f>IF(ISBLANK(A45),"",IF(_xlfn.XLOOKUP(A45,Tabell5[Önskad/e produkt/er],Tabell5[Begagnad produkt accepteras?],"Saknas")=TRUE,"Ja","Nej"))</f>
        <v>Nej</v>
      </c>
      <c r="E45" s="57"/>
      <c r="F45" s="57"/>
      <c r="G45" s="58"/>
      <c r="H45" s="26">
        <f t="shared" si="0"/>
        <v>0</v>
      </c>
    </row>
    <row r="46" spans="1:10" ht="18.75" x14ac:dyDescent="0.3">
      <c r="A46" s="31">
        <v>0</v>
      </c>
      <c r="B46" s="31">
        <v>0</v>
      </c>
      <c r="C46" s="31" t="str">
        <f>IF(ISBLANK(A46),"",IF(_xlfn.XLOOKUP(A46,Tabell5[Önskad/e produkt/er],Tabell5[Likvärdig produkt accepteras?],"Saknas")=TRUE,"Ja","Nej"))</f>
        <v>Nej</v>
      </c>
      <c r="D46" s="31" t="str">
        <f>IF(ISBLANK(A46),"",IF(_xlfn.XLOOKUP(A46,Tabell5[Önskad/e produkt/er],Tabell5[Begagnad produkt accepteras?],"Saknas")=TRUE,"Ja","Nej"))</f>
        <v>Nej</v>
      </c>
      <c r="E46" s="57"/>
      <c r="F46" s="57"/>
      <c r="G46" s="58"/>
      <c r="H46" s="26">
        <f t="shared" si="0"/>
        <v>0</v>
      </c>
    </row>
    <row r="47" spans="1:10" ht="18.75" x14ac:dyDescent="0.3">
      <c r="A47" s="31">
        <v>0</v>
      </c>
      <c r="B47" s="31">
        <v>0</v>
      </c>
      <c r="C47" s="31" t="str">
        <f>IF(ISBLANK(A47),"",IF(_xlfn.XLOOKUP(A47,Tabell5[Önskad/e produkt/er],Tabell5[Likvärdig produkt accepteras?],"Saknas")=TRUE,"Ja","Nej"))</f>
        <v>Nej</v>
      </c>
      <c r="D47" s="31" t="str">
        <f>IF(ISBLANK(A47),"",IF(_xlfn.XLOOKUP(A47,Tabell5[Önskad/e produkt/er],Tabell5[Begagnad produkt accepteras?],"Saknas")=TRUE,"Ja","Nej"))</f>
        <v>Nej</v>
      </c>
      <c r="E47" s="57"/>
      <c r="F47" s="57"/>
      <c r="G47" s="58"/>
      <c r="H47" s="26">
        <f t="shared" si="0"/>
        <v>0</v>
      </c>
    </row>
    <row r="48" spans="1:10" ht="18.75" x14ac:dyDescent="0.3">
      <c r="A48" s="31">
        <v>0</v>
      </c>
      <c r="B48" s="31">
        <v>0</v>
      </c>
      <c r="C48" s="31" t="str">
        <f>IF(ISBLANK(A48),"",IF(_xlfn.XLOOKUP(A48,Tabell5[Önskad/e produkt/er],Tabell5[Likvärdig produkt accepteras?],"Saknas")=TRUE,"Ja","Nej"))</f>
        <v>Nej</v>
      </c>
      <c r="D48" s="31" t="str">
        <f>IF(ISBLANK(A48),"",IF(_xlfn.XLOOKUP(A48,Tabell5[Önskad/e produkt/er],Tabell5[Begagnad produkt accepteras?],"Saknas")=TRUE,"Ja","Nej"))</f>
        <v>Nej</v>
      </c>
      <c r="E48" s="57"/>
      <c r="F48" s="57"/>
      <c r="G48" s="58"/>
      <c r="H48" s="26">
        <f t="shared" si="0"/>
        <v>0</v>
      </c>
    </row>
    <row r="49" spans="1:8" ht="18.75" x14ac:dyDescent="0.3">
      <c r="A49" s="31">
        <v>0</v>
      </c>
      <c r="B49" s="31">
        <v>0</v>
      </c>
      <c r="C49" s="31" t="str">
        <f>IF(ISBLANK(A49),"",IF(_xlfn.XLOOKUP(A49,Tabell5[Önskad/e produkt/er],Tabell5[Likvärdig produkt accepteras?],"Saknas")=TRUE,"Ja","Nej"))</f>
        <v>Nej</v>
      </c>
      <c r="D49" s="31" t="str">
        <f>IF(ISBLANK(A49),"",IF(_xlfn.XLOOKUP(A49,Tabell5[Önskad/e produkt/er],Tabell5[Begagnad produkt accepteras?],"Saknas")=TRUE,"Ja","Nej"))</f>
        <v>Nej</v>
      </c>
      <c r="E49" s="57"/>
      <c r="F49" s="57"/>
      <c r="G49" s="58"/>
      <c r="H49" s="26">
        <f t="shared" si="0"/>
        <v>0</v>
      </c>
    </row>
    <row r="50" spans="1:8" ht="18.75" x14ac:dyDescent="0.3">
      <c r="A50" s="31">
        <v>0</v>
      </c>
      <c r="B50" s="31">
        <v>0</v>
      </c>
      <c r="C50" s="31" t="str">
        <f>IF(ISBLANK(A50),"",IF(_xlfn.XLOOKUP(A50,Tabell5[Önskad/e produkt/er],Tabell5[Likvärdig produkt accepteras?],"Saknas")=TRUE,"Ja","Nej"))</f>
        <v>Nej</v>
      </c>
      <c r="D50" s="31" t="str">
        <f>IF(ISBLANK(A50),"",IF(_xlfn.XLOOKUP(A50,Tabell5[Önskad/e produkt/er],Tabell5[Begagnad produkt accepteras?],"Saknas")=TRUE,"Ja","Nej"))</f>
        <v>Nej</v>
      </c>
      <c r="E50" s="57"/>
      <c r="F50" s="57"/>
      <c r="G50" s="58"/>
      <c r="H50" s="26">
        <f t="shared" si="0"/>
        <v>0</v>
      </c>
    </row>
    <row r="51" spans="1:8" ht="18.75" x14ac:dyDescent="0.3">
      <c r="A51" s="31">
        <v>0</v>
      </c>
      <c r="B51" s="31">
        <v>0</v>
      </c>
      <c r="C51" s="31" t="str">
        <f>IF(ISBLANK(A51),"",IF(_xlfn.XLOOKUP(A51,Tabell5[Önskad/e produkt/er],Tabell5[Likvärdig produkt accepteras?],"Saknas")=TRUE,"Ja","Nej"))</f>
        <v>Nej</v>
      </c>
      <c r="D51" s="31" t="str">
        <f>IF(ISBLANK(A51),"",IF(_xlfn.XLOOKUP(A51,Tabell5[Önskad/e produkt/er],Tabell5[Begagnad produkt accepteras?],"Saknas")=TRUE,"Ja","Nej"))</f>
        <v>Nej</v>
      </c>
      <c r="E51" s="57"/>
      <c r="F51" s="57"/>
      <c r="G51" s="58"/>
      <c r="H51" s="26">
        <f t="shared" si="0"/>
        <v>0</v>
      </c>
    </row>
    <row r="52" spans="1:8" ht="18.75" x14ac:dyDescent="0.3">
      <c r="A52" s="31">
        <v>0</v>
      </c>
      <c r="B52" s="31">
        <v>0</v>
      </c>
      <c r="C52" s="31" t="str">
        <f>IF(ISBLANK(A52),"",IF(_xlfn.XLOOKUP(A52,Tabell5[Önskad/e produkt/er],Tabell5[Likvärdig produkt accepteras?],"Saknas")=TRUE,"Ja","Nej"))</f>
        <v>Nej</v>
      </c>
      <c r="D52" s="31" t="str">
        <f>IF(ISBLANK(A52),"",IF(_xlfn.XLOOKUP(A52,Tabell5[Önskad/e produkt/er],Tabell5[Begagnad produkt accepteras?],"Saknas")=TRUE,"Ja","Nej"))</f>
        <v>Nej</v>
      </c>
      <c r="E52" s="57"/>
      <c r="F52" s="57"/>
      <c r="G52" s="58"/>
      <c r="H52" s="26">
        <f t="shared" si="0"/>
        <v>0</v>
      </c>
    </row>
    <row r="53" spans="1:8" ht="18.75" x14ac:dyDescent="0.3">
      <c r="A53" s="31">
        <v>0</v>
      </c>
      <c r="B53" s="31">
        <v>0</v>
      </c>
      <c r="C53" s="31" t="str">
        <f>IF(ISBLANK(A53),"",IF(_xlfn.XLOOKUP(A53,Tabell5[Önskad/e produkt/er],Tabell5[Likvärdig produkt accepteras?],"Saknas")=TRUE,"Ja","Nej"))</f>
        <v>Nej</v>
      </c>
      <c r="D53" s="31" t="str">
        <f>IF(ISBLANK(A53),"",IF(_xlfn.XLOOKUP(A53,Tabell5[Önskad/e produkt/er],Tabell5[Begagnad produkt accepteras?],"Saknas")=TRUE,"Ja","Nej"))</f>
        <v>Nej</v>
      </c>
      <c r="E53" s="57"/>
      <c r="F53" s="57"/>
      <c r="G53" s="58"/>
      <c r="H53" s="26">
        <f t="shared" si="0"/>
        <v>0</v>
      </c>
    </row>
    <row r="54" spans="1:8" ht="18.75" x14ac:dyDescent="0.3">
      <c r="A54" s="31">
        <v>0</v>
      </c>
      <c r="B54" s="31">
        <v>0</v>
      </c>
      <c r="C54" s="31" t="str">
        <f>IF(ISBLANK(A54),"",IF(_xlfn.XLOOKUP(A54,Tabell5[Önskad/e produkt/er],Tabell5[Likvärdig produkt accepteras?],"Saknas")=TRUE,"Ja","Nej"))</f>
        <v>Nej</v>
      </c>
      <c r="D54" s="31" t="str">
        <f>IF(ISBLANK(A54),"",IF(_xlfn.XLOOKUP(A54,Tabell5[Önskad/e produkt/er],Tabell5[Begagnad produkt accepteras?],"Saknas")=TRUE,"Ja","Nej"))</f>
        <v>Nej</v>
      </c>
      <c r="E54" s="57"/>
      <c r="F54" s="57"/>
      <c r="G54" s="58"/>
      <c r="H54" s="26">
        <f t="shared" si="0"/>
        <v>0</v>
      </c>
    </row>
    <row r="55" spans="1:8" ht="18.75" x14ac:dyDescent="0.3">
      <c r="A55" s="31">
        <v>0</v>
      </c>
      <c r="B55" s="31">
        <v>0</v>
      </c>
      <c r="C55" s="31" t="str">
        <f>IF(ISBLANK(A55),"",IF(_xlfn.XLOOKUP(A55,Tabell5[Önskad/e produkt/er],Tabell5[Likvärdig produkt accepteras?],"Saknas")=TRUE,"Ja","Nej"))</f>
        <v>Nej</v>
      </c>
      <c r="D55" s="31" t="str">
        <f>IF(ISBLANK(A55),"",IF(_xlfn.XLOOKUP(A55,Tabell5[Önskad/e produkt/er],Tabell5[Begagnad produkt accepteras?],"Saknas")=TRUE,"Ja","Nej"))</f>
        <v>Nej</v>
      </c>
      <c r="E55" s="57"/>
      <c r="F55" s="57"/>
      <c r="G55" s="58"/>
      <c r="H55" s="26">
        <f t="shared" si="0"/>
        <v>0</v>
      </c>
    </row>
    <row r="56" spans="1:8" ht="18.75" x14ac:dyDescent="0.3">
      <c r="A56" s="31">
        <v>0</v>
      </c>
      <c r="B56" s="31">
        <v>0</v>
      </c>
      <c r="C56" s="31" t="str">
        <f>IF(ISBLANK(A56),"",IF(_xlfn.XLOOKUP(A56,Tabell5[Önskad/e produkt/er],Tabell5[Likvärdig produkt accepteras?],"Saknas")=TRUE,"Ja","Nej"))</f>
        <v>Nej</v>
      </c>
      <c r="D56" s="31" t="str">
        <f>IF(ISBLANK(A56),"",IF(_xlfn.XLOOKUP(A56,Tabell5[Önskad/e produkt/er],Tabell5[Begagnad produkt accepteras?],"Saknas")=TRUE,"Ja","Nej"))</f>
        <v>Nej</v>
      </c>
      <c r="E56" s="57"/>
      <c r="F56" s="57"/>
      <c r="G56" s="58"/>
      <c r="H56" s="26">
        <f t="shared" si="0"/>
        <v>0</v>
      </c>
    </row>
    <row r="57" spans="1:8" ht="18.75" x14ac:dyDescent="0.3">
      <c r="A57" s="31">
        <v>0</v>
      </c>
      <c r="B57" s="31">
        <v>0</v>
      </c>
      <c r="C57" s="31" t="str">
        <f>IF(ISBLANK(A57),"",IF(_xlfn.XLOOKUP(A57,Tabell5[Önskad/e produkt/er],Tabell5[Likvärdig produkt accepteras?],"Saknas")=TRUE,"Ja","Nej"))</f>
        <v>Nej</v>
      </c>
      <c r="D57" s="31" t="str">
        <f>IF(ISBLANK(A57),"",IF(_xlfn.XLOOKUP(A57,Tabell5[Önskad/e produkt/er],Tabell5[Begagnad produkt accepteras?],"Saknas")=TRUE,"Ja","Nej"))</f>
        <v>Nej</v>
      </c>
      <c r="E57" s="57"/>
      <c r="F57" s="57"/>
      <c r="G57" s="58"/>
      <c r="H57" s="26">
        <f t="shared" si="0"/>
        <v>0</v>
      </c>
    </row>
    <row r="59" spans="1:8" ht="18.75" x14ac:dyDescent="0.3">
      <c r="A59" s="23" t="str" cm="1">
        <f t="array" ref="A59:A65">Tabell7[[#All],[Önskad/e tjänst/er]]</f>
        <v>Önskad/e tjänst/er</v>
      </c>
      <c r="B59" s="23" t="s">
        <v>366</v>
      </c>
      <c r="C59" s="23" t="s">
        <v>367</v>
      </c>
      <c r="D59" s="23" t="s">
        <v>368</v>
      </c>
    </row>
    <row r="60" spans="1:8" ht="18.75" x14ac:dyDescent="0.3">
      <c r="A60" s="31">
        <v>0</v>
      </c>
      <c r="B60" s="57"/>
      <c r="C60" s="60"/>
      <c r="D60" s="26">
        <f>B60*C60</f>
        <v>0</v>
      </c>
    </row>
    <row r="61" spans="1:8" ht="18.75" x14ac:dyDescent="0.3">
      <c r="A61" s="31">
        <v>0</v>
      </c>
      <c r="B61" s="57"/>
      <c r="C61" s="60"/>
      <c r="D61" s="26">
        <f t="shared" ref="D61:D65" si="1">B61*C61</f>
        <v>0</v>
      </c>
    </row>
    <row r="62" spans="1:8" ht="18.75" x14ac:dyDescent="0.3">
      <c r="A62" s="31">
        <v>0</v>
      </c>
      <c r="B62" s="57"/>
      <c r="C62" s="60"/>
      <c r="D62" s="26">
        <f t="shared" si="1"/>
        <v>0</v>
      </c>
    </row>
    <row r="63" spans="1:8" ht="18.75" x14ac:dyDescent="0.3">
      <c r="A63" s="31">
        <v>0</v>
      </c>
      <c r="B63" s="57"/>
      <c r="C63" s="60"/>
      <c r="D63" s="26">
        <f t="shared" si="1"/>
        <v>0</v>
      </c>
    </row>
    <row r="64" spans="1:8" ht="18.75" x14ac:dyDescent="0.3">
      <c r="A64" s="31">
        <v>0</v>
      </c>
      <c r="B64" s="57"/>
      <c r="C64" s="60"/>
      <c r="D64" s="26">
        <f t="shared" si="1"/>
        <v>0</v>
      </c>
    </row>
    <row r="65" spans="1:4" ht="18.75" x14ac:dyDescent="0.3">
      <c r="A65" s="31">
        <v>0</v>
      </c>
      <c r="B65" s="57"/>
      <c r="C65" s="60"/>
      <c r="D65" s="26">
        <f t="shared" si="1"/>
        <v>0</v>
      </c>
    </row>
  </sheetData>
  <sheetProtection sheet="1" formatColumns="0" formatRows="0" selectLockedCells="1"/>
  <mergeCells count="19">
    <mergeCell ref="F26:I26"/>
    <mergeCell ref="I40:J43"/>
    <mergeCell ref="C32:F32"/>
    <mergeCell ref="C33:F33"/>
    <mergeCell ref="C29:F29"/>
    <mergeCell ref="C30:F30"/>
    <mergeCell ref="C31:F31"/>
    <mergeCell ref="C26:E26"/>
    <mergeCell ref="A1:H2"/>
    <mergeCell ref="F22:I22"/>
    <mergeCell ref="F23:I23"/>
    <mergeCell ref="F24:I24"/>
    <mergeCell ref="F25:I25"/>
    <mergeCell ref="C21:E21"/>
    <mergeCell ref="C22:E22"/>
    <mergeCell ref="C23:E23"/>
    <mergeCell ref="C24:E24"/>
    <mergeCell ref="C25:E25"/>
    <mergeCell ref="F21:I21"/>
  </mergeCells>
  <phoneticPr fontId="4" type="noConversion"/>
  <conditionalFormatting sqref="B60:C65">
    <cfRule type="cellIs" dxfId="3" priority="1" operator="greaterThan">
      <formula>XFB60&gt;0</formula>
    </cfRule>
  </conditionalFormatting>
  <conditionalFormatting sqref="E38:G57">
    <cfRule type="cellIs" dxfId="2" priority="2" operator="greaterThan">
      <formula>A38&gt;0</formula>
    </cfRule>
  </conditionalFormatting>
  <dataValidations count="2">
    <dataValidation type="decimal" allowBlank="1" showInputMessage="1" showErrorMessage="1" sqref="G38:G57" xr:uid="{E43F0B53-116B-4785-9FE0-9D568388B520}">
      <formula1>0</formula1>
      <formula2>10000000</formula2>
    </dataValidation>
    <dataValidation type="decimal" allowBlank="1" showInputMessage="1" showErrorMessage="1" sqref="B60:C65" xr:uid="{A65B30B0-9363-4134-A582-9C2FBD506E9A}">
      <formula1>0</formula1>
      <formula2>10000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CEFFA-FB47-4673-B9DC-BBF2C00480E1}">
  <dimension ref="A1:I46"/>
  <sheetViews>
    <sheetView zoomScale="80" zoomScaleNormal="80" workbookViewId="0">
      <selection activeCell="B66" sqref="B66"/>
    </sheetView>
  </sheetViews>
  <sheetFormatPr defaultRowHeight="15" x14ac:dyDescent="0.25"/>
  <cols>
    <col min="1" max="1" width="43.7109375" bestFit="1" customWidth="1"/>
    <col min="2" max="2" width="19.140625" bestFit="1" customWidth="1"/>
    <col min="3" max="3" width="60" bestFit="1" customWidth="1"/>
    <col min="4" max="4" width="41.28515625" bestFit="1" customWidth="1"/>
    <col min="5" max="5" width="15.7109375" bestFit="1" customWidth="1"/>
    <col min="6" max="6" width="33.7109375" bestFit="1" customWidth="1"/>
    <col min="7" max="7" width="18.85546875" bestFit="1" customWidth="1"/>
    <col min="8" max="8" width="52.42578125" bestFit="1" customWidth="1"/>
    <col min="9" max="9" width="21.5703125" bestFit="1" customWidth="1"/>
  </cols>
  <sheetData>
    <row r="1" spans="1:9" x14ac:dyDescent="0.25">
      <c r="A1" s="10" t="s">
        <v>75</v>
      </c>
      <c r="B1" s="10" t="s">
        <v>76</v>
      </c>
      <c r="C1" s="10" t="s">
        <v>77</v>
      </c>
      <c r="D1" s="10" t="s">
        <v>4</v>
      </c>
      <c r="E1" s="10" t="s">
        <v>82</v>
      </c>
      <c r="F1" s="10" t="s">
        <v>6</v>
      </c>
      <c r="G1" s="10" t="s">
        <v>7</v>
      </c>
      <c r="H1" s="10" t="s">
        <v>8</v>
      </c>
      <c r="I1" s="10" t="s">
        <v>9</v>
      </c>
    </row>
    <row r="2" spans="1:9" x14ac:dyDescent="0.25">
      <c r="A2" s="9" t="s">
        <v>83</v>
      </c>
      <c r="B2" s="9">
        <v>5568694151</v>
      </c>
      <c r="C2" s="9" t="s">
        <v>84</v>
      </c>
      <c r="D2" s="9" t="s">
        <v>221</v>
      </c>
      <c r="E2" s="9" t="s">
        <v>222</v>
      </c>
      <c r="F2" s="9" t="s">
        <v>230</v>
      </c>
      <c r="G2" s="9" t="s">
        <v>204</v>
      </c>
      <c r="H2" s="9" t="s">
        <v>231</v>
      </c>
      <c r="I2" s="9" t="s">
        <v>204</v>
      </c>
    </row>
    <row r="3" spans="1:9" x14ac:dyDescent="0.25">
      <c r="A3" s="9" t="s">
        <v>88</v>
      </c>
      <c r="B3" s="9">
        <v>5561167551</v>
      </c>
      <c r="C3" s="9" t="s">
        <v>89</v>
      </c>
      <c r="D3" s="9" t="s">
        <v>223</v>
      </c>
      <c r="E3" s="9" t="s">
        <v>224</v>
      </c>
      <c r="F3" s="9" t="s">
        <v>229</v>
      </c>
      <c r="G3" s="9" t="s">
        <v>205</v>
      </c>
      <c r="H3" s="9" t="s">
        <v>231</v>
      </c>
      <c r="I3" s="9" t="s">
        <v>205</v>
      </c>
    </row>
    <row r="4" spans="1:9" x14ac:dyDescent="0.25">
      <c r="A4" s="9" t="s">
        <v>372</v>
      </c>
      <c r="B4" s="9">
        <v>5593599565</v>
      </c>
      <c r="C4" s="9" t="s">
        <v>94</v>
      </c>
      <c r="D4" s="9" t="s">
        <v>225</v>
      </c>
      <c r="E4" s="9" t="s">
        <v>226</v>
      </c>
      <c r="F4" s="9" t="s">
        <v>234</v>
      </c>
      <c r="G4" s="9" t="s">
        <v>205</v>
      </c>
      <c r="H4" s="9" t="s">
        <v>231</v>
      </c>
      <c r="I4" s="9" t="s">
        <v>205</v>
      </c>
    </row>
    <row r="5" spans="1:9" x14ac:dyDescent="0.25">
      <c r="A5" s="9" t="s">
        <v>98</v>
      </c>
      <c r="B5" s="9">
        <v>5563040541</v>
      </c>
      <c r="C5" s="9" t="s">
        <v>99</v>
      </c>
      <c r="D5" s="9" t="s">
        <v>227</v>
      </c>
      <c r="E5" s="9" t="s">
        <v>228</v>
      </c>
      <c r="F5" s="9" t="s">
        <v>235</v>
      </c>
      <c r="G5" s="9" t="s">
        <v>205</v>
      </c>
      <c r="H5" s="9" t="s">
        <v>204</v>
      </c>
      <c r="I5" s="9" t="s">
        <v>205</v>
      </c>
    </row>
    <row r="6" spans="1:9" x14ac:dyDescent="0.25">
      <c r="A6" s="9" t="s">
        <v>108</v>
      </c>
      <c r="B6" s="9">
        <v>5566401682</v>
      </c>
      <c r="C6" s="9" t="s">
        <v>104</v>
      </c>
      <c r="D6" s="9" t="s">
        <v>276</v>
      </c>
      <c r="E6" s="9" t="s">
        <v>277</v>
      </c>
      <c r="F6" s="9" t="s">
        <v>236</v>
      </c>
      <c r="G6" s="9" t="s">
        <v>205</v>
      </c>
      <c r="H6" s="9" t="s">
        <v>231</v>
      </c>
      <c r="I6" s="9" t="s">
        <v>205</v>
      </c>
    </row>
    <row r="7" spans="1:9" x14ac:dyDescent="0.25">
      <c r="A7" s="9" t="s">
        <v>112</v>
      </c>
      <c r="B7" s="9">
        <v>5563236149</v>
      </c>
      <c r="C7" s="9" t="s">
        <v>113</v>
      </c>
      <c r="D7" s="9" t="s">
        <v>278</v>
      </c>
      <c r="E7" s="9" t="s">
        <v>279</v>
      </c>
      <c r="F7" s="9" t="s">
        <v>237</v>
      </c>
      <c r="G7" s="9" t="s">
        <v>205</v>
      </c>
      <c r="H7" s="9" t="s">
        <v>231</v>
      </c>
      <c r="I7" s="9" t="s">
        <v>205</v>
      </c>
    </row>
    <row r="8" spans="1:9" x14ac:dyDescent="0.25">
      <c r="A8" s="9" t="s">
        <v>117</v>
      </c>
      <c r="B8" s="9">
        <v>7412183050</v>
      </c>
      <c r="C8" s="9" t="s">
        <v>104</v>
      </c>
      <c r="D8" s="9" t="s">
        <v>280</v>
      </c>
      <c r="E8" s="9" t="s">
        <v>281</v>
      </c>
      <c r="F8" s="9" t="s">
        <v>238</v>
      </c>
      <c r="G8" s="9" t="s">
        <v>205</v>
      </c>
      <c r="H8" s="9" t="s">
        <v>231</v>
      </c>
      <c r="I8" s="9" t="s">
        <v>205</v>
      </c>
    </row>
    <row r="9" spans="1:9" x14ac:dyDescent="0.25">
      <c r="A9" s="9" t="s">
        <v>119</v>
      </c>
      <c r="B9" s="9">
        <v>5593917999</v>
      </c>
      <c r="C9" s="9" t="s">
        <v>120</v>
      </c>
      <c r="D9" s="9" t="s">
        <v>282</v>
      </c>
      <c r="E9" s="9" t="s">
        <v>347</v>
      </c>
      <c r="F9" s="9" t="s">
        <v>204</v>
      </c>
      <c r="G9" s="9" t="s">
        <v>205</v>
      </c>
      <c r="H9" s="9" t="s">
        <v>231</v>
      </c>
      <c r="I9" s="9" t="s">
        <v>205</v>
      </c>
    </row>
    <row r="10" spans="1:9" x14ac:dyDescent="0.25">
      <c r="A10" s="9" t="s">
        <v>122</v>
      </c>
      <c r="B10" s="9">
        <v>5564840964</v>
      </c>
      <c r="C10" s="9" t="s">
        <v>123</v>
      </c>
      <c r="D10" s="9" t="s">
        <v>283</v>
      </c>
      <c r="E10" s="9" t="s">
        <v>284</v>
      </c>
      <c r="F10" s="9" t="s">
        <v>239</v>
      </c>
      <c r="G10" s="9" t="s">
        <v>205</v>
      </c>
      <c r="H10" s="9" t="s">
        <v>204</v>
      </c>
      <c r="I10" s="9" t="s">
        <v>205</v>
      </c>
    </row>
    <row r="11" spans="1:9" x14ac:dyDescent="0.25">
      <c r="A11" s="9" t="s">
        <v>353</v>
      </c>
      <c r="B11" s="9">
        <v>5564847324</v>
      </c>
      <c r="C11" s="9" t="s">
        <v>125</v>
      </c>
      <c r="D11" s="9" t="s">
        <v>354</v>
      </c>
      <c r="E11" s="9" t="s">
        <v>355</v>
      </c>
      <c r="F11" s="9" t="s">
        <v>240</v>
      </c>
      <c r="G11" s="9" t="s">
        <v>205</v>
      </c>
      <c r="H11" s="9" t="s">
        <v>205</v>
      </c>
      <c r="I11" s="9" t="s">
        <v>205</v>
      </c>
    </row>
    <row r="12" spans="1:9" x14ac:dyDescent="0.25">
      <c r="A12" s="9" t="s">
        <v>127</v>
      </c>
      <c r="B12" s="9">
        <v>5562161686</v>
      </c>
      <c r="C12" s="9" t="s">
        <v>128</v>
      </c>
      <c r="D12" s="9" t="s">
        <v>285</v>
      </c>
      <c r="E12" s="9" t="s">
        <v>286</v>
      </c>
      <c r="F12" s="9" t="s">
        <v>241</v>
      </c>
      <c r="G12" s="9" t="s">
        <v>205</v>
      </c>
      <c r="H12" s="9" t="s">
        <v>231</v>
      </c>
      <c r="I12" s="9" t="s">
        <v>205</v>
      </c>
    </row>
    <row r="13" spans="1:9" x14ac:dyDescent="0.25">
      <c r="A13" s="9" t="s">
        <v>130</v>
      </c>
      <c r="B13" s="9">
        <v>5567666960</v>
      </c>
      <c r="C13" s="9" t="s">
        <v>131</v>
      </c>
      <c r="D13" s="9" t="s">
        <v>287</v>
      </c>
      <c r="E13" s="9" t="s">
        <v>288</v>
      </c>
      <c r="F13" s="9" t="s">
        <v>242</v>
      </c>
      <c r="G13" s="9" t="s">
        <v>205</v>
      </c>
      <c r="H13" s="9" t="s">
        <v>231</v>
      </c>
      <c r="I13" s="9" t="s">
        <v>204</v>
      </c>
    </row>
    <row r="14" spans="1:9" x14ac:dyDescent="0.25">
      <c r="A14" s="9" t="s">
        <v>133</v>
      </c>
      <c r="B14" s="9">
        <v>5569008344</v>
      </c>
      <c r="C14" s="9" t="s">
        <v>134</v>
      </c>
      <c r="D14" s="9" t="s">
        <v>289</v>
      </c>
      <c r="E14" s="9" t="s">
        <v>290</v>
      </c>
      <c r="F14" s="9" t="s">
        <v>243</v>
      </c>
      <c r="G14" s="9" t="s">
        <v>205</v>
      </c>
      <c r="H14" s="9" t="s">
        <v>231</v>
      </c>
      <c r="I14" s="9" t="s">
        <v>205</v>
      </c>
    </row>
    <row r="15" spans="1:9" x14ac:dyDescent="0.25">
      <c r="A15" s="9" t="s">
        <v>357</v>
      </c>
      <c r="B15" s="9">
        <v>5563875441</v>
      </c>
      <c r="C15" s="9" t="s">
        <v>136</v>
      </c>
      <c r="D15" s="9" t="s">
        <v>356</v>
      </c>
      <c r="E15" s="9">
        <v>84116262</v>
      </c>
      <c r="F15" s="9" t="s">
        <v>241</v>
      </c>
      <c r="G15" s="9" t="s">
        <v>205</v>
      </c>
      <c r="H15" s="9" t="s">
        <v>231</v>
      </c>
      <c r="I15" s="9" t="s">
        <v>205</v>
      </c>
    </row>
    <row r="16" spans="1:9" x14ac:dyDescent="0.25">
      <c r="A16" s="9" t="s">
        <v>138</v>
      </c>
      <c r="B16" s="9">
        <v>5567447403</v>
      </c>
      <c r="C16" s="9" t="s">
        <v>139</v>
      </c>
      <c r="D16" s="9" t="s">
        <v>291</v>
      </c>
      <c r="E16" s="9" t="s">
        <v>292</v>
      </c>
      <c r="F16" s="9" t="s">
        <v>244</v>
      </c>
      <c r="G16" s="9" t="s">
        <v>205</v>
      </c>
      <c r="H16" s="9" t="s">
        <v>231</v>
      </c>
      <c r="I16" s="9" t="s">
        <v>205</v>
      </c>
    </row>
    <row r="17" spans="1:9" x14ac:dyDescent="0.25">
      <c r="A17" s="9" t="s">
        <v>141</v>
      </c>
      <c r="B17" s="9">
        <v>5561761916</v>
      </c>
      <c r="C17" s="9" t="s">
        <v>142</v>
      </c>
      <c r="D17" s="9" t="s">
        <v>293</v>
      </c>
      <c r="E17" s="9" t="s">
        <v>294</v>
      </c>
      <c r="F17" s="9" t="s">
        <v>245</v>
      </c>
      <c r="G17" s="9" t="s">
        <v>205</v>
      </c>
      <c r="H17" s="9" t="s">
        <v>231</v>
      </c>
      <c r="I17" s="9" t="s">
        <v>205</v>
      </c>
    </row>
    <row r="18" spans="1:9" x14ac:dyDescent="0.25">
      <c r="A18" s="9" t="s">
        <v>143</v>
      </c>
      <c r="B18" s="9">
        <v>5564928819</v>
      </c>
      <c r="C18" s="9" t="s">
        <v>113</v>
      </c>
      <c r="D18" s="9" t="s">
        <v>295</v>
      </c>
      <c r="E18" s="9" t="s">
        <v>348</v>
      </c>
      <c r="F18" s="9" t="s">
        <v>246</v>
      </c>
      <c r="G18" s="9" t="s">
        <v>205</v>
      </c>
      <c r="H18" s="9" t="s">
        <v>231</v>
      </c>
      <c r="I18" s="9" t="s">
        <v>205</v>
      </c>
    </row>
    <row r="19" spans="1:9" x14ac:dyDescent="0.25">
      <c r="A19" s="9" t="s">
        <v>144</v>
      </c>
      <c r="B19" s="9">
        <v>5592714041</v>
      </c>
      <c r="C19" s="9" t="s">
        <v>145</v>
      </c>
      <c r="D19" s="9" t="s">
        <v>296</v>
      </c>
      <c r="E19" s="9" t="s">
        <v>297</v>
      </c>
      <c r="F19" s="9" t="s">
        <v>247</v>
      </c>
      <c r="G19" s="9" t="s">
        <v>205</v>
      </c>
      <c r="H19" s="9" t="s">
        <v>231</v>
      </c>
      <c r="I19" s="9" t="s">
        <v>205</v>
      </c>
    </row>
    <row r="20" spans="1:9" x14ac:dyDescent="0.25">
      <c r="A20" s="9" t="s">
        <v>146</v>
      </c>
      <c r="B20" s="9">
        <v>5567571699</v>
      </c>
      <c r="C20" s="9" t="s">
        <v>145</v>
      </c>
      <c r="D20" s="9" t="s">
        <v>298</v>
      </c>
      <c r="E20" s="9" t="s">
        <v>299</v>
      </c>
      <c r="F20" s="9" t="s">
        <v>248</v>
      </c>
      <c r="G20" s="9" t="s">
        <v>205</v>
      </c>
      <c r="H20" s="9" t="s">
        <v>231</v>
      </c>
      <c r="I20" s="9" t="s">
        <v>205</v>
      </c>
    </row>
    <row r="21" spans="1:9" x14ac:dyDescent="0.25">
      <c r="A21" s="9" t="s">
        <v>147</v>
      </c>
      <c r="B21" s="9">
        <v>5593286247</v>
      </c>
      <c r="C21" s="9" t="s">
        <v>89</v>
      </c>
      <c r="D21" s="9" t="s">
        <v>300</v>
      </c>
      <c r="E21" s="9" t="s">
        <v>301</v>
      </c>
      <c r="F21" s="9" t="s">
        <v>302</v>
      </c>
      <c r="G21" s="9" t="s">
        <v>205</v>
      </c>
      <c r="H21" s="9" t="s">
        <v>231</v>
      </c>
      <c r="I21" s="9" t="s">
        <v>205</v>
      </c>
    </row>
    <row r="22" spans="1:9" x14ac:dyDescent="0.25">
      <c r="A22" s="9" t="s">
        <v>148</v>
      </c>
      <c r="B22" s="9">
        <v>5592665714</v>
      </c>
      <c r="C22" s="9" t="s">
        <v>145</v>
      </c>
      <c r="D22" s="9" t="s">
        <v>303</v>
      </c>
      <c r="E22" s="9" t="s">
        <v>349</v>
      </c>
      <c r="F22" s="9" t="s">
        <v>249</v>
      </c>
      <c r="G22" s="9" t="s">
        <v>205</v>
      </c>
      <c r="H22" s="9" t="s">
        <v>231</v>
      </c>
      <c r="I22" s="9" t="s">
        <v>205</v>
      </c>
    </row>
    <row r="23" spans="1:9" x14ac:dyDescent="0.25">
      <c r="A23" s="9" t="s">
        <v>149</v>
      </c>
      <c r="B23" s="9">
        <v>5592285968</v>
      </c>
      <c r="C23" s="9" t="s">
        <v>145</v>
      </c>
      <c r="D23" s="9" t="s">
        <v>304</v>
      </c>
      <c r="E23" s="9" t="s">
        <v>305</v>
      </c>
      <c r="F23" s="9" t="s">
        <v>250</v>
      </c>
      <c r="G23" s="9" t="s">
        <v>205</v>
      </c>
      <c r="H23" s="9" t="s">
        <v>231</v>
      </c>
      <c r="I23" s="9" t="s">
        <v>205</v>
      </c>
    </row>
    <row r="24" spans="1:9" x14ac:dyDescent="0.25">
      <c r="A24" s="9" t="s">
        <v>150</v>
      </c>
      <c r="B24" s="9">
        <v>5592298284</v>
      </c>
      <c r="C24" s="9" t="s">
        <v>151</v>
      </c>
      <c r="D24" s="9" t="s">
        <v>311</v>
      </c>
      <c r="E24" s="9" t="s">
        <v>312</v>
      </c>
      <c r="F24" s="9" t="s">
        <v>251</v>
      </c>
      <c r="G24" s="9" t="s">
        <v>205</v>
      </c>
      <c r="H24" s="9" t="s">
        <v>231</v>
      </c>
      <c r="I24" s="9" t="s">
        <v>205</v>
      </c>
    </row>
    <row r="25" spans="1:9" x14ac:dyDescent="0.25">
      <c r="A25" s="9" t="s">
        <v>152</v>
      </c>
      <c r="B25" s="9">
        <v>5594364936</v>
      </c>
      <c r="C25" s="9" t="s">
        <v>153</v>
      </c>
      <c r="D25" s="9" t="s">
        <v>306</v>
      </c>
      <c r="E25" s="9" t="s">
        <v>307</v>
      </c>
      <c r="F25" s="9" t="s">
        <v>252</v>
      </c>
      <c r="G25" s="9" t="s">
        <v>205</v>
      </c>
      <c r="H25" s="9" t="s">
        <v>231</v>
      </c>
      <c r="I25" s="9" t="s">
        <v>205</v>
      </c>
    </row>
    <row r="26" spans="1:9" x14ac:dyDescent="0.25">
      <c r="A26" s="9" t="s">
        <v>154</v>
      </c>
      <c r="B26" s="9">
        <v>5593274904</v>
      </c>
      <c r="C26" s="9" t="s">
        <v>145</v>
      </c>
      <c r="D26" s="9" t="s">
        <v>308</v>
      </c>
      <c r="E26" s="9" t="s">
        <v>309</v>
      </c>
      <c r="F26" s="9" t="s">
        <v>253</v>
      </c>
      <c r="G26" s="9" t="s">
        <v>205</v>
      </c>
      <c r="H26" s="9" t="s">
        <v>231</v>
      </c>
      <c r="I26" s="9" t="s">
        <v>205</v>
      </c>
    </row>
    <row r="27" spans="1:9" x14ac:dyDescent="0.25">
      <c r="A27" s="9" t="s">
        <v>155</v>
      </c>
      <c r="B27" s="9">
        <v>5592907587</v>
      </c>
      <c r="C27" s="9" t="s">
        <v>145</v>
      </c>
      <c r="D27" s="9" t="s">
        <v>310</v>
      </c>
      <c r="E27" s="9" t="s">
        <v>350</v>
      </c>
      <c r="F27" s="9" t="s">
        <v>254</v>
      </c>
      <c r="G27" s="9" t="s">
        <v>205</v>
      </c>
      <c r="H27" s="9" t="s">
        <v>231</v>
      </c>
      <c r="I27" s="9" t="s">
        <v>205</v>
      </c>
    </row>
    <row r="28" spans="1:9" x14ac:dyDescent="0.25">
      <c r="A28" s="9" t="s">
        <v>156</v>
      </c>
      <c r="B28" s="9">
        <v>5592731227</v>
      </c>
      <c r="C28" s="9" t="s">
        <v>145</v>
      </c>
      <c r="D28" s="9" t="s">
        <v>313</v>
      </c>
      <c r="E28" s="9" t="s">
        <v>314</v>
      </c>
      <c r="F28" s="9" t="s">
        <v>204</v>
      </c>
      <c r="G28" s="9" t="s">
        <v>205</v>
      </c>
      <c r="H28" s="9" t="s">
        <v>204</v>
      </c>
      <c r="I28" s="9" t="s">
        <v>205</v>
      </c>
    </row>
    <row r="29" spans="1:9" x14ac:dyDescent="0.25">
      <c r="A29" s="9" t="s">
        <v>157</v>
      </c>
      <c r="B29" s="9">
        <v>5563385607</v>
      </c>
      <c r="C29" s="9" t="s">
        <v>142</v>
      </c>
      <c r="D29" s="9" t="s">
        <v>315</v>
      </c>
      <c r="E29" s="9" t="s">
        <v>316</v>
      </c>
      <c r="F29" s="9" t="s">
        <v>255</v>
      </c>
      <c r="G29" s="9" t="s">
        <v>205</v>
      </c>
      <c r="H29" s="9" t="s">
        <v>231</v>
      </c>
      <c r="I29" s="9" t="s">
        <v>205</v>
      </c>
    </row>
    <row r="30" spans="1:9" x14ac:dyDescent="0.25">
      <c r="A30" s="9" t="s">
        <v>158</v>
      </c>
      <c r="B30" s="9">
        <v>5566521083</v>
      </c>
      <c r="C30" s="9" t="s">
        <v>159</v>
      </c>
      <c r="D30" s="9" t="s">
        <v>317</v>
      </c>
      <c r="E30" s="9" t="s">
        <v>318</v>
      </c>
      <c r="F30" s="9" t="s">
        <v>256</v>
      </c>
      <c r="G30" s="9" t="s">
        <v>205</v>
      </c>
      <c r="H30" s="9" t="s">
        <v>231</v>
      </c>
      <c r="I30" s="9" t="s">
        <v>205</v>
      </c>
    </row>
    <row r="31" spans="1:9" x14ac:dyDescent="0.25">
      <c r="A31" s="9" t="s">
        <v>160</v>
      </c>
      <c r="B31" s="9">
        <v>5592254196</v>
      </c>
      <c r="C31" s="9" t="s">
        <v>161</v>
      </c>
      <c r="D31" s="9" t="s">
        <v>319</v>
      </c>
      <c r="E31" s="9" t="s">
        <v>320</v>
      </c>
      <c r="F31" s="9" t="s">
        <v>257</v>
      </c>
      <c r="G31" s="9" t="s">
        <v>205</v>
      </c>
      <c r="H31" s="9" t="s">
        <v>231</v>
      </c>
      <c r="I31" s="9" t="s">
        <v>205</v>
      </c>
    </row>
    <row r="32" spans="1:9" x14ac:dyDescent="0.25">
      <c r="A32" s="9" t="s">
        <v>162</v>
      </c>
      <c r="B32" s="9">
        <v>5592292758</v>
      </c>
      <c r="C32" s="9" t="s">
        <v>163</v>
      </c>
      <c r="D32" s="9" t="s">
        <v>321</v>
      </c>
      <c r="E32" s="9" t="s">
        <v>322</v>
      </c>
      <c r="F32" s="9" t="s">
        <v>258</v>
      </c>
      <c r="G32" s="9" t="s">
        <v>205</v>
      </c>
      <c r="H32" s="9" t="s">
        <v>231</v>
      </c>
      <c r="I32" s="9" t="s">
        <v>205</v>
      </c>
    </row>
    <row r="33" spans="1:9" x14ac:dyDescent="0.25">
      <c r="A33" s="9" t="s">
        <v>164</v>
      </c>
      <c r="B33" s="9">
        <v>5566970801</v>
      </c>
      <c r="C33" s="9" t="s">
        <v>165</v>
      </c>
      <c r="D33" s="9" t="s">
        <v>323</v>
      </c>
      <c r="E33" s="9" t="s">
        <v>324</v>
      </c>
      <c r="F33" s="9" t="s">
        <v>259</v>
      </c>
      <c r="G33" s="9" t="s">
        <v>205</v>
      </c>
      <c r="H33" s="9" t="s">
        <v>204</v>
      </c>
      <c r="I33" s="9" t="s">
        <v>205</v>
      </c>
    </row>
    <row r="34" spans="1:9" x14ac:dyDescent="0.25">
      <c r="A34" s="9" t="s">
        <v>166</v>
      </c>
      <c r="B34" s="9">
        <v>5562295740</v>
      </c>
      <c r="C34" s="9" t="s">
        <v>167</v>
      </c>
      <c r="D34" s="9" t="s">
        <v>325</v>
      </c>
      <c r="E34" s="9" t="s">
        <v>326</v>
      </c>
      <c r="F34" s="9" t="s">
        <v>260</v>
      </c>
      <c r="G34" s="9" t="s">
        <v>205</v>
      </c>
      <c r="H34" s="9" t="s">
        <v>231</v>
      </c>
      <c r="I34" s="9" t="s">
        <v>205</v>
      </c>
    </row>
    <row r="35" spans="1:9" x14ac:dyDescent="0.25">
      <c r="A35" s="9" t="s">
        <v>168</v>
      </c>
      <c r="B35" s="9">
        <v>5566524277</v>
      </c>
      <c r="C35" s="9" t="s">
        <v>104</v>
      </c>
      <c r="D35" s="9" t="s">
        <v>343</v>
      </c>
      <c r="E35" s="9" t="s">
        <v>344</v>
      </c>
      <c r="F35" s="9" t="s">
        <v>261</v>
      </c>
      <c r="G35" s="9" t="s">
        <v>205</v>
      </c>
      <c r="H35" s="9" t="s">
        <v>204</v>
      </c>
      <c r="I35" s="9" t="s">
        <v>205</v>
      </c>
    </row>
    <row r="36" spans="1:9" x14ac:dyDescent="0.25">
      <c r="A36" s="9" t="s">
        <v>169</v>
      </c>
      <c r="B36" s="9">
        <v>5564419116</v>
      </c>
      <c r="C36" s="9" t="s">
        <v>170</v>
      </c>
      <c r="D36" s="9" t="s">
        <v>345</v>
      </c>
      <c r="E36" s="9" t="s">
        <v>346</v>
      </c>
      <c r="F36" s="9" t="s">
        <v>262</v>
      </c>
      <c r="G36" s="9" t="s">
        <v>205</v>
      </c>
      <c r="H36" s="9" t="s">
        <v>231</v>
      </c>
      <c r="I36" s="9" t="s">
        <v>205</v>
      </c>
    </row>
    <row r="37" spans="1:9" x14ac:dyDescent="0.25">
      <c r="A37" s="9" t="s">
        <v>371</v>
      </c>
      <c r="B37" s="9">
        <v>7009274676</v>
      </c>
      <c r="C37" s="9" t="s">
        <v>172</v>
      </c>
      <c r="D37" s="9" t="s">
        <v>358</v>
      </c>
      <c r="E37" s="9">
        <v>706055540</v>
      </c>
      <c r="F37" s="9" t="s">
        <v>263</v>
      </c>
      <c r="G37" s="9" t="s">
        <v>205</v>
      </c>
      <c r="H37" s="9" t="s">
        <v>231</v>
      </c>
      <c r="I37" s="9" t="s">
        <v>205</v>
      </c>
    </row>
    <row r="38" spans="1:9" x14ac:dyDescent="0.25">
      <c r="A38" s="9" t="s">
        <v>173</v>
      </c>
      <c r="B38" s="9">
        <v>6207175958</v>
      </c>
      <c r="C38" s="9" t="s">
        <v>174</v>
      </c>
      <c r="D38" s="9" t="s">
        <v>327</v>
      </c>
      <c r="E38" s="9" t="s">
        <v>328</v>
      </c>
      <c r="F38" s="9" t="s">
        <v>264</v>
      </c>
      <c r="G38" s="9" t="s">
        <v>205</v>
      </c>
      <c r="H38" s="9" t="s">
        <v>204</v>
      </c>
      <c r="I38" s="9" t="s">
        <v>205</v>
      </c>
    </row>
    <row r="39" spans="1:9" x14ac:dyDescent="0.25">
      <c r="A39" s="9" t="s">
        <v>175</v>
      </c>
      <c r="B39" s="9">
        <v>6408058219</v>
      </c>
      <c r="C39" s="9" t="s">
        <v>104</v>
      </c>
      <c r="D39" s="9" t="s">
        <v>329</v>
      </c>
      <c r="E39" s="9" t="s">
        <v>330</v>
      </c>
      <c r="F39" s="9" t="s">
        <v>265</v>
      </c>
      <c r="G39" s="9" t="s">
        <v>205</v>
      </c>
      <c r="H39" s="9" t="s">
        <v>231</v>
      </c>
      <c r="I39" s="9" t="s">
        <v>205</v>
      </c>
    </row>
    <row r="40" spans="1:9" x14ac:dyDescent="0.25">
      <c r="A40" s="9" t="s">
        <v>176</v>
      </c>
      <c r="B40" s="9">
        <v>5593940355</v>
      </c>
      <c r="C40" s="9" t="s">
        <v>177</v>
      </c>
      <c r="D40" s="9" t="s">
        <v>331</v>
      </c>
      <c r="E40" s="9" t="s">
        <v>332</v>
      </c>
      <c r="F40" s="9" t="s">
        <v>267</v>
      </c>
      <c r="G40" s="9" t="s">
        <v>205</v>
      </c>
      <c r="H40" s="9" t="s">
        <v>231</v>
      </c>
      <c r="I40" s="9" t="s">
        <v>205</v>
      </c>
    </row>
    <row r="41" spans="1:9" x14ac:dyDescent="0.25">
      <c r="A41" s="9" t="s">
        <v>178</v>
      </c>
      <c r="B41" s="9">
        <v>5592290240</v>
      </c>
      <c r="C41" s="9" t="s">
        <v>179</v>
      </c>
      <c r="D41" s="9" t="s">
        <v>333</v>
      </c>
      <c r="E41" s="9" t="s">
        <v>334</v>
      </c>
      <c r="F41" s="9" t="s">
        <v>266</v>
      </c>
      <c r="G41" s="9" t="s">
        <v>205</v>
      </c>
      <c r="H41" s="9" t="s">
        <v>231</v>
      </c>
      <c r="I41" s="9" t="s">
        <v>205</v>
      </c>
    </row>
    <row r="42" spans="1:9" x14ac:dyDescent="0.25">
      <c r="A42" s="9" t="s">
        <v>180</v>
      </c>
      <c r="B42" s="9">
        <v>5568011562</v>
      </c>
      <c r="C42" s="9" t="s">
        <v>105</v>
      </c>
      <c r="D42" s="9" t="s">
        <v>335</v>
      </c>
      <c r="E42" s="9" t="s">
        <v>351</v>
      </c>
      <c r="F42" s="9" t="s">
        <v>268</v>
      </c>
      <c r="G42" s="9" t="s">
        <v>205</v>
      </c>
      <c r="H42" s="9" t="s">
        <v>231</v>
      </c>
      <c r="I42" s="9" t="s">
        <v>205</v>
      </c>
    </row>
    <row r="43" spans="1:9" x14ac:dyDescent="0.25">
      <c r="A43" s="9" t="s">
        <v>181</v>
      </c>
      <c r="B43" s="9">
        <v>5594528977</v>
      </c>
      <c r="C43" s="9" t="s">
        <v>121</v>
      </c>
      <c r="D43" s="9" t="s">
        <v>336</v>
      </c>
      <c r="E43" s="9" t="s">
        <v>352</v>
      </c>
      <c r="F43" s="9" t="s">
        <v>269</v>
      </c>
      <c r="G43" s="9" t="s">
        <v>205</v>
      </c>
      <c r="H43" s="9" t="s">
        <v>204</v>
      </c>
      <c r="I43" s="9" t="s">
        <v>205</v>
      </c>
    </row>
    <row r="44" spans="1:9" x14ac:dyDescent="0.25">
      <c r="A44" s="9" t="s">
        <v>182</v>
      </c>
      <c r="B44" s="9">
        <v>5566847231</v>
      </c>
      <c r="C44" s="9" t="s">
        <v>136</v>
      </c>
      <c r="D44" s="9" t="s">
        <v>337</v>
      </c>
      <c r="E44" s="9" t="s">
        <v>338</v>
      </c>
      <c r="F44" s="9" t="s">
        <v>270</v>
      </c>
      <c r="G44" s="9" t="s">
        <v>205</v>
      </c>
      <c r="H44" s="9" t="s">
        <v>231</v>
      </c>
      <c r="I44" s="9" t="s">
        <v>205</v>
      </c>
    </row>
    <row r="45" spans="1:9" x14ac:dyDescent="0.25">
      <c r="A45" s="9" t="s">
        <v>183</v>
      </c>
      <c r="B45" s="9">
        <v>5562883016</v>
      </c>
      <c r="C45" s="9" t="s">
        <v>184</v>
      </c>
      <c r="D45" s="9" t="s">
        <v>339</v>
      </c>
      <c r="E45" s="9" t="s">
        <v>340</v>
      </c>
      <c r="F45" s="9" t="s">
        <v>271</v>
      </c>
      <c r="G45" s="9" t="s">
        <v>205</v>
      </c>
      <c r="H45" s="9" t="s">
        <v>231</v>
      </c>
      <c r="I45" s="9" t="s">
        <v>205</v>
      </c>
    </row>
    <row r="46" spans="1:9" x14ac:dyDescent="0.25">
      <c r="A46" s="9" t="s">
        <v>185</v>
      </c>
      <c r="B46" s="9">
        <v>5567833685</v>
      </c>
      <c r="C46" s="9" t="s">
        <v>186</v>
      </c>
      <c r="D46" s="9" t="s">
        <v>341</v>
      </c>
      <c r="E46" s="9" t="s">
        <v>342</v>
      </c>
      <c r="F46" s="9" t="s">
        <v>272</v>
      </c>
      <c r="G46" s="9" t="s">
        <v>205</v>
      </c>
      <c r="H46" s="9" t="s">
        <v>231</v>
      </c>
      <c r="I46" s="9"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8F6A0-70E2-4B90-A8BA-E6AE5A2A6E7A}">
  <dimension ref="A1:Z66"/>
  <sheetViews>
    <sheetView zoomScaleNormal="100" workbookViewId="0">
      <selection activeCell="A71" sqref="A71"/>
    </sheetView>
  </sheetViews>
  <sheetFormatPr defaultRowHeight="15" x14ac:dyDescent="0.25"/>
  <cols>
    <col min="1" max="2" width="51.7109375" customWidth="1"/>
    <col min="3" max="3" width="56" bestFit="1" customWidth="1"/>
    <col min="5" max="5" width="54.5703125" bestFit="1" customWidth="1"/>
    <col min="6" max="6" width="16.7109375" customWidth="1"/>
    <col min="8" max="8" width="51.5703125" bestFit="1" customWidth="1"/>
    <col min="9" max="9" width="15" customWidth="1"/>
    <col min="11" max="11" width="39.7109375" bestFit="1" customWidth="1"/>
    <col min="12" max="12" width="21" bestFit="1" customWidth="1"/>
    <col min="13" max="13" width="17.5703125" customWidth="1"/>
    <col min="14" max="14" width="33.42578125" bestFit="1" customWidth="1"/>
    <col min="15" max="15" width="20.7109375" customWidth="1"/>
    <col min="16" max="16" width="48.140625" bestFit="1" customWidth="1"/>
    <col min="17" max="17" width="23.7109375" bestFit="1" customWidth="1"/>
    <col min="26" max="26" width="41.7109375" bestFit="1" customWidth="1"/>
  </cols>
  <sheetData>
    <row r="1" spans="1:26" ht="15.75" thickBot="1" x14ac:dyDescent="0.3">
      <c r="A1" s="2" t="s">
        <v>75</v>
      </c>
      <c r="B1" s="2" t="s">
        <v>76</v>
      </c>
      <c r="C1" s="2" t="s">
        <v>77</v>
      </c>
      <c r="E1" t="s">
        <v>78</v>
      </c>
      <c r="F1" t="s">
        <v>79</v>
      </c>
      <c r="H1" t="s">
        <v>80</v>
      </c>
      <c r="I1" t="s">
        <v>81</v>
      </c>
      <c r="K1" t="s">
        <v>53</v>
      </c>
      <c r="L1" t="s">
        <v>4</v>
      </c>
      <c r="M1" t="s">
        <v>82</v>
      </c>
      <c r="N1" s="51" t="s">
        <v>6</v>
      </c>
      <c r="O1" s="51" t="s">
        <v>7</v>
      </c>
      <c r="P1" s="51" t="s">
        <v>8</v>
      </c>
      <c r="Q1" s="51" t="s">
        <v>9</v>
      </c>
      <c r="Z1" s="12" t="s">
        <v>75</v>
      </c>
    </row>
    <row r="2" spans="1:26" x14ac:dyDescent="0.25">
      <c r="A2" s="3" t="s">
        <v>83</v>
      </c>
      <c r="B2" s="3">
        <v>5568694151</v>
      </c>
      <c r="C2" s="4" t="s">
        <v>84</v>
      </c>
      <c r="E2" s="1" t="s">
        <v>12</v>
      </c>
      <c r="F2" t="s">
        <v>85</v>
      </c>
      <c r="H2" t="s">
        <v>86</v>
      </c>
      <c r="I2" t="s">
        <v>87</v>
      </c>
      <c r="K2" s="3" t="s">
        <v>83</v>
      </c>
      <c r="L2" t="s">
        <v>221</v>
      </c>
      <c r="M2" t="s">
        <v>222</v>
      </c>
      <c r="N2" s="52" t="s">
        <v>230</v>
      </c>
      <c r="O2" s="52" t="s">
        <v>204</v>
      </c>
      <c r="P2" s="52" t="s">
        <v>231</v>
      </c>
      <c r="Q2" s="14" t="s">
        <v>204</v>
      </c>
      <c r="Z2" s="5" t="s">
        <v>83</v>
      </c>
    </row>
    <row r="3" spans="1:26" x14ac:dyDescent="0.25">
      <c r="A3" s="3" t="s">
        <v>88</v>
      </c>
      <c r="B3" s="3">
        <v>5561167551</v>
      </c>
      <c r="C3" s="4" t="s">
        <v>89</v>
      </c>
      <c r="E3" s="1" t="s">
        <v>14</v>
      </c>
      <c r="F3" t="s">
        <v>90</v>
      </c>
      <c r="H3" t="s">
        <v>91</v>
      </c>
      <c r="I3" t="s">
        <v>92</v>
      </c>
      <c r="K3" s="3" t="s">
        <v>88</v>
      </c>
      <c r="L3" t="s">
        <v>223</v>
      </c>
      <c r="M3" t="s">
        <v>224</v>
      </c>
      <c r="N3" s="53" t="s">
        <v>229</v>
      </c>
      <c r="O3" s="53" t="s">
        <v>205</v>
      </c>
      <c r="P3" s="53" t="s">
        <v>231</v>
      </c>
      <c r="Q3" s="15" t="s">
        <v>205</v>
      </c>
      <c r="Z3" s="6" t="s">
        <v>88</v>
      </c>
    </row>
    <row r="4" spans="1:26" x14ac:dyDescent="0.25">
      <c r="A4" s="3" t="s">
        <v>372</v>
      </c>
      <c r="B4" s="3">
        <v>5593599565</v>
      </c>
      <c r="C4" s="4" t="s">
        <v>94</v>
      </c>
      <c r="E4" s="1" t="s">
        <v>15</v>
      </c>
      <c r="F4" t="s">
        <v>95</v>
      </c>
      <c r="H4" t="s">
        <v>96</v>
      </c>
      <c r="I4" t="s">
        <v>97</v>
      </c>
      <c r="K4" s="3" t="s">
        <v>372</v>
      </c>
      <c r="L4" t="s">
        <v>225</v>
      </c>
      <c r="M4" t="s">
        <v>226</v>
      </c>
      <c r="N4" s="52" t="s">
        <v>234</v>
      </c>
      <c r="O4" s="52" t="s">
        <v>205</v>
      </c>
      <c r="P4" s="52" t="s">
        <v>231</v>
      </c>
      <c r="Q4" s="15" t="s">
        <v>205</v>
      </c>
      <c r="Z4" s="5" t="s">
        <v>93</v>
      </c>
    </row>
    <row r="5" spans="1:26" x14ac:dyDescent="0.25">
      <c r="A5" s="3" t="s">
        <v>98</v>
      </c>
      <c r="B5" s="3">
        <v>5563040541</v>
      </c>
      <c r="C5" s="4" t="s">
        <v>99</v>
      </c>
      <c r="E5" s="1" t="s">
        <v>16</v>
      </c>
      <c r="F5" t="s">
        <v>100</v>
      </c>
      <c r="H5" t="s">
        <v>101</v>
      </c>
      <c r="I5" t="s">
        <v>102</v>
      </c>
      <c r="K5" s="3" t="s">
        <v>98</v>
      </c>
      <c r="L5" t="s">
        <v>227</v>
      </c>
      <c r="M5" t="s">
        <v>228</v>
      </c>
      <c r="N5" s="53" t="s">
        <v>235</v>
      </c>
      <c r="O5" s="53" t="s">
        <v>205</v>
      </c>
      <c r="P5" s="53" t="s">
        <v>204</v>
      </c>
      <c r="Q5" s="15" t="s">
        <v>205</v>
      </c>
      <c r="Z5" s="6" t="s">
        <v>98</v>
      </c>
    </row>
    <row r="6" spans="1:26" x14ac:dyDescent="0.25">
      <c r="A6" s="3" t="s">
        <v>108</v>
      </c>
      <c r="B6" s="3">
        <v>5566401682</v>
      </c>
      <c r="C6" s="4" t="s">
        <v>104</v>
      </c>
      <c r="E6" s="1" t="s">
        <v>18</v>
      </c>
      <c r="F6" t="s">
        <v>105</v>
      </c>
      <c r="H6" t="s">
        <v>106</v>
      </c>
      <c r="I6" t="s">
        <v>107</v>
      </c>
      <c r="K6" s="3" t="s">
        <v>108</v>
      </c>
      <c r="L6" t="s">
        <v>276</v>
      </c>
      <c r="M6" t="s">
        <v>277</v>
      </c>
      <c r="N6" s="92" t="s">
        <v>236</v>
      </c>
      <c r="O6" s="92" t="s">
        <v>205</v>
      </c>
      <c r="P6" s="92" t="s">
        <v>231</v>
      </c>
      <c r="Q6" s="93" t="s">
        <v>205</v>
      </c>
      <c r="Z6" s="6" t="s">
        <v>108</v>
      </c>
    </row>
    <row r="7" spans="1:26" x14ac:dyDescent="0.25">
      <c r="A7" s="3" t="s">
        <v>112</v>
      </c>
      <c r="B7" s="3">
        <v>5563236149</v>
      </c>
      <c r="C7" s="4" t="s">
        <v>113</v>
      </c>
      <c r="E7" s="1" t="s">
        <v>19</v>
      </c>
      <c r="F7" t="s">
        <v>109</v>
      </c>
      <c r="H7" t="s">
        <v>110</v>
      </c>
      <c r="I7" t="s">
        <v>111</v>
      </c>
      <c r="K7" s="3" t="s">
        <v>112</v>
      </c>
      <c r="L7" t="s">
        <v>278</v>
      </c>
      <c r="M7" t="s">
        <v>279</v>
      </c>
      <c r="N7" s="92" t="s">
        <v>237</v>
      </c>
      <c r="O7" s="92" t="s">
        <v>205</v>
      </c>
      <c r="P7" s="92" t="s">
        <v>231</v>
      </c>
      <c r="Q7" s="93" t="s">
        <v>205</v>
      </c>
      <c r="Z7" s="5" t="s">
        <v>112</v>
      </c>
    </row>
    <row r="8" spans="1:26" x14ac:dyDescent="0.25">
      <c r="A8" s="3" t="s">
        <v>117</v>
      </c>
      <c r="B8" s="3">
        <v>7412183050</v>
      </c>
      <c r="C8" s="4" t="s">
        <v>104</v>
      </c>
      <c r="E8" s="1" t="s">
        <v>20</v>
      </c>
      <c r="F8" t="s">
        <v>114</v>
      </c>
      <c r="H8" t="s">
        <v>115</v>
      </c>
      <c r="I8" t="s">
        <v>116</v>
      </c>
      <c r="K8" s="3" t="s">
        <v>117</v>
      </c>
      <c r="L8" t="s">
        <v>280</v>
      </c>
      <c r="M8" t="s">
        <v>281</v>
      </c>
      <c r="N8" s="92" t="s">
        <v>238</v>
      </c>
      <c r="O8" s="92" t="s">
        <v>205</v>
      </c>
      <c r="P8" s="92" t="s">
        <v>231</v>
      </c>
      <c r="Q8" s="93" t="s">
        <v>205</v>
      </c>
      <c r="Z8" s="6" t="s">
        <v>117</v>
      </c>
    </row>
    <row r="9" spans="1:26" x14ac:dyDescent="0.25">
      <c r="A9" s="3" t="s">
        <v>119</v>
      </c>
      <c r="B9" s="3">
        <v>5593917999</v>
      </c>
      <c r="C9" s="4" t="s">
        <v>120</v>
      </c>
      <c r="E9" s="1" t="s">
        <v>22</v>
      </c>
      <c r="F9" t="s">
        <v>118</v>
      </c>
      <c r="K9" s="3" t="s">
        <v>119</v>
      </c>
      <c r="L9" t="s">
        <v>282</v>
      </c>
      <c r="M9" s="56" t="s">
        <v>347</v>
      </c>
      <c r="N9" s="92" t="s">
        <v>204</v>
      </c>
      <c r="O9" s="92" t="s">
        <v>205</v>
      </c>
      <c r="P9" s="92" t="s">
        <v>231</v>
      </c>
      <c r="Q9" s="93" t="s">
        <v>205</v>
      </c>
      <c r="Z9" s="5" t="s">
        <v>119</v>
      </c>
    </row>
    <row r="10" spans="1:26" x14ac:dyDescent="0.25">
      <c r="A10" s="3" t="s">
        <v>122</v>
      </c>
      <c r="B10" s="3">
        <v>5564840964</v>
      </c>
      <c r="C10" s="4" t="s">
        <v>123</v>
      </c>
      <c r="E10" s="1" t="s">
        <v>23</v>
      </c>
      <c r="F10" t="s">
        <v>121</v>
      </c>
      <c r="K10" s="3" t="s">
        <v>122</v>
      </c>
      <c r="L10" t="s">
        <v>283</v>
      </c>
      <c r="M10" t="s">
        <v>284</v>
      </c>
      <c r="N10" s="92" t="s">
        <v>239</v>
      </c>
      <c r="O10" s="92" t="s">
        <v>205</v>
      </c>
      <c r="P10" s="92" t="s">
        <v>204</v>
      </c>
      <c r="Q10" s="93" t="s">
        <v>205</v>
      </c>
      <c r="Z10" s="6" t="s">
        <v>122</v>
      </c>
    </row>
    <row r="11" spans="1:26" x14ac:dyDescent="0.25">
      <c r="A11" s="3" t="s">
        <v>353</v>
      </c>
      <c r="B11" s="3">
        <v>5564847324</v>
      </c>
      <c r="C11" s="4" t="s">
        <v>125</v>
      </c>
      <c r="E11" s="1" t="s">
        <v>24</v>
      </c>
      <c r="F11" t="s">
        <v>124</v>
      </c>
      <c r="K11" s="3" t="s">
        <v>353</v>
      </c>
      <c r="L11" t="s">
        <v>354</v>
      </c>
      <c r="M11" t="s">
        <v>355</v>
      </c>
      <c r="N11" s="92" t="s">
        <v>240</v>
      </c>
      <c r="O11" s="92" t="s">
        <v>205</v>
      </c>
      <c r="P11" s="92" t="s">
        <v>205</v>
      </c>
      <c r="Q11" s="93" t="s">
        <v>205</v>
      </c>
      <c r="Z11" s="5" t="s">
        <v>353</v>
      </c>
    </row>
    <row r="12" spans="1:26" x14ac:dyDescent="0.25">
      <c r="A12" s="3" t="s">
        <v>127</v>
      </c>
      <c r="B12" s="3">
        <v>5562161686</v>
      </c>
      <c r="C12" s="4" t="s">
        <v>128</v>
      </c>
      <c r="E12" s="1" t="s">
        <v>26</v>
      </c>
      <c r="F12" t="s">
        <v>126</v>
      </c>
      <c r="K12" s="3" t="s">
        <v>127</v>
      </c>
      <c r="L12" t="s">
        <v>285</v>
      </c>
      <c r="M12" t="s">
        <v>286</v>
      </c>
      <c r="N12" s="92" t="s">
        <v>241</v>
      </c>
      <c r="O12" s="92" t="s">
        <v>205</v>
      </c>
      <c r="P12" s="92" t="s">
        <v>231</v>
      </c>
      <c r="Q12" s="93" t="s">
        <v>205</v>
      </c>
      <c r="Z12" s="6" t="s">
        <v>127</v>
      </c>
    </row>
    <row r="13" spans="1:26" x14ac:dyDescent="0.25">
      <c r="A13" s="3" t="s">
        <v>130</v>
      </c>
      <c r="B13" s="3">
        <v>5567666960</v>
      </c>
      <c r="C13" s="4" t="s">
        <v>131</v>
      </c>
      <c r="E13" s="1" t="s">
        <v>27</v>
      </c>
      <c r="F13" t="s">
        <v>129</v>
      </c>
      <c r="K13" s="3" t="s">
        <v>130</v>
      </c>
      <c r="L13" t="s">
        <v>287</v>
      </c>
      <c r="M13" t="s">
        <v>288</v>
      </c>
      <c r="N13" s="92" t="s">
        <v>242</v>
      </c>
      <c r="O13" s="92" t="s">
        <v>205</v>
      </c>
      <c r="P13" s="92" t="s">
        <v>231</v>
      </c>
      <c r="Q13" s="93" t="s">
        <v>204</v>
      </c>
      <c r="Z13" s="5" t="s">
        <v>130</v>
      </c>
    </row>
    <row r="14" spans="1:26" x14ac:dyDescent="0.25">
      <c r="A14" s="3" t="s">
        <v>133</v>
      </c>
      <c r="B14" s="3">
        <v>5569008344</v>
      </c>
      <c r="C14" s="4" t="s">
        <v>134</v>
      </c>
      <c r="E14" s="1" t="s">
        <v>28</v>
      </c>
      <c r="F14" t="s">
        <v>132</v>
      </c>
      <c r="K14" s="3" t="s">
        <v>133</v>
      </c>
      <c r="L14" t="s">
        <v>289</v>
      </c>
      <c r="M14" t="s">
        <v>290</v>
      </c>
      <c r="N14" s="92" t="s">
        <v>243</v>
      </c>
      <c r="O14" s="92" t="s">
        <v>205</v>
      </c>
      <c r="P14" s="92" t="s">
        <v>231</v>
      </c>
      <c r="Q14" s="93" t="s">
        <v>205</v>
      </c>
      <c r="Z14" s="6" t="s">
        <v>133</v>
      </c>
    </row>
    <row r="15" spans="1:26" x14ac:dyDescent="0.25">
      <c r="A15" s="3" t="s">
        <v>357</v>
      </c>
      <c r="B15" s="3">
        <v>5563875441</v>
      </c>
      <c r="C15" s="4" t="s">
        <v>136</v>
      </c>
      <c r="E15" s="1" t="s">
        <v>30</v>
      </c>
      <c r="F15" t="s">
        <v>135</v>
      </c>
      <c r="K15" s="3" t="s">
        <v>357</v>
      </c>
      <c r="L15" t="s">
        <v>356</v>
      </c>
      <c r="M15" s="56" t="s">
        <v>359</v>
      </c>
      <c r="N15" s="92" t="s">
        <v>241</v>
      </c>
      <c r="O15" s="92" t="s">
        <v>205</v>
      </c>
      <c r="P15" s="92" t="s">
        <v>231</v>
      </c>
      <c r="Q15" s="93" t="s">
        <v>205</v>
      </c>
      <c r="Z15" s="5" t="s">
        <v>357</v>
      </c>
    </row>
    <row r="16" spans="1:26" x14ac:dyDescent="0.25">
      <c r="A16" s="4" t="s">
        <v>138</v>
      </c>
      <c r="B16" s="3">
        <v>5567447403</v>
      </c>
      <c r="C16" s="4" t="s">
        <v>139</v>
      </c>
      <c r="E16" s="1" t="s">
        <v>31</v>
      </c>
      <c r="F16" t="s">
        <v>137</v>
      </c>
      <c r="K16" s="3" t="s">
        <v>138</v>
      </c>
      <c r="L16" t="s">
        <v>291</v>
      </c>
      <c r="M16" t="s">
        <v>292</v>
      </c>
      <c r="N16" s="92" t="s">
        <v>244</v>
      </c>
      <c r="O16" s="92" t="s">
        <v>205</v>
      </c>
      <c r="P16" s="92" t="s">
        <v>231</v>
      </c>
      <c r="Q16" s="93" t="s">
        <v>205</v>
      </c>
      <c r="Z16" s="7" t="s">
        <v>138</v>
      </c>
    </row>
    <row r="17" spans="1:26" x14ac:dyDescent="0.25">
      <c r="A17" s="3" t="s">
        <v>141</v>
      </c>
      <c r="B17" s="3">
        <v>5561761916</v>
      </c>
      <c r="C17" s="4" t="s">
        <v>142</v>
      </c>
      <c r="E17" s="1" t="s">
        <v>32</v>
      </c>
      <c r="F17" t="s">
        <v>140</v>
      </c>
      <c r="K17" s="3" t="s">
        <v>141</v>
      </c>
      <c r="L17" t="s">
        <v>293</v>
      </c>
      <c r="M17" t="s">
        <v>294</v>
      </c>
      <c r="N17" s="92" t="s">
        <v>245</v>
      </c>
      <c r="O17" s="92" t="s">
        <v>205</v>
      </c>
      <c r="P17" s="92" t="s">
        <v>231</v>
      </c>
      <c r="Q17" s="93" t="s">
        <v>205</v>
      </c>
      <c r="Z17" s="5" t="s">
        <v>141</v>
      </c>
    </row>
    <row r="18" spans="1:26" x14ac:dyDescent="0.25">
      <c r="A18" s="3" t="s">
        <v>143</v>
      </c>
      <c r="B18" s="3">
        <v>5564928819</v>
      </c>
      <c r="C18" s="4" t="s">
        <v>113</v>
      </c>
      <c r="E18" s="1" t="s">
        <v>33</v>
      </c>
      <c r="F18" t="s">
        <v>120</v>
      </c>
      <c r="K18" s="3" t="s">
        <v>143</v>
      </c>
      <c r="L18" t="s">
        <v>295</v>
      </c>
      <c r="M18" s="56" t="s">
        <v>348</v>
      </c>
      <c r="N18" s="92" t="s">
        <v>246</v>
      </c>
      <c r="O18" s="92" t="s">
        <v>205</v>
      </c>
      <c r="P18" s="92" t="s">
        <v>231</v>
      </c>
      <c r="Q18" s="93" t="s">
        <v>205</v>
      </c>
      <c r="Z18" s="6" t="s">
        <v>143</v>
      </c>
    </row>
    <row r="19" spans="1:26" x14ac:dyDescent="0.25">
      <c r="A19" s="3" t="s">
        <v>144</v>
      </c>
      <c r="B19" s="3">
        <v>5592714041</v>
      </c>
      <c r="C19" s="4" t="s">
        <v>145</v>
      </c>
      <c r="K19" s="3" t="s">
        <v>144</v>
      </c>
      <c r="L19" t="s">
        <v>296</v>
      </c>
      <c r="M19" t="s">
        <v>297</v>
      </c>
      <c r="N19" s="92" t="s">
        <v>247</v>
      </c>
      <c r="O19" s="92" t="s">
        <v>205</v>
      </c>
      <c r="P19" s="92" t="s">
        <v>231</v>
      </c>
      <c r="Q19" s="93" t="s">
        <v>205</v>
      </c>
      <c r="Z19" s="5" t="s">
        <v>144</v>
      </c>
    </row>
    <row r="20" spans="1:26" x14ac:dyDescent="0.25">
      <c r="A20" s="3" t="s">
        <v>146</v>
      </c>
      <c r="B20" s="3">
        <v>5567571699</v>
      </c>
      <c r="C20" s="4" t="s">
        <v>145</v>
      </c>
      <c r="K20" s="3" t="s">
        <v>146</v>
      </c>
      <c r="L20" t="s">
        <v>298</v>
      </c>
      <c r="M20" t="s">
        <v>299</v>
      </c>
      <c r="N20" s="92" t="s">
        <v>248</v>
      </c>
      <c r="O20" s="92" t="s">
        <v>205</v>
      </c>
      <c r="P20" s="92" t="s">
        <v>231</v>
      </c>
      <c r="Q20" s="93" t="s">
        <v>205</v>
      </c>
      <c r="Z20" s="6" t="s">
        <v>146</v>
      </c>
    </row>
    <row r="21" spans="1:26" x14ac:dyDescent="0.25">
      <c r="A21" s="3" t="s">
        <v>147</v>
      </c>
      <c r="B21" s="3">
        <v>5593286247</v>
      </c>
      <c r="C21" s="4" t="s">
        <v>89</v>
      </c>
      <c r="K21" s="3" t="s">
        <v>147</v>
      </c>
      <c r="L21" t="s">
        <v>300</v>
      </c>
      <c r="M21" t="s">
        <v>301</v>
      </c>
      <c r="N21" s="92" t="s">
        <v>302</v>
      </c>
      <c r="O21" s="92" t="s">
        <v>205</v>
      </c>
      <c r="P21" s="92" t="s">
        <v>231</v>
      </c>
      <c r="Q21" s="93" t="s">
        <v>205</v>
      </c>
      <c r="Z21" s="5" t="s">
        <v>147</v>
      </c>
    </row>
    <row r="22" spans="1:26" x14ac:dyDescent="0.25">
      <c r="A22" s="3" t="s">
        <v>148</v>
      </c>
      <c r="B22" s="3">
        <v>5592665714</v>
      </c>
      <c r="C22" s="4" t="s">
        <v>145</v>
      </c>
      <c r="K22" s="3" t="s">
        <v>148</v>
      </c>
      <c r="L22" t="s">
        <v>303</v>
      </c>
      <c r="M22" s="56" t="s">
        <v>349</v>
      </c>
      <c r="N22" s="92" t="s">
        <v>249</v>
      </c>
      <c r="O22" s="92" t="s">
        <v>205</v>
      </c>
      <c r="P22" s="92" t="s">
        <v>231</v>
      </c>
      <c r="Q22" s="93" t="s">
        <v>205</v>
      </c>
      <c r="Z22" s="6" t="s">
        <v>148</v>
      </c>
    </row>
    <row r="23" spans="1:26" x14ac:dyDescent="0.25">
      <c r="A23" s="3" t="s">
        <v>149</v>
      </c>
      <c r="B23" s="3">
        <v>5592285968</v>
      </c>
      <c r="C23" s="4" t="s">
        <v>145</v>
      </c>
      <c r="K23" s="3" t="s">
        <v>149</v>
      </c>
      <c r="L23" t="s">
        <v>304</v>
      </c>
      <c r="M23" t="s">
        <v>305</v>
      </c>
      <c r="N23" s="92" t="s">
        <v>250</v>
      </c>
      <c r="O23" s="92" t="s">
        <v>205</v>
      </c>
      <c r="P23" s="92" t="s">
        <v>231</v>
      </c>
      <c r="Q23" s="93" t="s">
        <v>205</v>
      </c>
      <c r="Z23" s="5" t="s">
        <v>149</v>
      </c>
    </row>
    <row r="24" spans="1:26" x14ac:dyDescent="0.25">
      <c r="A24" s="3" t="s">
        <v>150</v>
      </c>
      <c r="B24" s="3">
        <v>5592298284</v>
      </c>
      <c r="C24" s="4" t="s">
        <v>151</v>
      </c>
      <c r="K24" s="3" t="s">
        <v>150</v>
      </c>
      <c r="L24" t="s">
        <v>311</v>
      </c>
      <c r="M24" t="s">
        <v>312</v>
      </c>
      <c r="N24" s="92" t="s">
        <v>251</v>
      </c>
      <c r="O24" s="92" t="s">
        <v>205</v>
      </c>
      <c r="P24" s="92" t="s">
        <v>231</v>
      </c>
      <c r="Q24" s="93" t="s">
        <v>205</v>
      </c>
      <c r="Z24" s="6" t="s">
        <v>150</v>
      </c>
    </row>
    <row r="25" spans="1:26" x14ac:dyDescent="0.25">
      <c r="A25" s="3" t="s">
        <v>152</v>
      </c>
      <c r="B25" s="3">
        <v>5594364936</v>
      </c>
      <c r="C25" s="4" t="s">
        <v>153</v>
      </c>
      <c r="K25" s="3" t="s">
        <v>152</v>
      </c>
      <c r="L25" t="s">
        <v>306</v>
      </c>
      <c r="M25" t="s">
        <v>307</v>
      </c>
      <c r="N25" s="92" t="s">
        <v>252</v>
      </c>
      <c r="O25" s="92" t="s">
        <v>205</v>
      </c>
      <c r="P25" s="92" t="s">
        <v>231</v>
      </c>
      <c r="Q25" s="93" t="s">
        <v>205</v>
      </c>
      <c r="Z25" s="5" t="s">
        <v>152</v>
      </c>
    </row>
    <row r="26" spans="1:26" x14ac:dyDescent="0.25">
      <c r="A26" s="3" t="s">
        <v>154</v>
      </c>
      <c r="B26" s="3">
        <v>5593274904</v>
      </c>
      <c r="C26" s="4" t="s">
        <v>145</v>
      </c>
      <c r="K26" s="3" t="s">
        <v>154</v>
      </c>
      <c r="L26" t="s">
        <v>308</v>
      </c>
      <c r="M26" t="s">
        <v>309</v>
      </c>
      <c r="N26" s="92" t="s">
        <v>253</v>
      </c>
      <c r="O26" s="92" t="s">
        <v>205</v>
      </c>
      <c r="P26" s="92" t="s">
        <v>231</v>
      </c>
      <c r="Q26" s="93" t="s">
        <v>205</v>
      </c>
      <c r="Z26" s="6" t="s">
        <v>154</v>
      </c>
    </row>
    <row r="27" spans="1:26" x14ac:dyDescent="0.25">
      <c r="A27" s="3" t="s">
        <v>155</v>
      </c>
      <c r="B27" s="3">
        <v>5592907587</v>
      </c>
      <c r="C27" s="4" t="s">
        <v>145</v>
      </c>
      <c r="K27" s="3" t="s">
        <v>155</v>
      </c>
      <c r="L27" t="s">
        <v>310</v>
      </c>
      <c r="M27" s="56" t="s">
        <v>350</v>
      </c>
      <c r="N27" s="92" t="s">
        <v>254</v>
      </c>
      <c r="O27" s="92" t="s">
        <v>205</v>
      </c>
      <c r="P27" s="92" t="s">
        <v>231</v>
      </c>
      <c r="Q27" s="93" t="s">
        <v>205</v>
      </c>
      <c r="Z27" s="5" t="s">
        <v>155</v>
      </c>
    </row>
    <row r="28" spans="1:26" x14ac:dyDescent="0.25">
      <c r="A28" s="3" t="s">
        <v>156</v>
      </c>
      <c r="B28" s="3">
        <v>5592731227</v>
      </c>
      <c r="C28" s="4" t="s">
        <v>145</v>
      </c>
      <c r="K28" s="3" t="s">
        <v>156</v>
      </c>
      <c r="L28" t="s">
        <v>313</v>
      </c>
      <c r="M28" t="s">
        <v>314</v>
      </c>
      <c r="N28" s="92" t="s">
        <v>204</v>
      </c>
      <c r="O28" s="92" t="s">
        <v>205</v>
      </c>
      <c r="P28" s="94" t="s">
        <v>204</v>
      </c>
      <c r="Q28" s="93" t="s">
        <v>205</v>
      </c>
      <c r="Z28" s="6" t="s">
        <v>156</v>
      </c>
    </row>
    <row r="29" spans="1:26" x14ac:dyDescent="0.25">
      <c r="A29" s="3" t="s">
        <v>157</v>
      </c>
      <c r="B29" s="3">
        <v>5563385607</v>
      </c>
      <c r="C29" s="4" t="s">
        <v>142</v>
      </c>
      <c r="K29" s="3" t="s">
        <v>157</v>
      </c>
      <c r="L29" t="s">
        <v>315</v>
      </c>
      <c r="M29" t="s">
        <v>316</v>
      </c>
      <c r="N29" s="92" t="s">
        <v>255</v>
      </c>
      <c r="O29" s="92" t="s">
        <v>205</v>
      </c>
      <c r="P29" s="92" t="s">
        <v>231</v>
      </c>
      <c r="Q29" s="93" t="s">
        <v>205</v>
      </c>
      <c r="Z29" s="5" t="s">
        <v>157</v>
      </c>
    </row>
    <row r="30" spans="1:26" x14ac:dyDescent="0.25">
      <c r="A30" s="3" t="s">
        <v>158</v>
      </c>
      <c r="B30" s="3">
        <v>5566521083</v>
      </c>
      <c r="C30" s="4" t="s">
        <v>159</v>
      </c>
      <c r="K30" s="3" t="s">
        <v>158</v>
      </c>
      <c r="L30" t="s">
        <v>317</v>
      </c>
      <c r="M30" t="s">
        <v>318</v>
      </c>
      <c r="N30" s="92" t="s">
        <v>256</v>
      </c>
      <c r="O30" s="92" t="s">
        <v>205</v>
      </c>
      <c r="P30" s="92" t="s">
        <v>231</v>
      </c>
      <c r="Q30" s="93" t="s">
        <v>205</v>
      </c>
      <c r="Z30" s="6" t="s">
        <v>158</v>
      </c>
    </row>
    <row r="31" spans="1:26" x14ac:dyDescent="0.25">
      <c r="A31" s="3" t="s">
        <v>160</v>
      </c>
      <c r="B31" s="3">
        <v>5592254196</v>
      </c>
      <c r="C31" s="4" t="s">
        <v>161</v>
      </c>
      <c r="K31" s="3" t="s">
        <v>160</v>
      </c>
      <c r="L31" t="s">
        <v>319</v>
      </c>
      <c r="M31" t="s">
        <v>320</v>
      </c>
      <c r="N31" s="92" t="s">
        <v>257</v>
      </c>
      <c r="O31" s="92" t="s">
        <v>205</v>
      </c>
      <c r="P31" s="92" t="s">
        <v>231</v>
      </c>
      <c r="Q31" s="93" t="s">
        <v>205</v>
      </c>
      <c r="Z31" s="5" t="s">
        <v>160</v>
      </c>
    </row>
    <row r="32" spans="1:26" x14ac:dyDescent="0.25">
      <c r="A32" s="3" t="s">
        <v>162</v>
      </c>
      <c r="B32" s="3">
        <v>5592292758</v>
      </c>
      <c r="C32" s="4" t="s">
        <v>163</v>
      </c>
      <c r="K32" s="3" t="s">
        <v>162</v>
      </c>
      <c r="L32" t="s">
        <v>321</v>
      </c>
      <c r="M32" t="s">
        <v>322</v>
      </c>
      <c r="N32" s="92" t="s">
        <v>258</v>
      </c>
      <c r="O32" s="92" t="s">
        <v>205</v>
      </c>
      <c r="P32" s="92" t="s">
        <v>231</v>
      </c>
      <c r="Q32" s="93" t="s">
        <v>205</v>
      </c>
      <c r="Z32" s="6" t="s">
        <v>162</v>
      </c>
    </row>
    <row r="33" spans="1:26" x14ac:dyDescent="0.25">
      <c r="A33" s="3" t="s">
        <v>164</v>
      </c>
      <c r="B33" s="3">
        <v>5566970801</v>
      </c>
      <c r="C33" s="4" t="s">
        <v>165</v>
      </c>
      <c r="K33" s="3" t="s">
        <v>164</v>
      </c>
      <c r="L33" t="s">
        <v>323</v>
      </c>
      <c r="M33" t="s">
        <v>324</v>
      </c>
      <c r="N33" s="92" t="s">
        <v>259</v>
      </c>
      <c r="O33" s="92" t="s">
        <v>205</v>
      </c>
      <c r="P33" s="94" t="s">
        <v>204</v>
      </c>
      <c r="Q33" s="93" t="s">
        <v>205</v>
      </c>
      <c r="Z33" s="5" t="s">
        <v>164</v>
      </c>
    </row>
    <row r="34" spans="1:26" x14ac:dyDescent="0.25">
      <c r="A34" s="3" t="s">
        <v>166</v>
      </c>
      <c r="B34" s="3">
        <v>5562295740</v>
      </c>
      <c r="C34" s="4" t="s">
        <v>167</v>
      </c>
      <c r="K34" s="3" t="s">
        <v>166</v>
      </c>
      <c r="L34" t="s">
        <v>325</v>
      </c>
      <c r="M34" t="s">
        <v>326</v>
      </c>
      <c r="N34" s="92" t="s">
        <v>260</v>
      </c>
      <c r="O34" s="92" t="s">
        <v>205</v>
      </c>
      <c r="P34" s="92" t="s">
        <v>231</v>
      </c>
      <c r="Q34" s="93" t="s">
        <v>205</v>
      </c>
      <c r="Z34" s="6" t="s">
        <v>166</v>
      </c>
    </row>
    <row r="35" spans="1:26" x14ac:dyDescent="0.25">
      <c r="A35" s="3" t="s">
        <v>168</v>
      </c>
      <c r="B35" s="3">
        <v>5566524277</v>
      </c>
      <c r="C35" s="4" t="s">
        <v>104</v>
      </c>
      <c r="K35" s="3" t="s">
        <v>168</v>
      </c>
      <c r="L35" t="s">
        <v>343</v>
      </c>
      <c r="M35" t="s">
        <v>344</v>
      </c>
      <c r="N35" s="92" t="s">
        <v>261</v>
      </c>
      <c r="O35" s="92" t="s">
        <v>205</v>
      </c>
      <c r="P35" s="94" t="s">
        <v>204</v>
      </c>
      <c r="Q35" s="93" t="s">
        <v>205</v>
      </c>
      <c r="Z35" s="5" t="s">
        <v>168</v>
      </c>
    </row>
    <row r="36" spans="1:26" x14ac:dyDescent="0.25">
      <c r="A36" s="3" t="s">
        <v>169</v>
      </c>
      <c r="B36" s="3">
        <v>5564419116</v>
      </c>
      <c r="C36" s="4" t="s">
        <v>170</v>
      </c>
      <c r="K36" s="3" t="s">
        <v>169</v>
      </c>
      <c r="L36" t="s">
        <v>345</v>
      </c>
      <c r="M36" t="s">
        <v>346</v>
      </c>
      <c r="N36" s="92" t="s">
        <v>262</v>
      </c>
      <c r="O36" s="92" t="s">
        <v>205</v>
      </c>
      <c r="P36" s="92" t="s">
        <v>231</v>
      </c>
      <c r="Q36" s="93" t="s">
        <v>205</v>
      </c>
      <c r="Z36" s="6" t="s">
        <v>169</v>
      </c>
    </row>
    <row r="37" spans="1:26" x14ac:dyDescent="0.25">
      <c r="A37" s="3" t="s">
        <v>371</v>
      </c>
      <c r="B37" s="3">
        <v>7009274676</v>
      </c>
      <c r="C37" s="4" t="s">
        <v>172</v>
      </c>
      <c r="K37" s="3" t="s">
        <v>371</v>
      </c>
      <c r="L37" t="s">
        <v>358</v>
      </c>
      <c r="M37" s="56" t="s">
        <v>360</v>
      </c>
      <c r="N37" s="92" t="s">
        <v>263</v>
      </c>
      <c r="O37" s="92" t="s">
        <v>205</v>
      </c>
      <c r="P37" s="92" t="s">
        <v>231</v>
      </c>
      <c r="Q37" s="93" t="s">
        <v>205</v>
      </c>
      <c r="Z37" s="5" t="s">
        <v>171</v>
      </c>
    </row>
    <row r="38" spans="1:26" x14ac:dyDescent="0.25">
      <c r="A38" s="3" t="s">
        <v>173</v>
      </c>
      <c r="B38" s="3">
        <v>6207175958</v>
      </c>
      <c r="C38" s="4" t="s">
        <v>174</v>
      </c>
      <c r="K38" s="3" t="s">
        <v>173</v>
      </c>
      <c r="L38" t="s">
        <v>327</v>
      </c>
      <c r="M38" t="s">
        <v>328</v>
      </c>
      <c r="N38" s="92" t="s">
        <v>264</v>
      </c>
      <c r="O38" s="92" t="s">
        <v>205</v>
      </c>
      <c r="P38" s="94" t="s">
        <v>204</v>
      </c>
      <c r="Q38" s="93" t="s">
        <v>205</v>
      </c>
      <c r="Z38" s="6" t="s">
        <v>173</v>
      </c>
    </row>
    <row r="39" spans="1:26" x14ac:dyDescent="0.25">
      <c r="A39" s="3" t="s">
        <v>175</v>
      </c>
      <c r="B39" s="3">
        <v>6408058219</v>
      </c>
      <c r="C39" s="4" t="s">
        <v>104</v>
      </c>
      <c r="K39" s="3" t="s">
        <v>175</v>
      </c>
      <c r="L39" t="s">
        <v>329</v>
      </c>
      <c r="M39" t="s">
        <v>330</v>
      </c>
      <c r="N39" s="92" t="s">
        <v>265</v>
      </c>
      <c r="O39" s="92" t="s">
        <v>205</v>
      </c>
      <c r="P39" s="92" t="s">
        <v>231</v>
      </c>
      <c r="Q39" s="93" t="s">
        <v>205</v>
      </c>
      <c r="Z39" s="5" t="s">
        <v>175</v>
      </c>
    </row>
    <row r="40" spans="1:26" x14ac:dyDescent="0.25">
      <c r="A40" s="3" t="s">
        <v>176</v>
      </c>
      <c r="B40" s="3">
        <v>5593940355</v>
      </c>
      <c r="C40" s="4" t="s">
        <v>177</v>
      </c>
      <c r="K40" s="3" t="s">
        <v>176</v>
      </c>
      <c r="L40" t="s">
        <v>331</v>
      </c>
      <c r="M40" t="s">
        <v>332</v>
      </c>
      <c r="N40" s="92" t="s">
        <v>267</v>
      </c>
      <c r="O40" s="92" t="s">
        <v>205</v>
      </c>
      <c r="P40" s="92" t="s">
        <v>231</v>
      </c>
      <c r="Q40" s="93" t="s">
        <v>205</v>
      </c>
      <c r="Z40" s="6" t="s">
        <v>176</v>
      </c>
    </row>
    <row r="41" spans="1:26" x14ac:dyDescent="0.25">
      <c r="A41" s="3" t="s">
        <v>178</v>
      </c>
      <c r="B41" s="3">
        <v>5592290240</v>
      </c>
      <c r="C41" s="4" t="s">
        <v>179</v>
      </c>
      <c r="K41" s="3" t="s">
        <v>178</v>
      </c>
      <c r="L41" t="s">
        <v>333</v>
      </c>
      <c r="M41" t="s">
        <v>334</v>
      </c>
      <c r="N41" s="92" t="s">
        <v>266</v>
      </c>
      <c r="O41" s="92" t="s">
        <v>205</v>
      </c>
      <c r="P41" s="92" t="s">
        <v>231</v>
      </c>
      <c r="Q41" s="93" t="s">
        <v>205</v>
      </c>
      <c r="Z41" s="5" t="s">
        <v>178</v>
      </c>
    </row>
    <row r="42" spans="1:26" x14ac:dyDescent="0.25">
      <c r="A42" s="3" t="s">
        <v>180</v>
      </c>
      <c r="B42" s="3">
        <v>5568011562</v>
      </c>
      <c r="C42" s="4" t="s">
        <v>105</v>
      </c>
      <c r="K42" s="3" t="s">
        <v>180</v>
      </c>
      <c r="L42" t="s">
        <v>335</v>
      </c>
      <c r="M42" s="56" t="s">
        <v>351</v>
      </c>
      <c r="N42" s="92" t="s">
        <v>268</v>
      </c>
      <c r="O42" s="92" t="s">
        <v>205</v>
      </c>
      <c r="P42" s="92" t="s">
        <v>231</v>
      </c>
      <c r="Q42" s="93" t="s">
        <v>205</v>
      </c>
      <c r="Z42" s="6" t="s">
        <v>180</v>
      </c>
    </row>
    <row r="43" spans="1:26" x14ac:dyDescent="0.25">
      <c r="A43" s="3" t="s">
        <v>181</v>
      </c>
      <c r="B43" s="3">
        <v>5594528977</v>
      </c>
      <c r="C43" s="4" t="s">
        <v>121</v>
      </c>
      <c r="K43" s="3" t="s">
        <v>181</v>
      </c>
      <c r="L43" t="s">
        <v>336</v>
      </c>
      <c r="M43" s="56" t="s">
        <v>352</v>
      </c>
      <c r="N43" s="92" t="s">
        <v>269</v>
      </c>
      <c r="O43" s="92" t="s">
        <v>205</v>
      </c>
      <c r="P43" s="94" t="s">
        <v>204</v>
      </c>
      <c r="Q43" s="93" t="s">
        <v>205</v>
      </c>
      <c r="Z43" s="5" t="s">
        <v>181</v>
      </c>
    </row>
    <row r="44" spans="1:26" x14ac:dyDescent="0.25">
      <c r="A44" s="3" t="s">
        <v>182</v>
      </c>
      <c r="B44" s="3">
        <v>5566847231</v>
      </c>
      <c r="C44" s="4" t="s">
        <v>136</v>
      </c>
      <c r="K44" s="3" t="s">
        <v>182</v>
      </c>
      <c r="L44" t="s">
        <v>337</v>
      </c>
      <c r="M44" t="s">
        <v>338</v>
      </c>
      <c r="N44" s="92" t="s">
        <v>270</v>
      </c>
      <c r="O44" s="92" t="s">
        <v>205</v>
      </c>
      <c r="P44" s="92" t="s">
        <v>231</v>
      </c>
      <c r="Q44" s="93" t="s">
        <v>205</v>
      </c>
      <c r="Z44" s="6" t="s">
        <v>182</v>
      </c>
    </row>
    <row r="45" spans="1:26" x14ac:dyDescent="0.25">
      <c r="A45" s="3" t="s">
        <v>183</v>
      </c>
      <c r="B45" s="3">
        <v>5562883016</v>
      </c>
      <c r="C45" s="4" t="s">
        <v>184</v>
      </c>
      <c r="K45" s="3" t="s">
        <v>183</v>
      </c>
      <c r="L45" t="s">
        <v>339</v>
      </c>
      <c r="M45" t="s">
        <v>340</v>
      </c>
      <c r="N45" s="92" t="s">
        <v>271</v>
      </c>
      <c r="O45" s="92" t="s">
        <v>205</v>
      </c>
      <c r="P45" s="92" t="s">
        <v>231</v>
      </c>
      <c r="Q45" s="93" t="s">
        <v>205</v>
      </c>
      <c r="Z45" s="5" t="s">
        <v>183</v>
      </c>
    </row>
    <row r="46" spans="1:26" x14ac:dyDescent="0.25">
      <c r="A46" s="3" t="s">
        <v>185</v>
      </c>
      <c r="B46" s="3">
        <v>5567833685</v>
      </c>
      <c r="C46" s="4" t="s">
        <v>186</v>
      </c>
      <c r="K46" s="3" t="s">
        <v>185</v>
      </c>
      <c r="L46" t="s">
        <v>341</v>
      </c>
      <c r="M46" t="s">
        <v>342</v>
      </c>
      <c r="N46" s="95" t="s">
        <v>272</v>
      </c>
      <c r="O46" s="95" t="s">
        <v>205</v>
      </c>
      <c r="P46" s="92" t="s">
        <v>231</v>
      </c>
      <c r="Q46" s="93" t="s">
        <v>205</v>
      </c>
      <c r="Z46" s="8" t="s">
        <v>185</v>
      </c>
    </row>
    <row r="50" spans="1:1" x14ac:dyDescent="0.25">
      <c r="A50" t="s">
        <v>187</v>
      </c>
    </row>
    <row r="51" spans="1:1" x14ac:dyDescent="0.25">
      <c r="A51" t="s">
        <v>188</v>
      </c>
    </row>
    <row r="52" spans="1:1" x14ac:dyDescent="0.25">
      <c r="A52" t="s">
        <v>189</v>
      </c>
    </row>
    <row r="53" spans="1:1" x14ac:dyDescent="0.25">
      <c r="A53" t="s">
        <v>190</v>
      </c>
    </row>
    <row r="54" spans="1:1" x14ac:dyDescent="0.25">
      <c r="A54" t="s">
        <v>191</v>
      </c>
    </row>
    <row r="55" spans="1:1" x14ac:dyDescent="0.25">
      <c r="A55" t="s">
        <v>192</v>
      </c>
    </row>
    <row r="56" spans="1:1" x14ac:dyDescent="0.25">
      <c r="A56" t="s">
        <v>193</v>
      </c>
    </row>
    <row r="57" spans="1:1" x14ac:dyDescent="0.25">
      <c r="A57" t="s">
        <v>194</v>
      </c>
    </row>
    <row r="58" spans="1:1" x14ac:dyDescent="0.25">
      <c r="A58" t="s">
        <v>195</v>
      </c>
    </row>
    <row r="59" spans="1:1" x14ac:dyDescent="0.25">
      <c r="A59" t="s">
        <v>196</v>
      </c>
    </row>
    <row r="60" spans="1:1" x14ac:dyDescent="0.25">
      <c r="A60" t="s">
        <v>197</v>
      </c>
    </row>
    <row r="61" spans="1:1" x14ac:dyDescent="0.25">
      <c r="A61" t="s">
        <v>198</v>
      </c>
    </row>
    <row r="62" spans="1:1" x14ac:dyDescent="0.25">
      <c r="A62" t="s">
        <v>199</v>
      </c>
    </row>
    <row r="63" spans="1:1" x14ac:dyDescent="0.25">
      <c r="A63" t="s">
        <v>200</v>
      </c>
    </row>
    <row r="64" spans="1:1" x14ac:dyDescent="0.25">
      <c r="A64" t="s">
        <v>201</v>
      </c>
    </row>
    <row r="65" spans="1:1" x14ac:dyDescent="0.25">
      <c r="A65" t="s">
        <v>202</v>
      </c>
    </row>
    <row r="66" spans="1:1" x14ac:dyDescent="0.25">
      <c r="A66" t="s">
        <v>203</v>
      </c>
    </row>
  </sheetData>
  <phoneticPr fontId="4" type="noConversion"/>
  <hyperlinks>
    <hyperlink ref="L2" r:id="rId1" xr:uid="{AFFB01D7-CE3F-4E0E-93D2-7F805A19667C}"/>
    <hyperlink ref="L3" r:id="rId2" xr:uid="{85166F5D-D9DB-46B6-BB0F-6FD31F42F7AD}"/>
    <hyperlink ref="L4" r:id="rId3" xr:uid="{BF84EF25-53CD-41A3-A810-0FD25643E4CB}"/>
    <hyperlink ref="L5" r:id="rId4" xr:uid="{A5128FDA-8C6E-4891-8C73-C1CB648F3E8F}"/>
    <hyperlink ref="L6" r:id="rId5" xr:uid="{305AE520-F901-4FDE-BC84-C95E1886DA1E}"/>
    <hyperlink ref="L7" r:id="rId6" xr:uid="{64851D30-DCED-4D98-9202-C401C2DAF39E}"/>
    <hyperlink ref="L8" r:id="rId7" xr:uid="{F6BF599D-C7FB-4DAA-9BFD-53E234D861C5}"/>
    <hyperlink ref="L30" r:id="rId8" xr:uid="{F1F177FD-B547-4E1D-827E-1E794080C629}"/>
    <hyperlink ref="L11" r:id="rId9" xr:uid="{C8EE2AC8-7114-4B4A-BD76-23703E20C5CF}"/>
    <hyperlink ref="L37" r:id="rId10" xr:uid="{73D3DD20-1C26-483F-93A3-865484ED26A1}"/>
  </hyperlinks>
  <pageMargins left="0.7" right="0.7" top="0.75" bottom="0.75" header="0.3" footer="0.3"/>
  <tableParts count="4">
    <tablePart r:id="rId11"/>
    <tablePart r:id="rId12"/>
    <tablePart r:id="rId13"/>
    <tablePart r:id="rId1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5F37-B5A4-42D3-B718-177CA95C9F76}">
  <dimension ref="A1:X46"/>
  <sheetViews>
    <sheetView workbookViewId="0">
      <selection activeCell="A71" sqref="A71"/>
    </sheetView>
  </sheetViews>
  <sheetFormatPr defaultRowHeight="15" x14ac:dyDescent="0.25"/>
  <cols>
    <col min="1" max="1" width="54.5703125" bestFit="1" customWidth="1"/>
    <col min="2" max="2" width="8.140625" bestFit="1" customWidth="1"/>
    <col min="3" max="3" width="8.140625" customWidth="1"/>
    <col min="4" max="4" width="39.7109375" bestFit="1" customWidth="1"/>
    <col min="5" max="5" width="56" bestFit="1" customWidth="1"/>
    <col min="6" max="10" width="11.5703125" bestFit="1" customWidth="1"/>
    <col min="23" max="23" width="33.42578125" bestFit="1" customWidth="1"/>
  </cols>
  <sheetData>
    <row r="1" spans="1:24" x14ac:dyDescent="0.25">
      <c r="A1" s="10" t="s">
        <v>206</v>
      </c>
      <c r="B1" s="10" t="s">
        <v>207</v>
      </c>
      <c r="C1" s="11"/>
      <c r="D1" s="12" t="s">
        <v>75</v>
      </c>
      <c r="E1" s="13" t="s">
        <v>77</v>
      </c>
      <c r="F1" t="e" cm="1" vm="3">
        <f t="array" ref="F1:V1">TRANSPOSE(B2:B18)</f>
        <v>#VALUE!</v>
      </c>
      <c r="G1" t="str">
        <v/>
      </c>
      <c r="H1" t="str">
        <v/>
      </c>
      <c r="I1" t="str">
        <v/>
      </c>
      <c r="J1" t="str">
        <v/>
      </c>
      <c r="K1" t="str">
        <v/>
      </c>
      <c r="L1" t="str">
        <v/>
      </c>
      <c r="M1" t="str">
        <v/>
      </c>
      <c r="N1" t="str">
        <v/>
      </c>
      <c r="O1" t="str">
        <v/>
      </c>
      <c r="P1" t="str">
        <v/>
      </c>
      <c r="Q1" t="str">
        <v/>
      </c>
      <c r="R1" t="str">
        <v/>
      </c>
      <c r="S1" t="str">
        <v/>
      </c>
      <c r="T1" t="str">
        <v/>
      </c>
      <c r="U1" t="str">
        <v/>
      </c>
      <c r="V1" t="str">
        <v/>
      </c>
      <c r="W1" t="s">
        <v>208</v>
      </c>
      <c r="X1" t="s">
        <v>209</v>
      </c>
    </row>
    <row r="2" spans="1:24" x14ac:dyDescent="0.25">
      <c r="A2" s="9" t="e" cm="1" vm="4">
        <f t="array" ref="A2">_xlfn._xlws.FILTER('Avropsstöd Musikinstrument (UM)'!B7:B23,'Avropsstöd Musikinstrument (UM)'!A7:$A$23=TRUE)</f>
        <v>#VALUE!</v>
      </c>
      <c r="B2" s="9" t="e" vm="3">
        <f>LEFT(A2,2)</f>
        <v>#VALUE!</v>
      </c>
      <c r="D2" s="5" t="s">
        <v>83</v>
      </c>
      <c r="E2" s="14" t="s">
        <v>84</v>
      </c>
      <c r="F2" t="str">
        <f t="shared" ref="F2:K17" si="0">IFERROR(IF(NOT(F$1=""),FIND(F$1,$E2),""),"Saknas")</f>
        <v>Saknas</v>
      </c>
      <c r="G2" t="str">
        <f t="shared" si="0"/>
        <v/>
      </c>
      <c r="H2" t="str">
        <f t="shared" si="0"/>
        <v/>
      </c>
      <c r="I2" t="str">
        <f t="shared" si="0"/>
        <v/>
      </c>
      <c r="J2" t="str">
        <f t="shared" si="0"/>
        <v/>
      </c>
      <c r="K2" t="str">
        <f>IFERROR(IF(NOT(K$1=""),FIND(K$1,$E2),""),"Saknas")</f>
        <v/>
      </c>
      <c r="L2" t="str">
        <f t="shared" ref="L2:V17" si="1">IFERROR(IF(NOT(L$1=""),FIND(L$1,$E2),""),"Saknas")</f>
        <v/>
      </c>
      <c r="M2" t="str">
        <f t="shared" si="1"/>
        <v/>
      </c>
      <c r="N2" t="str">
        <f t="shared" si="1"/>
        <v/>
      </c>
      <c r="O2" t="str">
        <f t="shared" si="1"/>
        <v/>
      </c>
      <c r="P2" t="str">
        <f t="shared" si="1"/>
        <v/>
      </c>
      <c r="Q2" t="str">
        <f t="shared" si="1"/>
        <v/>
      </c>
      <c r="R2" t="str">
        <f t="shared" si="1"/>
        <v/>
      </c>
      <c r="S2" t="str">
        <f t="shared" si="1"/>
        <v/>
      </c>
      <c r="T2" t="str">
        <f t="shared" si="1"/>
        <v/>
      </c>
      <c r="U2" t="str">
        <f t="shared" si="1"/>
        <v/>
      </c>
      <c r="V2" t="str">
        <f t="shared" si="1"/>
        <v/>
      </c>
      <c r="W2" t="str">
        <f>_xlfn.TEXTJOIN(" ","SANT",F2:V2)</f>
        <v>Saknas</v>
      </c>
      <c r="X2" t="str">
        <f>IF(NOT(ISNUMBER(FIND("Saknas",W2))),"Antagen","Ej antagen")</f>
        <v>Ej antagen</v>
      </c>
    </row>
    <row r="3" spans="1:24" x14ac:dyDescent="0.25">
      <c r="A3" s="9"/>
      <c r="B3" s="9" t="str">
        <f t="shared" ref="B3:B18" si="2">LEFT(A3,2)</f>
        <v/>
      </c>
      <c r="D3" s="6" t="s">
        <v>88</v>
      </c>
      <c r="E3" s="15" t="s">
        <v>89</v>
      </c>
      <c r="F3" t="str">
        <f t="shared" si="0"/>
        <v>Saknas</v>
      </c>
      <c r="G3" t="str">
        <f t="shared" si="0"/>
        <v/>
      </c>
      <c r="H3" t="str">
        <f t="shared" si="0"/>
        <v/>
      </c>
      <c r="I3" t="str">
        <f t="shared" si="0"/>
        <v/>
      </c>
      <c r="J3" t="str">
        <f t="shared" si="0"/>
        <v/>
      </c>
      <c r="K3" t="str">
        <f t="shared" si="0"/>
        <v/>
      </c>
      <c r="L3" t="str">
        <f t="shared" si="1"/>
        <v/>
      </c>
      <c r="M3" t="str">
        <f t="shared" si="1"/>
        <v/>
      </c>
      <c r="N3" t="str">
        <f t="shared" si="1"/>
        <v/>
      </c>
      <c r="O3" t="str">
        <f t="shared" si="1"/>
        <v/>
      </c>
      <c r="P3" t="str">
        <f t="shared" si="1"/>
        <v/>
      </c>
      <c r="Q3" t="str">
        <f t="shared" si="1"/>
        <v/>
      </c>
      <c r="R3" t="str">
        <f t="shared" si="1"/>
        <v/>
      </c>
      <c r="S3" t="str">
        <f t="shared" si="1"/>
        <v/>
      </c>
      <c r="T3" t="str">
        <f t="shared" si="1"/>
        <v/>
      </c>
      <c r="U3" t="str">
        <f t="shared" si="1"/>
        <v/>
      </c>
      <c r="V3" t="str">
        <f t="shared" si="1"/>
        <v/>
      </c>
      <c r="W3" t="str">
        <f t="shared" ref="W3:W46" si="3">_xlfn.TEXTJOIN(" ","SANT",F3:V3)</f>
        <v>Saknas</v>
      </c>
      <c r="X3" t="str">
        <f t="shared" ref="X3:X46" si="4">IF(NOT(ISNUMBER(FIND("Saknas",W3))),"Antagen","Ej antagen")</f>
        <v>Ej antagen</v>
      </c>
    </row>
    <row r="4" spans="1:24" x14ac:dyDescent="0.25">
      <c r="A4" s="9"/>
      <c r="B4" s="9" t="str">
        <f t="shared" si="2"/>
        <v/>
      </c>
      <c r="D4" s="5" t="s">
        <v>372</v>
      </c>
      <c r="E4" s="14" t="s">
        <v>94</v>
      </c>
      <c r="F4" t="str">
        <f t="shared" si="0"/>
        <v>Saknas</v>
      </c>
      <c r="G4" t="str">
        <f t="shared" si="0"/>
        <v/>
      </c>
      <c r="H4" t="str">
        <f t="shared" si="0"/>
        <v/>
      </c>
      <c r="I4" t="str">
        <f t="shared" si="0"/>
        <v/>
      </c>
      <c r="J4" t="str">
        <f t="shared" si="0"/>
        <v/>
      </c>
      <c r="K4" t="str">
        <f t="shared" si="0"/>
        <v/>
      </c>
      <c r="L4" t="str">
        <f t="shared" si="1"/>
        <v/>
      </c>
      <c r="M4" t="str">
        <f t="shared" si="1"/>
        <v/>
      </c>
      <c r="N4" t="str">
        <f t="shared" si="1"/>
        <v/>
      </c>
      <c r="O4" t="str">
        <f t="shared" si="1"/>
        <v/>
      </c>
      <c r="P4" t="str">
        <f t="shared" si="1"/>
        <v/>
      </c>
      <c r="Q4" t="str">
        <f t="shared" si="1"/>
        <v/>
      </c>
      <c r="R4" t="str">
        <f t="shared" si="1"/>
        <v/>
      </c>
      <c r="S4" t="str">
        <f t="shared" si="1"/>
        <v/>
      </c>
      <c r="T4" t="str">
        <f t="shared" si="1"/>
        <v/>
      </c>
      <c r="U4" t="str">
        <f t="shared" si="1"/>
        <v/>
      </c>
      <c r="V4" t="str">
        <f t="shared" si="1"/>
        <v/>
      </c>
      <c r="W4" t="str">
        <f t="shared" si="3"/>
        <v>Saknas</v>
      </c>
      <c r="X4" t="str">
        <f t="shared" si="4"/>
        <v>Ej antagen</v>
      </c>
    </row>
    <row r="5" spans="1:24" x14ac:dyDescent="0.25">
      <c r="A5" s="9"/>
      <c r="B5" s="9" t="str">
        <f t="shared" si="2"/>
        <v/>
      </c>
      <c r="D5" s="6" t="s">
        <v>98</v>
      </c>
      <c r="E5" s="15" t="s">
        <v>99</v>
      </c>
      <c r="F5" t="str">
        <f t="shared" si="0"/>
        <v>Saknas</v>
      </c>
      <c r="G5" t="str">
        <f t="shared" si="0"/>
        <v/>
      </c>
      <c r="H5" t="str">
        <f t="shared" si="0"/>
        <v/>
      </c>
      <c r="I5" t="str">
        <f t="shared" si="0"/>
        <v/>
      </c>
      <c r="J5" t="str">
        <f t="shared" si="0"/>
        <v/>
      </c>
      <c r="K5" t="str">
        <f t="shared" si="0"/>
        <v/>
      </c>
      <c r="L5" t="str">
        <f t="shared" si="1"/>
        <v/>
      </c>
      <c r="M5" t="str">
        <f t="shared" si="1"/>
        <v/>
      </c>
      <c r="N5" t="str">
        <f t="shared" si="1"/>
        <v/>
      </c>
      <c r="O5" t="str">
        <f t="shared" si="1"/>
        <v/>
      </c>
      <c r="P5" t="str">
        <f t="shared" si="1"/>
        <v/>
      </c>
      <c r="Q5" t="str">
        <f t="shared" si="1"/>
        <v/>
      </c>
      <c r="R5" t="str">
        <f t="shared" si="1"/>
        <v/>
      </c>
      <c r="S5" t="str">
        <f t="shared" si="1"/>
        <v/>
      </c>
      <c r="T5" t="str">
        <f t="shared" si="1"/>
        <v/>
      </c>
      <c r="U5" t="str">
        <f t="shared" si="1"/>
        <v/>
      </c>
      <c r="V5" t="str">
        <f t="shared" si="1"/>
        <v/>
      </c>
      <c r="W5" t="str">
        <f t="shared" si="3"/>
        <v>Saknas</v>
      </c>
      <c r="X5" t="str">
        <f t="shared" si="4"/>
        <v>Ej antagen</v>
      </c>
    </row>
    <row r="6" spans="1:24" x14ac:dyDescent="0.25">
      <c r="A6" s="9"/>
      <c r="B6" s="9" t="str">
        <f t="shared" si="2"/>
        <v/>
      </c>
      <c r="D6" s="6" t="s">
        <v>108</v>
      </c>
      <c r="E6" s="15" t="s">
        <v>104</v>
      </c>
      <c r="F6" t="str">
        <f t="shared" si="0"/>
        <v>Saknas</v>
      </c>
      <c r="G6" t="str">
        <f t="shared" si="0"/>
        <v/>
      </c>
      <c r="H6" t="str">
        <f t="shared" si="0"/>
        <v/>
      </c>
      <c r="I6" t="str">
        <f t="shared" si="0"/>
        <v/>
      </c>
      <c r="J6" t="str">
        <f t="shared" si="0"/>
        <v/>
      </c>
      <c r="K6" t="str">
        <f t="shared" si="0"/>
        <v/>
      </c>
      <c r="L6" t="str">
        <f t="shared" si="1"/>
        <v/>
      </c>
      <c r="M6" t="str">
        <f t="shared" si="1"/>
        <v/>
      </c>
      <c r="N6" t="str">
        <f t="shared" si="1"/>
        <v/>
      </c>
      <c r="O6" t="str">
        <f t="shared" si="1"/>
        <v/>
      </c>
      <c r="P6" t="str">
        <f t="shared" si="1"/>
        <v/>
      </c>
      <c r="Q6" t="str">
        <f t="shared" si="1"/>
        <v/>
      </c>
      <c r="R6" t="str">
        <f t="shared" si="1"/>
        <v/>
      </c>
      <c r="S6" t="str">
        <f t="shared" si="1"/>
        <v/>
      </c>
      <c r="T6" t="str">
        <f t="shared" si="1"/>
        <v/>
      </c>
      <c r="U6" t="str">
        <f t="shared" si="1"/>
        <v/>
      </c>
      <c r="V6" t="str">
        <f t="shared" si="1"/>
        <v/>
      </c>
      <c r="W6" t="str">
        <f t="shared" si="3"/>
        <v>Saknas</v>
      </c>
      <c r="X6" t="str">
        <f t="shared" si="4"/>
        <v>Ej antagen</v>
      </c>
    </row>
    <row r="7" spans="1:24" x14ac:dyDescent="0.25">
      <c r="A7" s="9"/>
      <c r="B7" s="9" t="str">
        <f t="shared" si="2"/>
        <v/>
      </c>
      <c r="D7" s="5" t="s">
        <v>112</v>
      </c>
      <c r="E7" s="14" t="s">
        <v>113</v>
      </c>
      <c r="F7" t="str">
        <f t="shared" si="0"/>
        <v>Saknas</v>
      </c>
      <c r="G7" t="str">
        <f t="shared" si="0"/>
        <v/>
      </c>
      <c r="H7" t="str">
        <f t="shared" si="0"/>
        <v/>
      </c>
      <c r="I7" t="str">
        <f t="shared" si="0"/>
        <v/>
      </c>
      <c r="J7" t="str">
        <f t="shared" si="0"/>
        <v/>
      </c>
      <c r="K7" t="str">
        <f t="shared" si="0"/>
        <v/>
      </c>
      <c r="L7" t="str">
        <f t="shared" si="1"/>
        <v/>
      </c>
      <c r="M7" t="str">
        <f t="shared" si="1"/>
        <v/>
      </c>
      <c r="N7" t="str">
        <f t="shared" si="1"/>
        <v/>
      </c>
      <c r="O7" t="str">
        <f t="shared" si="1"/>
        <v/>
      </c>
      <c r="P7" t="str">
        <f t="shared" si="1"/>
        <v/>
      </c>
      <c r="Q7" t="str">
        <f t="shared" si="1"/>
        <v/>
      </c>
      <c r="R7" t="str">
        <f t="shared" si="1"/>
        <v/>
      </c>
      <c r="S7" t="str">
        <f t="shared" si="1"/>
        <v/>
      </c>
      <c r="T7" t="str">
        <f t="shared" si="1"/>
        <v/>
      </c>
      <c r="U7" t="str">
        <f t="shared" si="1"/>
        <v/>
      </c>
      <c r="V7" t="str">
        <f t="shared" si="1"/>
        <v/>
      </c>
      <c r="W7" t="str">
        <f t="shared" si="3"/>
        <v>Saknas</v>
      </c>
      <c r="X7" t="str">
        <f t="shared" si="4"/>
        <v>Ej antagen</v>
      </c>
    </row>
    <row r="8" spans="1:24" x14ac:dyDescent="0.25">
      <c r="A8" s="9"/>
      <c r="B8" s="9" t="str">
        <f t="shared" si="2"/>
        <v/>
      </c>
      <c r="D8" s="6" t="s">
        <v>117</v>
      </c>
      <c r="E8" s="15" t="s">
        <v>104</v>
      </c>
      <c r="F8" t="str">
        <f t="shared" si="0"/>
        <v>Saknas</v>
      </c>
      <c r="G8" t="str">
        <f t="shared" si="0"/>
        <v/>
      </c>
      <c r="H8" t="str">
        <f t="shared" si="0"/>
        <v/>
      </c>
      <c r="I8" t="str">
        <f t="shared" si="0"/>
        <v/>
      </c>
      <c r="J8" t="str">
        <f t="shared" si="0"/>
        <v/>
      </c>
      <c r="K8" t="str">
        <f t="shared" si="0"/>
        <v/>
      </c>
      <c r="L8" t="str">
        <f t="shared" si="1"/>
        <v/>
      </c>
      <c r="M8" t="str">
        <f t="shared" si="1"/>
        <v/>
      </c>
      <c r="N8" t="str">
        <f t="shared" si="1"/>
        <v/>
      </c>
      <c r="O8" t="str">
        <f t="shared" si="1"/>
        <v/>
      </c>
      <c r="P8" t="str">
        <f t="shared" si="1"/>
        <v/>
      </c>
      <c r="Q8" t="str">
        <f t="shared" si="1"/>
        <v/>
      </c>
      <c r="R8" t="str">
        <f t="shared" si="1"/>
        <v/>
      </c>
      <c r="S8" t="str">
        <f t="shared" si="1"/>
        <v/>
      </c>
      <c r="T8" t="str">
        <f t="shared" si="1"/>
        <v/>
      </c>
      <c r="U8" t="str">
        <f t="shared" si="1"/>
        <v/>
      </c>
      <c r="V8" t="str">
        <f t="shared" si="1"/>
        <v/>
      </c>
      <c r="W8" t="str">
        <f t="shared" si="3"/>
        <v>Saknas</v>
      </c>
      <c r="X8" t="str">
        <f t="shared" si="4"/>
        <v>Ej antagen</v>
      </c>
    </row>
    <row r="9" spans="1:24" x14ac:dyDescent="0.25">
      <c r="A9" s="9"/>
      <c r="B9" s="9" t="str">
        <f t="shared" si="2"/>
        <v/>
      </c>
      <c r="D9" s="5" t="s">
        <v>119</v>
      </c>
      <c r="E9" s="14" t="s">
        <v>120</v>
      </c>
      <c r="F9" t="str">
        <f t="shared" si="0"/>
        <v>Saknas</v>
      </c>
      <c r="G9" t="str">
        <f t="shared" si="0"/>
        <v/>
      </c>
      <c r="H9" t="str">
        <f t="shared" si="0"/>
        <v/>
      </c>
      <c r="I9" t="str">
        <f t="shared" si="0"/>
        <v/>
      </c>
      <c r="J9" t="str">
        <f t="shared" si="0"/>
        <v/>
      </c>
      <c r="K9" t="str">
        <f t="shared" si="0"/>
        <v/>
      </c>
      <c r="L9" t="str">
        <f t="shared" si="1"/>
        <v/>
      </c>
      <c r="M9" t="str">
        <f t="shared" si="1"/>
        <v/>
      </c>
      <c r="N9" t="str">
        <f t="shared" si="1"/>
        <v/>
      </c>
      <c r="O9" t="str">
        <f t="shared" si="1"/>
        <v/>
      </c>
      <c r="P9" t="str">
        <f t="shared" si="1"/>
        <v/>
      </c>
      <c r="Q9" t="str">
        <f t="shared" si="1"/>
        <v/>
      </c>
      <c r="R9" t="str">
        <f t="shared" si="1"/>
        <v/>
      </c>
      <c r="S9" t="str">
        <f t="shared" si="1"/>
        <v/>
      </c>
      <c r="T9" t="str">
        <f t="shared" si="1"/>
        <v/>
      </c>
      <c r="U9" t="str">
        <f t="shared" si="1"/>
        <v/>
      </c>
      <c r="V9" t="str">
        <f t="shared" si="1"/>
        <v/>
      </c>
      <c r="W9" t="str">
        <f t="shared" si="3"/>
        <v>Saknas</v>
      </c>
      <c r="X9" t="str">
        <f t="shared" si="4"/>
        <v>Ej antagen</v>
      </c>
    </row>
    <row r="10" spans="1:24" x14ac:dyDescent="0.25">
      <c r="A10" s="9"/>
      <c r="B10" s="9" t="str">
        <f t="shared" si="2"/>
        <v/>
      </c>
      <c r="D10" s="6" t="s">
        <v>122</v>
      </c>
      <c r="E10" s="15" t="s">
        <v>123</v>
      </c>
      <c r="F10" t="str">
        <f t="shared" si="0"/>
        <v>Saknas</v>
      </c>
      <c r="G10" t="str">
        <f t="shared" si="0"/>
        <v/>
      </c>
      <c r="H10" t="str">
        <f t="shared" si="0"/>
        <v/>
      </c>
      <c r="I10" t="str">
        <f t="shared" si="0"/>
        <v/>
      </c>
      <c r="J10" t="str">
        <f t="shared" si="0"/>
        <v/>
      </c>
      <c r="K10" t="str">
        <f t="shared" si="0"/>
        <v/>
      </c>
      <c r="L10" t="str">
        <f t="shared" si="1"/>
        <v/>
      </c>
      <c r="M10" t="str">
        <f t="shared" si="1"/>
        <v/>
      </c>
      <c r="N10" t="str">
        <f t="shared" si="1"/>
        <v/>
      </c>
      <c r="O10" t="str">
        <f t="shared" si="1"/>
        <v/>
      </c>
      <c r="P10" t="str">
        <f t="shared" si="1"/>
        <v/>
      </c>
      <c r="Q10" t="str">
        <f t="shared" si="1"/>
        <v/>
      </c>
      <c r="R10" t="str">
        <f t="shared" si="1"/>
        <v/>
      </c>
      <c r="S10" t="str">
        <f t="shared" si="1"/>
        <v/>
      </c>
      <c r="T10" t="str">
        <f t="shared" si="1"/>
        <v/>
      </c>
      <c r="U10" t="str">
        <f t="shared" si="1"/>
        <v/>
      </c>
      <c r="V10" t="str">
        <f t="shared" si="1"/>
        <v/>
      </c>
      <c r="W10" t="str">
        <f t="shared" si="3"/>
        <v>Saknas</v>
      </c>
      <c r="X10" t="str">
        <f t="shared" si="4"/>
        <v>Ej antagen</v>
      </c>
    </row>
    <row r="11" spans="1:24" x14ac:dyDescent="0.25">
      <c r="A11" s="9"/>
      <c r="B11" s="9" t="str">
        <f t="shared" si="2"/>
        <v/>
      </c>
      <c r="D11" s="6" t="s">
        <v>353</v>
      </c>
      <c r="E11" s="14" t="s">
        <v>125</v>
      </c>
      <c r="F11" t="str">
        <f t="shared" si="0"/>
        <v>Saknas</v>
      </c>
      <c r="G11" t="str">
        <f t="shared" si="0"/>
        <v/>
      </c>
      <c r="H11" t="str">
        <f t="shared" si="0"/>
        <v/>
      </c>
      <c r="I11" t="str">
        <f t="shared" si="0"/>
        <v/>
      </c>
      <c r="J11" t="str">
        <f t="shared" si="0"/>
        <v/>
      </c>
      <c r="K11" t="str">
        <f t="shared" si="0"/>
        <v/>
      </c>
      <c r="L11" t="str">
        <f t="shared" si="1"/>
        <v/>
      </c>
      <c r="M11" t="str">
        <f t="shared" si="1"/>
        <v/>
      </c>
      <c r="N11" t="str">
        <f t="shared" si="1"/>
        <v/>
      </c>
      <c r="O11" t="str">
        <f t="shared" si="1"/>
        <v/>
      </c>
      <c r="P11" t="str">
        <f t="shared" si="1"/>
        <v/>
      </c>
      <c r="Q11" t="str">
        <f t="shared" si="1"/>
        <v/>
      </c>
      <c r="R11" t="str">
        <f t="shared" si="1"/>
        <v/>
      </c>
      <c r="S11" t="str">
        <f t="shared" si="1"/>
        <v/>
      </c>
      <c r="T11" t="str">
        <f t="shared" si="1"/>
        <v/>
      </c>
      <c r="U11" t="str">
        <f t="shared" si="1"/>
        <v/>
      </c>
      <c r="V11" t="str">
        <f t="shared" si="1"/>
        <v/>
      </c>
      <c r="W11" t="str">
        <f t="shared" si="3"/>
        <v>Saknas</v>
      </c>
      <c r="X11" t="str">
        <f t="shared" si="4"/>
        <v>Ej antagen</v>
      </c>
    </row>
    <row r="12" spans="1:24" x14ac:dyDescent="0.25">
      <c r="A12" s="9"/>
      <c r="B12" s="9" t="str">
        <f t="shared" si="2"/>
        <v/>
      </c>
      <c r="D12" s="6" t="s">
        <v>127</v>
      </c>
      <c r="E12" s="15" t="s">
        <v>128</v>
      </c>
      <c r="F12" t="str">
        <f t="shared" si="0"/>
        <v>Saknas</v>
      </c>
      <c r="G12" t="str">
        <f t="shared" si="0"/>
        <v/>
      </c>
      <c r="H12" t="str">
        <f t="shared" si="0"/>
        <v/>
      </c>
      <c r="I12" t="str">
        <f t="shared" si="0"/>
        <v/>
      </c>
      <c r="J12" t="str">
        <f t="shared" si="0"/>
        <v/>
      </c>
      <c r="K12" t="str">
        <f t="shared" si="0"/>
        <v/>
      </c>
      <c r="L12" t="str">
        <f t="shared" si="1"/>
        <v/>
      </c>
      <c r="M12" t="str">
        <f t="shared" si="1"/>
        <v/>
      </c>
      <c r="N12" t="str">
        <f t="shared" si="1"/>
        <v/>
      </c>
      <c r="O12" t="str">
        <f t="shared" si="1"/>
        <v/>
      </c>
      <c r="P12" t="str">
        <f t="shared" si="1"/>
        <v/>
      </c>
      <c r="Q12" t="str">
        <f t="shared" si="1"/>
        <v/>
      </c>
      <c r="R12" t="str">
        <f t="shared" si="1"/>
        <v/>
      </c>
      <c r="S12" t="str">
        <f t="shared" si="1"/>
        <v/>
      </c>
      <c r="T12" t="str">
        <f t="shared" si="1"/>
        <v/>
      </c>
      <c r="U12" t="str">
        <f t="shared" si="1"/>
        <v/>
      </c>
      <c r="V12" t="str">
        <f t="shared" si="1"/>
        <v/>
      </c>
      <c r="W12" t="str">
        <f t="shared" si="3"/>
        <v>Saknas</v>
      </c>
      <c r="X12" t="str">
        <f t="shared" si="4"/>
        <v>Ej antagen</v>
      </c>
    </row>
    <row r="13" spans="1:24" x14ac:dyDescent="0.25">
      <c r="A13" s="9"/>
      <c r="B13" s="9" t="str">
        <f t="shared" si="2"/>
        <v/>
      </c>
      <c r="D13" s="5" t="s">
        <v>130</v>
      </c>
      <c r="E13" s="14" t="s">
        <v>131</v>
      </c>
      <c r="F13" t="str">
        <f t="shared" si="0"/>
        <v>Saknas</v>
      </c>
      <c r="G13" t="str">
        <f t="shared" si="0"/>
        <v/>
      </c>
      <c r="H13" t="str">
        <f t="shared" si="0"/>
        <v/>
      </c>
      <c r="I13" t="str">
        <f t="shared" si="0"/>
        <v/>
      </c>
      <c r="J13" t="str">
        <f t="shared" si="0"/>
        <v/>
      </c>
      <c r="K13" t="str">
        <f t="shared" si="0"/>
        <v/>
      </c>
      <c r="L13" t="str">
        <f t="shared" si="1"/>
        <v/>
      </c>
      <c r="M13" t="str">
        <f t="shared" si="1"/>
        <v/>
      </c>
      <c r="N13" t="str">
        <f t="shared" si="1"/>
        <v/>
      </c>
      <c r="O13" t="str">
        <f t="shared" si="1"/>
        <v/>
      </c>
      <c r="P13" t="str">
        <f t="shared" si="1"/>
        <v/>
      </c>
      <c r="Q13" t="str">
        <f t="shared" si="1"/>
        <v/>
      </c>
      <c r="R13" t="str">
        <f t="shared" si="1"/>
        <v/>
      </c>
      <c r="S13" t="str">
        <f t="shared" si="1"/>
        <v/>
      </c>
      <c r="T13" t="str">
        <f t="shared" si="1"/>
        <v/>
      </c>
      <c r="U13" t="str">
        <f t="shared" si="1"/>
        <v/>
      </c>
      <c r="V13" t="str">
        <f t="shared" si="1"/>
        <v/>
      </c>
      <c r="W13" t="str">
        <f t="shared" si="3"/>
        <v>Saknas</v>
      </c>
      <c r="X13" t="str">
        <f t="shared" si="4"/>
        <v>Ej antagen</v>
      </c>
    </row>
    <row r="14" spans="1:24" x14ac:dyDescent="0.25">
      <c r="A14" s="9"/>
      <c r="B14" s="9" t="str">
        <f t="shared" si="2"/>
        <v/>
      </c>
      <c r="D14" s="6" t="s">
        <v>133</v>
      </c>
      <c r="E14" s="15" t="s">
        <v>134</v>
      </c>
      <c r="F14" t="str">
        <f t="shared" si="0"/>
        <v>Saknas</v>
      </c>
      <c r="G14" t="str">
        <f t="shared" si="0"/>
        <v/>
      </c>
      <c r="H14" t="str">
        <f t="shared" si="0"/>
        <v/>
      </c>
      <c r="I14" t="str">
        <f t="shared" si="0"/>
        <v/>
      </c>
      <c r="J14" t="str">
        <f t="shared" si="0"/>
        <v/>
      </c>
      <c r="K14" t="str">
        <f t="shared" si="0"/>
        <v/>
      </c>
      <c r="L14" t="str">
        <f t="shared" si="1"/>
        <v/>
      </c>
      <c r="M14" t="str">
        <f t="shared" si="1"/>
        <v/>
      </c>
      <c r="N14" t="str">
        <f t="shared" si="1"/>
        <v/>
      </c>
      <c r="O14" t="str">
        <f t="shared" si="1"/>
        <v/>
      </c>
      <c r="P14" t="str">
        <f t="shared" si="1"/>
        <v/>
      </c>
      <c r="Q14" t="str">
        <f t="shared" si="1"/>
        <v/>
      </c>
      <c r="R14" t="str">
        <f t="shared" si="1"/>
        <v/>
      </c>
      <c r="S14" t="str">
        <f t="shared" si="1"/>
        <v/>
      </c>
      <c r="T14" t="str">
        <f t="shared" si="1"/>
        <v/>
      </c>
      <c r="U14" t="str">
        <f t="shared" si="1"/>
        <v/>
      </c>
      <c r="V14" t="str">
        <f t="shared" si="1"/>
        <v/>
      </c>
      <c r="W14" t="str">
        <f t="shared" si="3"/>
        <v>Saknas</v>
      </c>
      <c r="X14" t="str">
        <f t="shared" si="4"/>
        <v>Ej antagen</v>
      </c>
    </row>
    <row r="15" spans="1:24" x14ac:dyDescent="0.25">
      <c r="A15" s="9"/>
      <c r="B15" s="9" t="str">
        <f t="shared" si="2"/>
        <v/>
      </c>
      <c r="D15" s="6" t="s">
        <v>357</v>
      </c>
      <c r="E15" s="14" t="s">
        <v>136</v>
      </c>
      <c r="F15" t="str">
        <f t="shared" si="0"/>
        <v>Saknas</v>
      </c>
      <c r="G15" t="str">
        <f t="shared" si="0"/>
        <v/>
      </c>
      <c r="H15" t="str">
        <f t="shared" si="0"/>
        <v/>
      </c>
      <c r="I15" t="str">
        <f t="shared" si="0"/>
        <v/>
      </c>
      <c r="J15" t="str">
        <f t="shared" si="0"/>
        <v/>
      </c>
      <c r="K15" t="str">
        <f t="shared" si="0"/>
        <v/>
      </c>
      <c r="L15" t="str">
        <f t="shared" si="1"/>
        <v/>
      </c>
      <c r="M15" t="str">
        <f t="shared" si="1"/>
        <v/>
      </c>
      <c r="N15" t="str">
        <f t="shared" si="1"/>
        <v/>
      </c>
      <c r="O15" t="str">
        <f t="shared" si="1"/>
        <v/>
      </c>
      <c r="P15" t="str">
        <f t="shared" si="1"/>
        <v/>
      </c>
      <c r="Q15" t="str">
        <f t="shared" si="1"/>
        <v/>
      </c>
      <c r="R15" t="str">
        <f t="shared" si="1"/>
        <v/>
      </c>
      <c r="S15" t="str">
        <f t="shared" si="1"/>
        <v/>
      </c>
      <c r="T15" t="str">
        <f t="shared" si="1"/>
        <v/>
      </c>
      <c r="U15" t="str">
        <f t="shared" si="1"/>
        <v/>
      </c>
      <c r="V15" t="str">
        <f t="shared" si="1"/>
        <v/>
      </c>
      <c r="W15" t="str">
        <f t="shared" si="3"/>
        <v>Saknas</v>
      </c>
      <c r="X15" t="str">
        <f t="shared" si="4"/>
        <v>Ej antagen</v>
      </c>
    </row>
    <row r="16" spans="1:24" x14ac:dyDescent="0.25">
      <c r="A16" s="9"/>
      <c r="B16" s="9" t="str">
        <f t="shared" si="2"/>
        <v/>
      </c>
      <c r="D16" s="7" t="s">
        <v>138</v>
      </c>
      <c r="E16" s="15" t="s">
        <v>139</v>
      </c>
      <c r="F16" t="str">
        <f t="shared" si="0"/>
        <v>Saknas</v>
      </c>
      <c r="G16" t="str">
        <f t="shared" si="0"/>
        <v/>
      </c>
      <c r="H16" t="str">
        <f t="shared" si="0"/>
        <v/>
      </c>
      <c r="I16" t="str">
        <f t="shared" si="0"/>
        <v/>
      </c>
      <c r="J16" t="str">
        <f t="shared" si="0"/>
        <v/>
      </c>
      <c r="K16" t="str">
        <f t="shared" si="0"/>
        <v/>
      </c>
      <c r="L16" t="str">
        <f t="shared" si="1"/>
        <v/>
      </c>
      <c r="M16" t="str">
        <f t="shared" si="1"/>
        <v/>
      </c>
      <c r="N16" t="str">
        <f t="shared" si="1"/>
        <v/>
      </c>
      <c r="O16" t="str">
        <f t="shared" si="1"/>
        <v/>
      </c>
      <c r="P16" t="str">
        <f t="shared" si="1"/>
        <v/>
      </c>
      <c r="Q16" t="str">
        <f t="shared" si="1"/>
        <v/>
      </c>
      <c r="R16" t="str">
        <f t="shared" si="1"/>
        <v/>
      </c>
      <c r="S16" t="str">
        <f t="shared" si="1"/>
        <v/>
      </c>
      <c r="T16" t="str">
        <f t="shared" si="1"/>
        <v/>
      </c>
      <c r="U16" t="str">
        <f t="shared" si="1"/>
        <v/>
      </c>
      <c r="V16" t="str">
        <f t="shared" si="1"/>
        <v/>
      </c>
      <c r="W16" t="str">
        <f t="shared" si="3"/>
        <v>Saknas</v>
      </c>
      <c r="X16" t="str">
        <f t="shared" si="4"/>
        <v>Ej antagen</v>
      </c>
    </row>
    <row r="17" spans="1:24" x14ac:dyDescent="0.25">
      <c r="A17" s="9"/>
      <c r="B17" s="9" t="str">
        <f t="shared" si="2"/>
        <v/>
      </c>
      <c r="D17" s="5" t="s">
        <v>141</v>
      </c>
      <c r="E17" s="14" t="s">
        <v>142</v>
      </c>
      <c r="F17" t="str">
        <f t="shared" si="0"/>
        <v>Saknas</v>
      </c>
      <c r="G17" t="str">
        <f t="shared" si="0"/>
        <v/>
      </c>
      <c r="H17" t="str">
        <f t="shared" si="0"/>
        <v/>
      </c>
      <c r="I17" t="str">
        <f t="shared" si="0"/>
        <v/>
      </c>
      <c r="J17" t="str">
        <f t="shared" si="0"/>
        <v/>
      </c>
      <c r="K17" t="str">
        <f t="shared" si="0"/>
        <v/>
      </c>
      <c r="L17" t="str">
        <f t="shared" si="1"/>
        <v/>
      </c>
      <c r="M17" t="str">
        <f t="shared" si="1"/>
        <v/>
      </c>
      <c r="N17" t="str">
        <f t="shared" si="1"/>
        <v/>
      </c>
      <c r="O17" t="str">
        <f t="shared" si="1"/>
        <v/>
      </c>
      <c r="P17" t="str">
        <f t="shared" si="1"/>
        <v/>
      </c>
      <c r="Q17" t="str">
        <f t="shared" si="1"/>
        <v/>
      </c>
      <c r="R17" t="str">
        <f t="shared" si="1"/>
        <v/>
      </c>
      <c r="S17" t="str">
        <f t="shared" si="1"/>
        <v/>
      </c>
      <c r="T17" t="str">
        <f t="shared" si="1"/>
        <v/>
      </c>
      <c r="U17" t="str">
        <f t="shared" si="1"/>
        <v/>
      </c>
      <c r="V17" t="str">
        <f t="shared" si="1"/>
        <v/>
      </c>
      <c r="W17" t="str">
        <f t="shared" si="3"/>
        <v>Saknas</v>
      </c>
      <c r="X17" t="str">
        <f t="shared" si="4"/>
        <v>Ej antagen</v>
      </c>
    </row>
    <row r="18" spans="1:24" x14ac:dyDescent="0.25">
      <c r="A18" s="9"/>
      <c r="B18" s="9" t="str">
        <f t="shared" si="2"/>
        <v/>
      </c>
      <c r="D18" s="6" t="s">
        <v>143</v>
      </c>
      <c r="E18" s="15" t="s">
        <v>113</v>
      </c>
      <c r="F18" t="str">
        <f t="shared" ref="F18:U18" si="5">IFERROR(IF(NOT(F$1=""),FIND(F$1,$E18),""),"Saknas")</f>
        <v>Saknas</v>
      </c>
      <c r="G18" t="str">
        <f t="shared" si="5"/>
        <v/>
      </c>
      <c r="H18" t="str">
        <f t="shared" si="5"/>
        <v/>
      </c>
      <c r="I18" t="str">
        <f t="shared" si="5"/>
        <v/>
      </c>
      <c r="J18" t="str">
        <f t="shared" si="5"/>
        <v/>
      </c>
      <c r="K18" t="str">
        <f t="shared" si="5"/>
        <v/>
      </c>
      <c r="L18" t="str">
        <f t="shared" si="5"/>
        <v/>
      </c>
      <c r="M18" t="str">
        <f t="shared" si="5"/>
        <v/>
      </c>
      <c r="N18" t="str">
        <f t="shared" si="5"/>
        <v/>
      </c>
      <c r="O18" t="str">
        <f t="shared" si="5"/>
        <v/>
      </c>
      <c r="P18" t="str">
        <f t="shared" si="5"/>
        <v/>
      </c>
      <c r="Q18" t="str">
        <f t="shared" si="5"/>
        <v/>
      </c>
      <c r="R18" t="str">
        <f t="shared" si="5"/>
        <v/>
      </c>
      <c r="S18" t="str">
        <f t="shared" si="5"/>
        <v/>
      </c>
      <c r="T18" t="str">
        <f t="shared" si="5"/>
        <v/>
      </c>
      <c r="U18" t="str">
        <f t="shared" si="5"/>
        <v/>
      </c>
      <c r="V18" t="str">
        <f t="shared" ref="L18:V42" si="6">IFERROR(IF(NOT(V$1=""),FIND(V$1,$E18),""),"Saknas")</f>
        <v/>
      </c>
      <c r="W18" t="str">
        <f t="shared" si="3"/>
        <v>Saknas</v>
      </c>
      <c r="X18" t="str">
        <f t="shared" si="4"/>
        <v>Ej antagen</v>
      </c>
    </row>
    <row r="19" spans="1:24" x14ac:dyDescent="0.25">
      <c r="D19" s="5" t="s">
        <v>144</v>
      </c>
      <c r="E19" s="14" t="s">
        <v>145</v>
      </c>
      <c r="F19" t="str">
        <f t="shared" ref="F19:K28" si="7">IFERROR(IF(NOT(F$1=""),FIND(F$1,$E19),""),"Saknas")</f>
        <v>Saknas</v>
      </c>
      <c r="G19" t="str">
        <f t="shared" si="7"/>
        <v/>
      </c>
      <c r="H19" t="str">
        <f t="shared" si="7"/>
        <v/>
      </c>
      <c r="I19" t="str">
        <f t="shared" si="7"/>
        <v/>
      </c>
      <c r="J19" t="str">
        <f t="shared" si="7"/>
        <v/>
      </c>
      <c r="K19" t="str">
        <f t="shared" si="7"/>
        <v/>
      </c>
      <c r="L19" t="str">
        <f t="shared" si="6"/>
        <v/>
      </c>
      <c r="M19" t="str">
        <f t="shared" si="6"/>
        <v/>
      </c>
      <c r="N19" t="str">
        <f t="shared" si="6"/>
        <v/>
      </c>
      <c r="O19" t="str">
        <f t="shared" si="6"/>
        <v/>
      </c>
      <c r="P19" t="str">
        <f t="shared" si="6"/>
        <v/>
      </c>
      <c r="Q19" t="str">
        <f t="shared" si="6"/>
        <v/>
      </c>
      <c r="R19" t="str">
        <f t="shared" si="6"/>
        <v/>
      </c>
      <c r="S19" t="str">
        <f t="shared" si="6"/>
        <v/>
      </c>
      <c r="T19" t="str">
        <f t="shared" si="6"/>
        <v/>
      </c>
      <c r="U19" t="str">
        <f t="shared" si="6"/>
        <v/>
      </c>
      <c r="V19" t="str">
        <f t="shared" si="6"/>
        <v/>
      </c>
      <c r="W19" t="str">
        <f t="shared" si="3"/>
        <v>Saknas</v>
      </c>
      <c r="X19" t="str">
        <f t="shared" si="4"/>
        <v>Ej antagen</v>
      </c>
    </row>
    <row r="20" spans="1:24" x14ac:dyDescent="0.25">
      <c r="D20" s="6" t="s">
        <v>146</v>
      </c>
      <c r="E20" s="15" t="s">
        <v>145</v>
      </c>
      <c r="F20" t="str">
        <f t="shared" si="7"/>
        <v>Saknas</v>
      </c>
      <c r="G20" t="str">
        <f t="shared" si="7"/>
        <v/>
      </c>
      <c r="H20" t="str">
        <f t="shared" si="7"/>
        <v/>
      </c>
      <c r="I20" t="str">
        <f t="shared" si="7"/>
        <v/>
      </c>
      <c r="J20" t="str">
        <f t="shared" si="7"/>
        <v/>
      </c>
      <c r="K20" t="str">
        <f t="shared" si="7"/>
        <v/>
      </c>
      <c r="L20" t="str">
        <f t="shared" si="6"/>
        <v/>
      </c>
      <c r="M20" t="str">
        <f t="shared" si="6"/>
        <v/>
      </c>
      <c r="N20" t="str">
        <f t="shared" si="6"/>
        <v/>
      </c>
      <c r="O20" t="str">
        <f t="shared" si="6"/>
        <v/>
      </c>
      <c r="P20" t="str">
        <f t="shared" si="6"/>
        <v/>
      </c>
      <c r="Q20" t="str">
        <f t="shared" si="6"/>
        <v/>
      </c>
      <c r="R20" t="str">
        <f t="shared" si="6"/>
        <v/>
      </c>
      <c r="S20" t="str">
        <f t="shared" si="6"/>
        <v/>
      </c>
      <c r="T20" t="str">
        <f t="shared" si="6"/>
        <v/>
      </c>
      <c r="U20" t="str">
        <f t="shared" si="6"/>
        <v/>
      </c>
      <c r="V20" t="str">
        <f t="shared" si="6"/>
        <v/>
      </c>
      <c r="W20" t="str">
        <f t="shared" si="3"/>
        <v>Saknas</v>
      </c>
      <c r="X20" t="str">
        <f t="shared" si="4"/>
        <v>Ej antagen</v>
      </c>
    </row>
    <row r="21" spans="1:24" x14ac:dyDescent="0.25">
      <c r="D21" s="5" t="s">
        <v>147</v>
      </c>
      <c r="E21" s="14" t="s">
        <v>89</v>
      </c>
      <c r="F21" t="str">
        <f t="shared" si="7"/>
        <v>Saknas</v>
      </c>
      <c r="G21" t="str">
        <f t="shared" si="7"/>
        <v/>
      </c>
      <c r="H21" t="str">
        <f t="shared" si="7"/>
        <v/>
      </c>
      <c r="I21" t="str">
        <f t="shared" si="7"/>
        <v/>
      </c>
      <c r="J21" t="str">
        <f t="shared" si="7"/>
        <v/>
      </c>
      <c r="K21" t="str">
        <f t="shared" si="7"/>
        <v/>
      </c>
      <c r="L21" t="str">
        <f t="shared" si="6"/>
        <v/>
      </c>
      <c r="M21" t="str">
        <f t="shared" si="6"/>
        <v/>
      </c>
      <c r="N21" t="str">
        <f t="shared" si="6"/>
        <v/>
      </c>
      <c r="O21" t="str">
        <f t="shared" si="6"/>
        <v/>
      </c>
      <c r="P21" t="str">
        <f t="shared" si="6"/>
        <v/>
      </c>
      <c r="Q21" t="str">
        <f t="shared" si="6"/>
        <v/>
      </c>
      <c r="R21" t="str">
        <f t="shared" si="6"/>
        <v/>
      </c>
      <c r="S21" t="str">
        <f t="shared" si="6"/>
        <v/>
      </c>
      <c r="T21" t="str">
        <f t="shared" si="6"/>
        <v/>
      </c>
      <c r="U21" t="str">
        <f t="shared" si="6"/>
        <v/>
      </c>
      <c r="V21" t="str">
        <f t="shared" si="6"/>
        <v/>
      </c>
      <c r="W21" t="str">
        <f t="shared" si="3"/>
        <v>Saknas</v>
      </c>
      <c r="X21" t="str">
        <f t="shared" si="4"/>
        <v>Ej antagen</v>
      </c>
    </row>
    <row r="22" spans="1:24" x14ac:dyDescent="0.25">
      <c r="D22" s="6" t="s">
        <v>148</v>
      </c>
      <c r="E22" s="15" t="s">
        <v>145</v>
      </c>
      <c r="F22" t="str">
        <f t="shared" si="7"/>
        <v>Saknas</v>
      </c>
      <c r="G22" t="str">
        <f t="shared" si="7"/>
        <v/>
      </c>
      <c r="H22" t="str">
        <f t="shared" si="7"/>
        <v/>
      </c>
      <c r="I22" t="str">
        <f t="shared" si="7"/>
        <v/>
      </c>
      <c r="J22" t="str">
        <f t="shared" si="7"/>
        <v/>
      </c>
      <c r="K22" t="str">
        <f t="shared" si="7"/>
        <v/>
      </c>
      <c r="L22" t="str">
        <f t="shared" si="6"/>
        <v/>
      </c>
      <c r="M22" t="str">
        <f t="shared" si="6"/>
        <v/>
      </c>
      <c r="N22" t="str">
        <f t="shared" si="6"/>
        <v/>
      </c>
      <c r="O22" t="str">
        <f t="shared" si="6"/>
        <v/>
      </c>
      <c r="P22" t="str">
        <f t="shared" si="6"/>
        <v/>
      </c>
      <c r="Q22" t="str">
        <f t="shared" si="6"/>
        <v/>
      </c>
      <c r="R22" t="str">
        <f t="shared" si="6"/>
        <v/>
      </c>
      <c r="S22" t="str">
        <f t="shared" si="6"/>
        <v/>
      </c>
      <c r="T22" t="str">
        <f t="shared" si="6"/>
        <v/>
      </c>
      <c r="U22" t="str">
        <f t="shared" si="6"/>
        <v/>
      </c>
      <c r="V22" t="str">
        <f t="shared" si="6"/>
        <v/>
      </c>
      <c r="W22" t="str">
        <f t="shared" si="3"/>
        <v>Saknas</v>
      </c>
      <c r="X22" t="str">
        <f t="shared" si="4"/>
        <v>Ej antagen</v>
      </c>
    </row>
    <row r="23" spans="1:24" x14ac:dyDescent="0.25">
      <c r="D23" s="5" t="s">
        <v>149</v>
      </c>
      <c r="E23" s="14" t="s">
        <v>145</v>
      </c>
      <c r="F23" t="str">
        <f t="shared" si="7"/>
        <v>Saknas</v>
      </c>
      <c r="G23" t="str">
        <f t="shared" si="7"/>
        <v/>
      </c>
      <c r="H23" t="str">
        <f t="shared" si="7"/>
        <v/>
      </c>
      <c r="I23" t="str">
        <f t="shared" si="7"/>
        <v/>
      </c>
      <c r="J23" t="str">
        <f t="shared" si="7"/>
        <v/>
      </c>
      <c r="K23" t="str">
        <f t="shared" si="7"/>
        <v/>
      </c>
      <c r="L23" t="str">
        <f t="shared" si="6"/>
        <v/>
      </c>
      <c r="M23" t="str">
        <f t="shared" si="6"/>
        <v/>
      </c>
      <c r="N23" t="str">
        <f t="shared" si="6"/>
        <v/>
      </c>
      <c r="O23" t="str">
        <f t="shared" si="6"/>
        <v/>
      </c>
      <c r="P23" t="str">
        <f t="shared" si="6"/>
        <v/>
      </c>
      <c r="Q23" t="str">
        <f t="shared" si="6"/>
        <v/>
      </c>
      <c r="R23" t="str">
        <f t="shared" si="6"/>
        <v/>
      </c>
      <c r="S23" t="str">
        <f t="shared" si="6"/>
        <v/>
      </c>
      <c r="T23" t="str">
        <f t="shared" si="6"/>
        <v/>
      </c>
      <c r="U23" t="str">
        <f t="shared" si="6"/>
        <v/>
      </c>
      <c r="V23" t="str">
        <f t="shared" si="6"/>
        <v/>
      </c>
      <c r="W23" t="str">
        <f t="shared" si="3"/>
        <v>Saknas</v>
      </c>
      <c r="X23" t="str">
        <f t="shared" si="4"/>
        <v>Ej antagen</v>
      </c>
    </row>
    <row r="24" spans="1:24" x14ac:dyDescent="0.25">
      <c r="D24" s="6" t="s">
        <v>150</v>
      </c>
      <c r="E24" s="15" t="s">
        <v>151</v>
      </c>
      <c r="F24" t="str">
        <f t="shared" si="7"/>
        <v>Saknas</v>
      </c>
      <c r="G24" t="str">
        <f t="shared" si="7"/>
        <v/>
      </c>
      <c r="H24" t="str">
        <f t="shared" si="7"/>
        <v/>
      </c>
      <c r="I24" t="str">
        <f t="shared" si="7"/>
        <v/>
      </c>
      <c r="J24" t="str">
        <f t="shared" si="7"/>
        <v/>
      </c>
      <c r="K24" t="str">
        <f t="shared" si="7"/>
        <v/>
      </c>
      <c r="L24" t="str">
        <f t="shared" si="6"/>
        <v/>
      </c>
      <c r="M24" t="str">
        <f t="shared" si="6"/>
        <v/>
      </c>
      <c r="N24" t="str">
        <f t="shared" si="6"/>
        <v/>
      </c>
      <c r="O24" t="str">
        <f t="shared" si="6"/>
        <v/>
      </c>
      <c r="P24" t="str">
        <f t="shared" si="6"/>
        <v/>
      </c>
      <c r="Q24" t="str">
        <f t="shared" si="6"/>
        <v/>
      </c>
      <c r="R24" t="str">
        <f t="shared" si="6"/>
        <v/>
      </c>
      <c r="S24" t="str">
        <f t="shared" si="6"/>
        <v/>
      </c>
      <c r="T24" t="str">
        <f t="shared" si="6"/>
        <v/>
      </c>
      <c r="U24" t="str">
        <f t="shared" si="6"/>
        <v/>
      </c>
      <c r="V24" t="str">
        <f t="shared" si="6"/>
        <v/>
      </c>
      <c r="W24" t="str">
        <f t="shared" si="3"/>
        <v>Saknas</v>
      </c>
      <c r="X24" t="str">
        <f t="shared" si="4"/>
        <v>Ej antagen</v>
      </c>
    </row>
    <row r="25" spans="1:24" x14ac:dyDescent="0.25">
      <c r="D25" s="5" t="s">
        <v>152</v>
      </c>
      <c r="E25" s="14" t="s">
        <v>153</v>
      </c>
      <c r="F25" t="str">
        <f t="shared" si="7"/>
        <v>Saknas</v>
      </c>
      <c r="G25" t="str">
        <f t="shared" si="7"/>
        <v/>
      </c>
      <c r="H25" t="str">
        <f t="shared" si="7"/>
        <v/>
      </c>
      <c r="I25" t="str">
        <f t="shared" si="7"/>
        <v/>
      </c>
      <c r="J25" t="str">
        <f t="shared" si="7"/>
        <v/>
      </c>
      <c r="K25" t="str">
        <f t="shared" si="7"/>
        <v/>
      </c>
      <c r="L25" t="str">
        <f t="shared" si="6"/>
        <v/>
      </c>
      <c r="M25" t="str">
        <f t="shared" si="6"/>
        <v/>
      </c>
      <c r="N25" t="str">
        <f t="shared" si="6"/>
        <v/>
      </c>
      <c r="O25" t="str">
        <f t="shared" si="6"/>
        <v/>
      </c>
      <c r="P25" t="str">
        <f t="shared" si="6"/>
        <v/>
      </c>
      <c r="Q25" t="str">
        <f t="shared" si="6"/>
        <v/>
      </c>
      <c r="R25" t="str">
        <f t="shared" si="6"/>
        <v/>
      </c>
      <c r="S25" t="str">
        <f t="shared" si="6"/>
        <v/>
      </c>
      <c r="T25" t="str">
        <f t="shared" si="6"/>
        <v/>
      </c>
      <c r="U25" t="str">
        <f t="shared" si="6"/>
        <v/>
      </c>
      <c r="V25" t="str">
        <f t="shared" si="6"/>
        <v/>
      </c>
      <c r="W25" t="str">
        <f t="shared" si="3"/>
        <v>Saknas</v>
      </c>
      <c r="X25" t="str">
        <f t="shared" si="4"/>
        <v>Ej antagen</v>
      </c>
    </row>
    <row r="26" spans="1:24" x14ac:dyDescent="0.25">
      <c r="D26" s="6" t="s">
        <v>154</v>
      </c>
      <c r="E26" s="15" t="s">
        <v>145</v>
      </c>
      <c r="F26" t="str">
        <f t="shared" si="7"/>
        <v>Saknas</v>
      </c>
      <c r="G26" t="str">
        <f t="shared" si="7"/>
        <v/>
      </c>
      <c r="H26" t="str">
        <f t="shared" si="7"/>
        <v/>
      </c>
      <c r="I26" t="str">
        <f t="shared" si="7"/>
        <v/>
      </c>
      <c r="J26" t="str">
        <f t="shared" si="7"/>
        <v/>
      </c>
      <c r="K26" t="str">
        <f t="shared" si="7"/>
        <v/>
      </c>
      <c r="L26" t="str">
        <f t="shared" si="6"/>
        <v/>
      </c>
      <c r="M26" t="str">
        <f t="shared" si="6"/>
        <v/>
      </c>
      <c r="N26" t="str">
        <f t="shared" si="6"/>
        <v/>
      </c>
      <c r="O26" t="str">
        <f t="shared" si="6"/>
        <v/>
      </c>
      <c r="P26" t="str">
        <f t="shared" si="6"/>
        <v/>
      </c>
      <c r="Q26" t="str">
        <f t="shared" si="6"/>
        <v/>
      </c>
      <c r="R26" t="str">
        <f t="shared" si="6"/>
        <v/>
      </c>
      <c r="S26" t="str">
        <f t="shared" si="6"/>
        <v/>
      </c>
      <c r="T26" t="str">
        <f t="shared" si="6"/>
        <v/>
      </c>
      <c r="U26" t="str">
        <f t="shared" si="6"/>
        <v/>
      </c>
      <c r="V26" t="str">
        <f t="shared" si="6"/>
        <v/>
      </c>
      <c r="W26" t="str">
        <f t="shared" si="3"/>
        <v>Saknas</v>
      </c>
      <c r="X26" t="str">
        <f t="shared" si="4"/>
        <v>Ej antagen</v>
      </c>
    </row>
    <row r="27" spans="1:24" x14ac:dyDescent="0.25">
      <c r="D27" s="5" t="s">
        <v>155</v>
      </c>
      <c r="E27" s="14" t="s">
        <v>145</v>
      </c>
      <c r="F27" t="str">
        <f t="shared" si="7"/>
        <v>Saknas</v>
      </c>
      <c r="G27" t="str">
        <f t="shared" si="7"/>
        <v/>
      </c>
      <c r="H27" t="str">
        <f t="shared" si="7"/>
        <v/>
      </c>
      <c r="I27" t="str">
        <f t="shared" si="7"/>
        <v/>
      </c>
      <c r="J27" t="str">
        <f t="shared" si="7"/>
        <v/>
      </c>
      <c r="K27" t="str">
        <f t="shared" si="7"/>
        <v/>
      </c>
      <c r="L27" t="str">
        <f t="shared" si="6"/>
        <v/>
      </c>
      <c r="M27" t="str">
        <f t="shared" si="6"/>
        <v/>
      </c>
      <c r="N27" t="str">
        <f t="shared" si="6"/>
        <v/>
      </c>
      <c r="O27" t="str">
        <f t="shared" si="6"/>
        <v/>
      </c>
      <c r="P27" t="str">
        <f t="shared" si="6"/>
        <v/>
      </c>
      <c r="Q27" t="str">
        <f t="shared" si="6"/>
        <v/>
      </c>
      <c r="R27" t="str">
        <f t="shared" si="6"/>
        <v/>
      </c>
      <c r="S27" t="str">
        <f t="shared" si="6"/>
        <v/>
      </c>
      <c r="T27" t="str">
        <f t="shared" si="6"/>
        <v/>
      </c>
      <c r="U27" t="str">
        <f t="shared" si="6"/>
        <v/>
      </c>
      <c r="V27" t="str">
        <f t="shared" si="6"/>
        <v/>
      </c>
      <c r="W27" t="str">
        <f t="shared" si="3"/>
        <v>Saknas</v>
      </c>
      <c r="X27" t="str">
        <f t="shared" si="4"/>
        <v>Ej antagen</v>
      </c>
    </row>
    <row r="28" spans="1:24" x14ac:dyDescent="0.25">
      <c r="D28" s="6" t="s">
        <v>156</v>
      </c>
      <c r="E28" s="15" t="s">
        <v>145</v>
      </c>
      <c r="F28" t="str">
        <f t="shared" si="7"/>
        <v>Saknas</v>
      </c>
      <c r="G28" t="str">
        <f t="shared" si="7"/>
        <v/>
      </c>
      <c r="H28" t="str">
        <f t="shared" si="7"/>
        <v/>
      </c>
      <c r="I28" t="str">
        <f t="shared" si="7"/>
        <v/>
      </c>
      <c r="J28" t="str">
        <f t="shared" si="7"/>
        <v/>
      </c>
      <c r="K28" t="str">
        <f t="shared" si="7"/>
        <v/>
      </c>
      <c r="L28" t="str">
        <f t="shared" si="6"/>
        <v/>
      </c>
      <c r="M28" t="str">
        <f t="shared" si="6"/>
        <v/>
      </c>
      <c r="N28" t="str">
        <f t="shared" si="6"/>
        <v/>
      </c>
      <c r="O28" t="str">
        <f t="shared" si="6"/>
        <v/>
      </c>
      <c r="P28" t="str">
        <f t="shared" si="6"/>
        <v/>
      </c>
      <c r="Q28" t="str">
        <f t="shared" si="6"/>
        <v/>
      </c>
      <c r="R28" t="str">
        <f t="shared" si="6"/>
        <v/>
      </c>
      <c r="S28" t="str">
        <f t="shared" si="6"/>
        <v/>
      </c>
      <c r="T28" t="str">
        <f t="shared" si="6"/>
        <v/>
      </c>
      <c r="U28" t="str">
        <f t="shared" si="6"/>
        <v/>
      </c>
      <c r="V28" t="str">
        <f t="shared" si="6"/>
        <v/>
      </c>
      <c r="W28" t="str">
        <f t="shared" si="3"/>
        <v>Saknas</v>
      </c>
      <c r="X28" t="str">
        <f t="shared" si="4"/>
        <v>Ej antagen</v>
      </c>
    </row>
    <row r="29" spans="1:24" x14ac:dyDescent="0.25">
      <c r="D29" s="5" t="s">
        <v>157</v>
      </c>
      <c r="E29" s="14" t="s">
        <v>142</v>
      </c>
      <c r="F29" t="str">
        <f t="shared" ref="F29:K38" si="8">IFERROR(IF(NOT(F$1=""),FIND(F$1,$E29),""),"Saknas")</f>
        <v>Saknas</v>
      </c>
      <c r="G29" t="str">
        <f t="shared" si="8"/>
        <v/>
      </c>
      <c r="H29" t="str">
        <f t="shared" si="8"/>
        <v/>
      </c>
      <c r="I29" t="str">
        <f t="shared" si="8"/>
        <v/>
      </c>
      <c r="J29" t="str">
        <f t="shared" si="8"/>
        <v/>
      </c>
      <c r="K29" t="str">
        <f t="shared" si="8"/>
        <v/>
      </c>
      <c r="L29" t="str">
        <f t="shared" si="6"/>
        <v/>
      </c>
      <c r="M29" t="str">
        <f t="shared" si="6"/>
        <v/>
      </c>
      <c r="N29" t="str">
        <f t="shared" si="6"/>
        <v/>
      </c>
      <c r="O29" t="str">
        <f t="shared" si="6"/>
        <v/>
      </c>
      <c r="P29" t="str">
        <f t="shared" si="6"/>
        <v/>
      </c>
      <c r="Q29" t="str">
        <f t="shared" si="6"/>
        <v/>
      </c>
      <c r="R29" t="str">
        <f t="shared" si="6"/>
        <v/>
      </c>
      <c r="S29" t="str">
        <f t="shared" si="6"/>
        <v/>
      </c>
      <c r="T29" t="str">
        <f t="shared" si="6"/>
        <v/>
      </c>
      <c r="U29" t="str">
        <f t="shared" si="6"/>
        <v/>
      </c>
      <c r="V29" t="str">
        <f t="shared" si="6"/>
        <v/>
      </c>
      <c r="W29" t="str">
        <f t="shared" si="3"/>
        <v>Saknas</v>
      </c>
      <c r="X29" t="str">
        <f t="shared" si="4"/>
        <v>Ej antagen</v>
      </c>
    </row>
    <row r="30" spans="1:24" x14ac:dyDescent="0.25">
      <c r="D30" s="6" t="s">
        <v>158</v>
      </c>
      <c r="E30" s="15" t="s">
        <v>159</v>
      </c>
      <c r="F30" t="str">
        <f t="shared" si="8"/>
        <v>Saknas</v>
      </c>
      <c r="G30" t="str">
        <f t="shared" si="8"/>
        <v/>
      </c>
      <c r="H30" t="str">
        <f t="shared" si="8"/>
        <v/>
      </c>
      <c r="I30" t="str">
        <f t="shared" si="8"/>
        <v/>
      </c>
      <c r="J30" t="str">
        <f t="shared" si="8"/>
        <v/>
      </c>
      <c r="K30" t="str">
        <f t="shared" si="8"/>
        <v/>
      </c>
      <c r="L30" t="str">
        <f t="shared" si="6"/>
        <v/>
      </c>
      <c r="M30" t="str">
        <f t="shared" si="6"/>
        <v/>
      </c>
      <c r="N30" t="str">
        <f t="shared" si="6"/>
        <v/>
      </c>
      <c r="O30" t="str">
        <f t="shared" si="6"/>
        <v/>
      </c>
      <c r="P30" t="str">
        <f t="shared" si="6"/>
        <v/>
      </c>
      <c r="Q30" t="str">
        <f t="shared" si="6"/>
        <v/>
      </c>
      <c r="R30" t="str">
        <f t="shared" si="6"/>
        <v/>
      </c>
      <c r="S30" t="str">
        <f t="shared" si="6"/>
        <v/>
      </c>
      <c r="T30" t="str">
        <f t="shared" si="6"/>
        <v/>
      </c>
      <c r="U30" t="str">
        <f t="shared" si="6"/>
        <v/>
      </c>
      <c r="V30" t="str">
        <f t="shared" si="6"/>
        <v/>
      </c>
      <c r="W30" t="str">
        <f t="shared" si="3"/>
        <v>Saknas</v>
      </c>
      <c r="X30" t="str">
        <f t="shared" si="4"/>
        <v>Ej antagen</v>
      </c>
    </row>
    <row r="31" spans="1:24" x14ac:dyDescent="0.25">
      <c r="D31" s="5" t="s">
        <v>160</v>
      </c>
      <c r="E31" s="14" t="s">
        <v>161</v>
      </c>
      <c r="F31" t="str">
        <f t="shared" si="8"/>
        <v>Saknas</v>
      </c>
      <c r="G31" t="str">
        <f t="shared" si="8"/>
        <v/>
      </c>
      <c r="H31" t="str">
        <f t="shared" si="8"/>
        <v/>
      </c>
      <c r="I31" t="str">
        <f t="shared" si="8"/>
        <v/>
      </c>
      <c r="J31" t="str">
        <f t="shared" si="8"/>
        <v/>
      </c>
      <c r="K31" t="str">
        <f t="shared" si="8"/>
        <v/>
      </c>
      <c r="L31" t="str">
        <f t="shared" si="6"/>
        <v/>
      </c>
      <c r="M31" t="str">
        <f t="shared" si="6"/>
        <v/>
      </c>
      <c r="N31" t="str">
        <f t="shared" si="6"/>
        <v/>
      </c>
      <c r="O31" t="str">
        <f t="shared" si="6"/>
        <v/>
      </c>
      <c r="P31" t="str">
        <f t="shared" si="6"/>
        <v/>
      </c>
      <c r="Q31" t="str">
        <f t="shared" si="6"/>
        <v/>
      </c>
      <c r="R31" t="str">
        <f t="shared" si="6"/>
        <v/>
      </c>
      <c r="S31" t="str">
        <f t="shared" si="6"/>
        <v/>
      </c>
      <c r="T31" t="str">
        <f t="shared" si="6"/>
        <v/>
      </c>
      <c r="U31" t="str">
        <f t="shared" si="6"/>
        <v/>
      </c>
      <c r="V31" t="str">
        <f t="shared" si="6"/>
        <v/>
      </c>
      <c r="W31" t="str">
        <f t="shared" si="3"/>
        <v>Saknas</v>
      </c>
      <c r="X31" t="str">
        <f t="shared" si="4"/>
        <v>Ej antagen</v>
      </c>
    </row>
    <row r="32" spans="1:24" x14ac:dyDescent="0.25">
      <c r="D32" s="6" t="s">
        <v>162</v>
      </c>
      <c r="E32" s="15" t="s">
        <v>163</v>
      </c>
      <c r="F32" t="str">
        <f t="shared" si="8"/>
        <v>Saknas</v>
      </c>
      <c r="G32" t="str">
        <f t="shared" si="8"/>
        <v/>
      </c>
      <c r="H32" t="str">
        <f t="shared" si="8"/>
        <v/>
      </c>
      <c r="I32" t="str">
        <f t="shared" si="8"/>
        <v/>
      </c>
      <c r="J32" t="str">
        <f t="shared" si="8"/>
        <v/>
      </c>
      <c r="K32" t="str">
        <f t="shared" si="8"/>
        <v/>
      </c>
      <c r="L32" t="str">
        <f t="shared" si="6"/>
        <v/>
      </c>
      <c r="M32" t="str">
        <f t="shared" si="6"/>
        <v/>
      </c>
      <c r="N32" t="str">
        <f t="shared" si="6"/>
        <v/>
      </c>
      <c r="O32" t="str">
        <f t="shared" si="6"/>
        <v/>
      </c>
      <c r="P32" t="str">
        <f t="shared" si="6"/>
        <v/>
      </c>
      <c r="Q32" t="str">
        <f t="shared" si="6"/>
        <v/>
      </c>
      <c r="R32" t="str">
        <f t="shared" si="6"/>
        <v/>
      </c>
      <c r="S32" t="str">
        <f t="shared" si="6"/>
        <v/>
      </c>
      <c r="T32" t="str">
        <f t="shared" si="6"/>
        <v/>
      </c>
      <c r="U32" t="str">
        <f t="shared" si="6"/>
        <v/>
      </c>
      <c r="V32" t="str">
        <f t="shared" si="6"/>
        <v/>
      </c>
      <c r="W32" t="str">
        <f t="shared" si="3"/>
        <v>Saknas</v>
      </c>
      <c r="X32" t="str">
        <f t="shared" si="4"/>
        <v>Ej antagen</v>
      </c>
    </row>
    <row r="33" spans="4:24" x14ac:dyDescent="0.25">
      <c r="D33" s="5" t="s">
        <v>164</v>
      </c>
      <c r="E33" s="14" t="s">
        <v>165</v>
      </c>
      <c r="F33" t="str">
        <f t="shared" si="8"/>
        <v>Saknas</v>
      </c>
      <c r="G33" t="str">
        <f t="shared" si="8"/>
        <v/>
      </c>
      <c r="H33" t="str">
        <f t="shared" si="8"/>
        <v/>
      </c>
      <c r="I33" t="str">
        <f t="shared" si="8"/>
        <v/>
      </c>
      <c r="J33" t="str">
        <f t="shared" si="8"/>
        <v/>
      </c>
      <c r="K33" t="str">
        <f t="shared" si="8"/>
        <v/>
      </c>
      <c r="L33" t="str">
        <f t="shared" si="6"/>
        <v/>
      </c>
      <c r="M33" t="str">
        <f t="shared" si="6"/>
        <v/>
      </c>
      <c r="N33" t="str">
        <f t="shared" si="6"/>
        <v/>
      </c>
      <c r="O33" t="str">
        <f t="shared" si="6"/>
        <v/>
      </c>
      <c r="P33" t="str">
        <f t="shared" si="6"/>
        <v/>
      </c>
      <c r="Q33" t="str">
        <f t="shared" si="6"/>
        <v/>
      </c>
      <c r="R33" t="str">
        <f t="shared" si="6"/>
        <v/>
      </c>
      <c r="S33" t="str">
        <f t="shared" si="6"/>
        <v/>
      </c>
      <c r="T33" t="str">
        <f t="shared" si="6"/>
        <v/>
      </c>
      <c r="U33" t="str">
        <f t="shared" si="6"/>
        <v/>
      </c>
      <c r="V33" t="str">
        <f t="shared" si="6"/>
        <v/>
      </c>
      <c r="W33" t="str">
        <f t="shared" si="3"/>
        <v>Saknas</v>
      </c>
      <c r="X33" t="str">
        <f t="shared" si="4"/>
        <v>Ej antagen</v>
      </c>
    </row>
    <row r="34" spans="4:24" x14ac:dyDescent="0.25">
      <c r="D34" s="6" t="s">
        <v>166</v>
      </c>
      <c r="E34" s="15" t="s">
        <v>167</v>
      </c>
      <c r="F34" t="str">
        <f t="shared" si="8"/>
        <v>Saknas</v>
      </c>
      <c r="G34" t="str">
        <f t="shared" si="8"/>
        <v/>
      </c>
      <c r="H34" t="str">
        <f t="shared" si="8"/>
        <v/>
      </c>
      <c r="I34" t="str">
        <f t="shared" si="8"/>
        <v/>
      </c>
      <c r="J34" t="str">
        <f t="shared" si="8"/>
        <v/>
      </c>
      <c r="K34" t="str">
        <f t="shared" si="8"/>
        <v/>
      </c>
      <c r="L34" t="str">
        <f t="shared" si="6"/>
        <v/>
      </c>
      <c r="M34" t="str">
        <f t="shared" si="6"/>
        <v/>
      </c>
      <c r="N34" t="str">
        <f t="shared" si="6"/>
        <v/>
      </c>
      <c r="O34" t="str">
        <f t="shared" si="6"/>
        <v/>
      </c>
      <c r="P34" t="str">
        <f t="shared" si="6"/>
        <v/>
      </c>
      <c r="Q34" t="str">
        <f t="shared" si="6"/>
        <v/>
      </c>
      <c r="R34" t="str">
        <f t="shared" si="6"/>
        <v/>
      </c>
      <c r="S34" t="str">
        <f t="shared" si="6"/>
        <v/>
      </c>
      <c r="T34" t="str">
        <f t="shared" si="6"/>
        <v/>
      </c>
      <c r="U34" t="str">
        <f t="shared" si="6"/>
        <v/>
      </c>
      <c r="V34" t="str">
        <f t="shared" si="6"/>
        <v/>
      </c>
      <c r="W34" t="str">
        <f t="shared" si="3"/>
        <v>Saknas</v>
      </c>
      <c r="X34" t="str">
        <f t="shared" si="4"/>
        <v>Ej antagen</v>
      </c>
    </row>
    <row r="35" spans="4:24" x14ac:dyDescent="0.25">
      <c r="D35" s="5" t="s">
        <v>168</v>
      </c>
      <c r="E35" s="14" t="s">
        <v>104</v>
      </c>
      <c r="F35" t="str">
        <f t="shared" si="8"/>
        <v>Saknas</v>
      </c>
      <c r="G35" t="str">
        <f t="shared" si="8"/>
        <v/>
      </c>
      <c r="H35" t="str">
        <f t="shared" si="8"/>
        <v/>
      </c>
      <c r="I35" t="str">
        <f t="shared" si="8"/>
        <v/>
      </c>
      <c r="J35" t="str">
        <f t="shared" si="8"/>
        <v/>
      </c>
      <c r="K35" t="str">
        <f t="shared" si="8"/>
        <v/>
      </c>
      <c r="L35" t="str">
        <f t="shared" si="6"/>
        <v/>
      </c>
      <c r="M35" t="str">
        <f t="shared" si="6"/>
        <v/>
      </c>
      <c r="N35" t="str">
        <f t="shared" si="6"/>
        <v/>
      </c>
      <c r="O35" t="str">
        <f t="shared" si="6"/>
        <v/>
      </c>
      <c r="P35" t="str">
        <f t="shared" si="6"/>
        <v/>
      </c>
      <c r="Q35" t="str">
        <f t="shared" si="6"/>
        <v/>
      </c>
      <c r="R35" t="str">
        <f t="shared" si="6"/>
        <v/>
      </c>
      <c r="S35" t="str">
        <f t="shared" si="6"/>
        <v/>
      </c>
      <c r="T35" t="str">
        <f t="shared" si="6"/>
        <v/>
      </c>
      <c r="U35" t="str">
        <f t="shared" si="6"/>
        <v/>
      </c>
      <c r="V35" t="str">
        <f t="shared" si="6"/>
        <v/>
      </c>
      <c r="W35" t="str">
        <f t="shared" si="3"/>
        <v>Saknas</v>
      </c>
      <c r="X35" t="str">
        <f t="shared" si="4"/>
        <v>Ej antagen</v>
      </c>
    </row>
    <row r="36" spans="4:24" x14ac:dyDescent="0.25">
      <c r="D36" s="6" t="s">
        <v>169</v>
      </c>
      <c r="E36" s="15" t="s">
        <v>170</v>
      </c>
      <c r="F36" t="str">
        <f t="shared" si="8"/>
        <v>Saknas</v>
      </c>
      <c r="G36" t="str">
        <f t="shared" si="8"/>
        <v/>
      </c>
      <c r="H36" t="str">
        <f t="shared" si="8"/>
        <v/>
      </c>
      <c r="I36" t="str">
        <f t="shared" si="8"/>
        <v/>
      </c>
      <c r="J36" t="str">
        <f t="shared" si="8"/>
        <v/>
      </c>
      <c r="K36" t="str">
        <f t="shared" si="8"/>
        <v/>
      </c>
      <c r="L36" t="str">
        <f t="shared" si="6"/>
        <v/>
      </c>
      <c r="M36" t="str">
        <f t="shared" si="6"/>
        <v/>
      </c>
      <c r="N36" t="str">
        <f t="shared" si="6"/>
        <v/>
      </c>
      <c r="O36" t="str">
        <f t="shared" si="6"/>
        <v/>
      </c>
      <c r="P36" t="str">
        <f t="shared" si="6"/>
        <v/>
      </c>
      <c r="Q36" t="str">
        <f t="shared" si="6"/>
        <v/>
      </c>
      <c r="R36" t="str">
        <f t="shared" si="6"/>
        <v/>
      </c>
      <c r="S36" t="str">
        <f t="shared" si="6"/>
        <v/>
      </c>
      <c r="T36" t="str">
        <f t="shared" si="6"/>
        <v/>
      </c>
      <c r="U36" t="str">
        <f t="shared" si="6"/>
        <v/>
      </c>
      <c r="V36" t="str">
        <f t="shared" si="6"/>
        <v/>
      </c>
      <c r="W36" t="str">
        <f t="shared" si="3"/>
        <v>Saknas</v>
      </c>
      <c r="X36" t="str">
        <f t="shared" si="4"/>
        <v>Ej antagen</v>
      </c>
    </row>
    <row r="37" spans="4:24" x14ac:dyDescent="0.25">
      <c r="D37" s="5" t="s">
        <v>371</v>
      </c>
      <c r="E37" s="14" t="s">
        <v>172</v>
      </c>
      <c r="F37" t="str">
        <f t="shared" si="8"/>
        <v>Saknas</v>
      </c>
      <c r="G37" t="str">
        <f t="shared" si="8"/>
        <v/>
      </c>
      <c r="H37" t="str">
        <f t="shared" si="8"/>
        <v/>
      </c>
      <c r="I37" t="str">
        <f t="shared" si="8"/>
        <v/>
      </c>
      <c r="J37" t="str">
        <f t="shared" si="8"/>
        <v/>
      </c>
      <c r="K37" t="str">
        <f t="shared" si="8"/>
        <v/>
      </c>
      <c r="L37" t="str">
        <f t="shared" si="6"/>
        <v/>
      </c>
      <c r="M37" t="str">
        <f t="shared" si="6"/>
        <v/>
      </c>
      <c r="N37" t="str">
        <f t="shared" si="6"/>
        <v/>
      </c>
      <c r="O37" t="str">
        <f t="shared" si="6"/>
        <v/>
      </c>
      <c r="P37" t="str">
        <f t="shared" si="6"/>
        <v/>
      </c>
      <c r="Q37" t="str">
        <f t="shared" si="6"/>
        <v/>
      </c>
      <c r="R37" t="str">
        <f t="shared" si="6"/>
        <v/>
      </c>
      <c r="S37" t="str">
        <f t="shared" si="6"/>
        <v/>
      </c>
      <c r="T37" t="str">
        <f t="shared" si="6"/>
        <v/>
      </c>
      <c r="U37" t="str">
        <f t="shared" si="6"/>
        <v/>
      </c>
      <c r="V37" t="str">
        <f t="shared" si="6"/>
        <v/>
      </c>
      <c r="W37" t="str">
        <f t="shared" si="3"/>
        <v>Saknas</v>
      </c>
      <c r="X37" t="str">
        <f t="shared" si="4"/>
        <v>Ej antagen</v>
      </c>
    </row>
    <row r="38" spans="4:24" x14ac:dyDescent="0.25">
      <c r="D38" s="6" t="s">
        <v>173</v>
      </c>
      <c r="E38" s="15" t="s">
        <v>174</v>
      </c>
      <c r="F38" t="str">
        <f t="shared" si="8"/>
        <v>Saknas</v>
      </c>
      <c r="G38" t="str">
        <f t="shared" si="8"/>
        <v/>
      </c>
      <c r="H38" t="str">
        <f t="shared" si="8"/>
        <v/>
      </c>
      <c r="I38" t="str">
        <f t="shared" si="8"/>
        <v/>
      </c>
      <c r="J38" t="str">
        <f t="shared" si="8"/>
        <v/>
      </c>
      <c r="K38" t="str">
        <f t="shared" si="8"/>
        <v/>
      </c>
      <c r="L38" t="str">
        <f t="shared" si="6"/>
        <v/>
      </c>
      <c r="M38" t="str">
        <f t="shared" si="6"/>
        <v/>
      </c>
      <c r="N38" t="str">
        <f t="shared" si="6"/>
        <v/>
      </c>
      <c r="O38" t="str">
        <f t="shared" si="6"/>
        <v/>
      </c>
      <c r="P38" t="str">
        <f t="shared" si="6"/>
        <v/>
      </c>
      <c r="Q38" t="str">
        <f t="shared" si="6"/>
        <v/>
      </c>
      <c r="R38" t="str">
        <f t="shared" si="6"/>
        <v/>
      </c>
      <c r="S38" t="str">
        <f t="shared" si="6"/>
        <v/>
      </c>
      <c r="T38" t="str">
        <f t="shared" si="6"/>
        <v/>
      </c>
      <c r="U38" t="str">
        <f t="shared" si="6"/>
        <v/>
      </c>
      <c r="V38" t="str">
        <f t="shared" si="6"/>
        <v/>
      </c>
      <c r="W38" t="str">
        <f t="shared" si="3"/>
        <v>Saknas</v>
      </c>
      <c r="X38" t="str">
        <f t="shared" si="4"/>
        <v>Ej antagen</v>
      </c>
    </row>
    <row r="39" spans="4:24" x14ac:dyDescent="0.25">
      <c r="D39" s="5" t="s">
        <v>175</v>
      </c>
      <c r="E39" s="14" t="s">
        <v>104</v>
      </c>
      <c r="F39" t="str">
        <f t="shared" ref="F39:K46" si="9">IFERROR(IF(NOT(F$1=""),FIND(F$1,$E39),""),"Saknas")</f>
        <v>Saknas</v>
      </c>
      <c r="G39" t="str">
        <f t="shared" si="9"/>
        <v/>
      </c>
      <c r="H39" t="str">
        <f t="shared" si="9"/>
        <v/>
      </c>
      <c r="I39" t="str">
        <f t="shared" si="9"/>
        <v/>
      </c>
      <c r="J39" t="str">
        <f t="shared" si="9"/>
        <v/>
      </c>
      <c r="K39" t="str">
        <f t="shared" si="9"/>
        <v/>
      </c>
      <c r="L39" t="str">
        <f t="shared" si="6"/>
        <v/>
      </c>
      <c r="M39" t="str">
        <f t="shared" si="6"/>
        <v/>
      </c>
      <c r="N39" t="str">
        <f t="shared" si="6"/>
        <v/>
      </c>
      <c r="O39" t="str">
        <f t="shared" si="6"/>
        <v/>
      </c>
      <c r="P39" t="str">
        <f t="shared" si="6"/>
        <v/>
      </c>
      <c r="Q39" t="str">
        <f t="shared" si="6"/>
        <v/>
      </c>
      <c r="R39" t="str">
        <f t="shared" si="6"/>
        <v/>
      </c>
      <c r="S39" t="str">
        <f t="shared" si="6"/>
        <v/>
      </c>
      <c r="T39" t="str">
        <f t="shared" si="6"/>
        <v/>
      </c>
      <c r="U39" t="str">
        <f t="shared" si="6"/>
        <v/>
      </c>
      <c r="V39" t="str">
        <f t="shared" si="6"/>
        <v/>
      </c>
      <c r="W39" t="str">
        <f t="shared" si="3"/>
        <v>Saknas</v>
      </c>
      <c r="X39" t="str">
        <f t="shared" si="4"/>
        <v>Ej antagen</v>
      </c>
    </row>
    <row r="40" spans="4:24" x14ac:dyDescent="0.25">
      <c r="D40" s="6" t="s">
        <v>176</v>
      </c>
      <c r="E40" s="15" t="s">
        <v>177</v>
      </c>
      <c r="F40" t="str">
        <f t="shared" si="9"/>
        <v>Saknas</v>
      </c>
      <c r="G40" t="str">
        <f t="shared" si="9"/>
        <v/>
      </c>
      <c r="H40" t="str">
        <f t="shared" si="9"/>
        <v/>
      </c>
      <c r="I40" t="str">
        <f t="shared" si="9"/>
        <v/>
      </c>
      <c r="J40" t="str">
        <f t="shared" si="9"/>
        <v/>
      </c>
      <c r="K40" t="str">
        <f t="shared" si="9"/>
        <v/>
      </c>
      <c r="L40" t="str">
        <f t="shared" si="6"/>
        <v/>
      </c>
      <c r="M40" t="str">
        <f t="shared" si="6"/>
        <v/>
      </c>
      <c r="N40" t="str">
        <f t="shared" si="6"/>
        <v/>
      </c>
      <c r="O40" t="str">
        <f t="shared" si="6"/>
        <v/>
      </c>
      <c r="P40" t="str">
        <f t="shared" si="6"/>
        <v/>
      </c>
      <c r="Q40" t="str">
        <f t="shared" si="6"/>
        <v/>
      </c>
      <c r="R40" t="str">
        <f t="shared" si="6"/>
        <v/>
      </c>
      <c r="S40" t="str">
        <f t="shared" si="6"/>
        <v/>
      </c>
      <c r="T40" t="str">
        <f t="shared" si="6"/>
        <v/>
      </c>
      <c r="U40" t="str">
        <f t="shared" si="6"/>
        <v/>
      </c>
      <c r="V40" t="str">
        <f t="shared" si="6"/>
        <v/>
      </c>
      <c r="W40" t="str">
        <f t="shared" si="3"/>
        <v>Saknas</v>
      </c>
      <c r="X40" t="str">
        <f t="shared" si="4"/>
        <v>Ej antagen</v>
      </c>
    </row>
    <row r="41" spans="4:24" x14ac:dyDescent="0.25">
      <c r="D41" s="5" t="s">
        <v>178</v>
      </c>
      <c r="E41" s="14" t="s">
        <v>179</v>
      </c>
      <c r="F41" t="str">
        <f t="shared" si="9"/>
        <v>Saknas</v>
      </c>
      <c r="G41" t="str">
        <f t="shared" si="9"/>
        <v/>
      </c>
      <c r="H41" t="str">
        <f t="shared" si="9"/>
        <v/>
      </c>
      <c r="I41" t="str">
        <f t="shared" si="9"/>
        <v/>
      </c>
      <c r="J41" t="str">
        <f t="shared" si="9"/>
        <v/>
      </c>
      <c r="K41" t="str">
        <f t="shared" si="9"/>
        <v/>
      </c>
      <c r="L41" t="str">
        <f t="shared" si="6"/>
        <v/>
      </c>
      <c r="M41" t="str">
        <f t="shared" si="6"/>
        <v/>
      </c>
      <c r="N41" t="str">
        <f t="shared" si="6"/>
        <v/>
      </c>
      <c r="O41" t="str">
        <f t="shared" si="6"/>
        <v/>
      </c>
      <c r="P41" t="str">
        <f t="shared" si="6"/>
        <v/>
      </c>
      <c r="Q41" t="str">
        <f t="shared" si="6"/>
        <v/>
      </c>
      <c r="R41" t="str">
        <f t="shared" si="6"/>
        <v/>
      </c>
      <c r="S41" t="str">
        <f t="shared" si="6"/>
        <v/>
      </c>
      <c r="T41" t="str">
        <f t="shared" si="6"/>
        <v/>
      </c>
      <c r="U41" t="str">
        <f t="shared" si="6"/>
        <v/>
      </c>
      <c r="V41" t="str">
        <f t="shared" si="6"/>
        <v/>
      </c>
      <c r="W41" t="str">
        <f t="shared" si="3"/>
        <v>Saknas</v>
      </c>
      <c r="X41" t="str">
        <f t="shared" si="4"/>
        <v>Ej antagen</v>
      </c>
    </row>
    <row r="42" spans="4:24" x14ac:dyDescent="0.25">
      <c r="D42" s="6" t="s">
        <v>180</v>
      </c>
      <c r="E42" s="15" t="s">
        <v>105</v>
      </c>
      <c r="F42" t="str">
        <f t="shared" si="9"/>
        <v>Saknas</v>
      </c>
      <c r="G42" t="str">
        <f t="shared" si="9"/>
        <v/>
      </c>
      <c r="H42" t="str">
        <f t="shared" si="9"/>
        <v/>
      </c>
      <c r="I42" t="str">
        <f t="shared" si="9"/>
        <v/>
      </c>
      <c r="J42" t="str">
        <f t="shared" si="9"/>
        <v/>
      </c>
      <c r="K42" t="str">
        <f t="shared" si="9"/>
        <v/>
      </c>
      <c r="L42" t="str">
        <f t="shared" si="6"/>
        <v/>
      </c>
      <c r="M42" t="str">
        <f t="shared" ref="M42:V46" si="10">IFERROR(IF(NOT(M$1=""),FIND(M$1,$E42),""),"Saknas")</f>
        <v/>
      </c>
      <c r="N42" t="str">
        <f t="shared" si="10"/>
        <v/>
      </c>
      <c r="O42" t="str">
        <f t="shared" si="10"/>
        <v/>
      </c>
      <c r="P42" t="str">
        <f t="shared" si="10"/>
        <v/>
      </c>
      <c r="Q42" t="str">
        <f t="shared" si="10"/>
        <v/>
      </c>
      <c r="R42" t="str">
        <f t="shared" si="10"/>
        <v/>
      </c>
      <c r="S42" t="str">
        <f t="shared" si="10"/>
        <v/>
      </c>
      <c r="T42" t="str">
        <f t="shared" si="10"/>
        <v/>
      </c>
      <c r="U42" t="str">
        <f t="shared" si="10"/>
        <v/>
      </c>
      <c r="V42" t="str">
        <f t="shared" si="10"/>
        <v/>
      </c>
      <c r="W42" t="str">
        <f t="shared" si="3"/>
        <v>Saknas</v>
      </c>
      <c r="X42" t="str">
        <f t="shared" si="4"/>
        <v>Ej antagen</v>
      </c>
    </row>
    <row r="43" spans="4:24" x14ac:dyDescent="0.25">
      <c r="D43" s="5" t="s">
        <v>181</v>
      </c>
      <c r="E43" s="14" t="s">
        <v>121</v>
      </c>
      <c r="F43" t="str">
        <f t="shared" si="9"/>
        <v>Saknas</v>
      </c>
      <c r="G43" t="str">
        <f t="shared" si="9"/>
        <v/>
      </c>
      <c r="H43" t="str">
        <f t="shared" si="9"/>
        <v/>
      </c>
      <c r="I43" t="str">
        <f t="shared" si="9"/>
        <v/>
      </c>
      <c r="J43" t="str">
        <f t="shared" si="9"/>
        <v/>
      </c>
      <c r="K43" t="str">
        <f t="shared" si="9"/>
        <v/>
      </c>
      <c r="L43" t="str">
        <f>IFERROR(IF(NOT(L$1=""),FIND(L$1,$E43),""),"Saknas")</f>
        <v/>
      </c>
      <c r="M43" t="str">
        <f t="shared" si="10"/>
        <v/>
      </c>
      <c r="N43" t="str">
        <f t="shared" si="10"/>
        <v/>
      </c>
      <c r="O43" t="str">
        <f t="shared" si="10"/>
        <v/>
      </c>
      <c r="P43" t="str">
        <f t="shared" si="10"/>
        <v/>
      </c>
      <c r="Q43" t="str">
        <f t="shared" si="10"/>
        <v/>
      </c>
      <c r="R43" t="str">
        <f t="shared" si="10"/>
        <v/>
      </c>
      <c r="S43" t="str">
        <f t="shared" si="10"/>
        <v/>
      </c>
      <c r="T43" t="str">
        <f t="shared" si="10"/>
        <v/>
      </c>
      <c r="U43" t="str">
        <f t="shared" si="10"/>
        <v/>
      </c>
      <c r="V43" t="str">
        <f t="shared" si="10"/>
        <v/>
      </c>
      <c r="W43" t="str">
        <f t="shared" si="3"/>
        <v>Saknas</v>
      </c>
      <c r="X43" t="str">
        <f t="shared" si="4"/>
        <v>Ej antagen</v>
      </c>
    </row>
    <row r="44" spans="4:24" x14ac:dyDescent="0.25">
      <c r="D44" s="6" t="s">
        <v>182</v>
      </c>
      <c r="E44" s="15" t="s">
        <v>136</v>
      </c>
      <c r="F44" t="str">
        <f t="shared" si="9"/>
        <v>Saknas</v>
      </c>
      <c r="G44" t="str">
        <f t="shared" si="9"/>
        <v/>
      </c>
      <c r="H44" t="str">
        <f t="shared" si="9"/>
        <v/>
      </c>
      <c r="I44" t="str">
        <f t="shared" si="9"/>
        <v/>
      </c>
      <c r="J44" t="str">
        <f t="shared" si="9"/>
        <v/>
      </c>
      <c r="K44" t="str">
        <f t="shared" si="9"/>
        <v/>
      </c>
      <c r="L44" t="str">
        <f>IFERROR(IF(NOT(L$1=""),FIND(L$1,$E44),""),"Saknas")</f>
        <v/>
      </c>
      <c r="M44" t="str">
        <f t="shared" si="10"/>
        <v/>
      </c>
      <c r="N44" t="str">
        <f t="shared" si="10"/>
        <v/>
      </c>
      <c r="O44" t="str">
        <f t="shared" si="10"/>
        <v/>
      </c>
      <c r="P44" t="str">
        <f t="shared" si="10"/>
        <v/>
      </c>
      <c r="Q44" t="str">
        <f t="shared" si="10"/>
        <v/>
      </c>
      <c r="R44" t="str">
        <f t="shared" si="10"/>
        <v/>
      </c>
      <c r="S44" t="str">
        <f t="shared" si="10"/>
        <v/>
      </c>
      <c r="T44" t="str">
        <f t="shared" si="10"/>
        <v/>
      </c>
      <c r="U44" t="str">
        <f t="shared" si="10"/>
        <v/>
      </c>
      <c r="V44" t="str">
        <f t="shared" si="10"/>
        <v/>
      </c>
      <c r="W44" t="str">
        <f t="shared" si="3"/>
        <v>Saknas</v>
      </c>
      <c r="X44" t="str">
        <f t="shared" si="4"/>
        <v>Ej antagen</v>
      </c>
    </row>
    <row r="45" spans="4:24" x14ac:dyDescent="0.25">
      <c r="D45" s="5" t="s">
        <v>183</v>
      </c>
      <c r="E45" s="14" t="s">
        <v>184</v>
      </c>
      <c r="F45" t="str">
        <f t="shared" si="9"/>
        <v>Saknas</v>
      </c>
      <c r="G45" t="str">
        <f t="shared" si="9"/>
        <v/>
      </c>
      <c r="H45" t="str">
        <f t="shared" si="9"/>
        <v/>
      </c>
      <c r="I45" t="str">
        <f t="shared" si="9"/>
        <v/>
      </c>
      <c r="J45" t="str">
        <f t="shared" si="9"/>
        <v/>
      </c>
      <c r="K45" t="str">
        <f t="shared" si="9"/>
        <v/>
      </c>
      <c r="L45" t="str">
        <f>IFERROR(IF(NOT(L$1=""),FIND(L$1,$E45),""),"Saknas")</f>
        <v/>
      </c>
      <c r="M45" t="str">
        <f t="shared" si="10"/>
        <v/>
      </c>
      <c r="N45" t="str">
        <f t="shared" si="10"/>
        <v/>
      </c>
      <c r="O45" t="str">
        <f t="shared" si="10"/>
        <v/>
      </c>
      <c r="P45" t="str">
        <f t="shared" si="10"/>
        <v/>
      </c>
      <c r="Q45" t="str">
        <f t="shared" si="10"/>
        <v/>
      </c>
      <c r="R45" t="str">
        <f t="shared" si="10"/>
        <v/>
      </c>
      <c r="S45" t="str">
        <f t="shared" si="10"/>
        <v/>
      </c>
      <c r="T45" t="str">
        <f t="shared" si="10"/>
        <v/>
      </c>
      <c r="U45" t="str">
        <f t="shared" si="10"/>
        <v/>
      </c>
      <c r="V45" t="str">
        <f t="shared" si="10"/>
        <v/>
      </c>
      <c r="W45" t="str">
        <f t="shared" si="3"/>
        <v>Saknas</v>
      </c>
      <c r="X45" t="str">
        <f t="shared" si="4"/>
        <v>Ej antagen</v>
      </c>
    </row>
    <row r="46" spans="4:24" x14ac:dyDescent="0.25">
      <c r="D46" s="8" t="s">
        <v>185</v>
      </c>
      <c r="E46" s="16" t="s">
        <v>186</v>
      </c>
      <c r="F46" t="str">
        <f t="shared" si="9"/>
        <v>Saknas</v>
      </c>
      <c r="G46" t="str">
        <f t="shared" si="9"/>
        <v/>
      </c>
      <c r="H46" t="str">
        <f t="shared" si="9"/>
        <v/>
      </c>
      <c r="I46" t="str">
        <f t="shared" si="9"/>
        <v/>
      </c>
      <c r="J46" t="str">
        <f t="shared" si="9"/>
        <v/>
      </c>
      <c r="K46" t="str">
        <f t="shared" si="9"/>
        <v/>
      </c>
      <c r="L46" t="str">
        <f>IFERROR(IF(NOT(L$1=""),FIND(L$1,$E46),""),"Saknas")</f>
        <v/>
      </c>
      <c r="M46" t="str">
        <f t="shared" si="10"/>
        <v/>
      </c>
      <c r="N46" t="str">
        <f t="shared" si="10"/>
        <v/>
      </c>
      <c r="O46" t="str">
        <f t="shared" si="10"/>
        <v/>
      </c>
      <c r="P46" t="str">
        <f t="shared" si="10"/>
        <v/>
      </c>
      <c r="Q46" t="str">
        <f t="shared" si="10"/>
        <v/>
      </c>
      <c r="R46" t="str">
        <f t="shared" si="10"/>
        <v/>
      </c>
      <c r="S46" t="str">
        <f t="shared" si="10"/>
        <v/>
      </c>
      <c r="T46" t="str">
        <f t="shared" si="10"/>
        <v/>
      </c>
      <c r="U46" t="str">
        <f t="shared" si="10"/>
        <v/>
      </c>
      <c r="V46" t="str">
        <f t="shared" si="10"/>
        <v/>
      </c>
      <c r="W46" t="str">
        <f t="shared" si="3"/>
        <v>Saknas</v>
      </c>
      <c r="X46" t="str">
        <f t="shared" si="4"/>
        <v>Ej antagen</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CC9F-3130-4093-B063-90EE3F673053}">
  <dimension ref="A1:F141"/>
  <sheetViews>
    <sheetView zoomScale="70" zoomScaleNormal="70" workbookViewId="0">
      <selection activeCell="A71" sqref="A71"/>
    </sheetView>
  </sheetViews>
  <sheetFormatPr defaultRowHeight="15" x14ac:dyDescent="0.25"/>
  <cols>
    <col min="1" max="1" width="39.7109375" bestFit="1" customWidth="1"/>
    <col min="2" max="2" width="10.140625" bestFit="1" customWidth="1"/>
    <col min="3" max="3" width="15.85546875" bestFit="1" customWidth="1"/>
    <col min="4" max="4" width="15.85546875" customWidth="1"/>
    <col min="5" max="5" width="39.28515625" bestFit="1" customWidth="1"/>
    <col min="6" max="6" width="255.7109375" bestFit="1" customWidth="1"/>
  </cols>
  <sheetData>
    <row r="1" spans="1:6" x14ac:dyDescent="0.25">
      <c r="A1" s="19" t="s">
        <v>210</v>
      </c>
      <c r="B1" s="19" t="s">
        <v>211</v>
      </c>
      <c r="C1" s="19" t="s">
        <v>212</v>
      </c>
      <c r="D1" s="19" t="s">
        <v>213</v>
      </c>
      <c r="E1" s="19" t="s">
        <v>214</v>
      </c>
      <c r="F1" s="19" t="s">
        <v>215</v>
      </c>
    </row>
    <row r="2" spans="1:6" ht="240" hidden="1" x14ac:dyDescent="0.25">
      <c r="A2" t="s">
        <v>216</v>
      </c>
      <c r="B2">
        <v>1000</v>
      </c>
      <c r="C2">
        <v>1000</v>
      </c>
      <c r="D2" t="s">
        <v>48</v>
      </c>
      <c r="E2" s="20" t="s">
        <v>217</v>
      </c>
    </row>
    <row r="3" spans="1:6" ht="300" hidden="1" x14ac:dyDescent="0.25">
      <c r="A3" t="s">
        <v>216</v>
      </c>
      <c r="B3">
        <v>1000</v>
      </c>
      <c r="C3">
        <v>1000</v>
      </c>
      <c r="D3" t="s">
        <v>50</v>
      </c>
      <c r="E3" s="20" t="s">
        <v>219</v>
      </c>
    </row>
    <row r="4" spans="1:6" ht="240" hidden="1" x14ac:dyDescent="0.25">
      <c r="A4" t="s">
        <v>108</v>
      </c>
      <c r="B4">
        <v>990</v>
      </c>
      <c r="C4">
        <v>990</v>
      </c>
      <c r="D4" t="s">
        <v>48</v>
      </c>
      <c r="E4" s="20" t="s">
        <v>217</v>
      </c>
    </row>
    <row r="5" spans="1:6" ht="330" hidden="1" x14ac:dyDescent="0.25">
      <c r="A5" t="s">
        <v>108</v>
      </c>
      <c r="B5">
        <v>990</v>
      </c>
      <c r="C5">
        <v>990</v>
      </c>
      <c r="D5" t="s">
        <v>50</v>
      </c>
      <c r="E5" s="20" t="s">
        <v>220</v>
      </c>
    </row>
    <row r="6" spans="1:6" ht="240" hidden="1" x14ac:dyDescent="0.25">
      <c r="A6" t="s">
        <v>180</v>
      </c>
      <c r="B6">
        <v>980</v>
      </c>
      <c r="C6">
        <v>980</v>
      </c>
      <c r="D6" t="s">
        <v>48</v>
      </c>
      <c r="E6" s="20" t="s">
        <v>217</v>
      </c>
    </row>
    <row r="7" spans="1:6" ht="285" hidden="1" x14ac:dyDescent="0.25">
      <c r="A7" t="s">
        <v>180</v>
      </c>
      <c r="B7">
        <v>980</v>
      </c>
      <c r="C7">
        <v>980</v>
      </c>
      <c r="D7" t="s">
        <v>49</v>
      </c>
      <c r="E7" s="20" t="s">
        <v>218</v>
      </c>
    </row>
    <row r="8" spans="1:6" ht="330" hidden="1" x14ac:dyDescent="0.25">
      <c r="A8" t="s">
        <v>180</v>
      </c>
      <c r="B8">
        <v>980</v>
      </c>
      <c r="C8">
        <v>980</v>
      </c>
      <c r="D8" t="s">
        <v>50</v>
      </c>
      <c r="E8" s="20" t="s">
        <v>220</v>
      </c>
    </row>
    <row r="9" spans="1:6" ht="330" hidden="1" x14ac:dyDescent="0.25">
      <c r="A9" t="s">
        <v>119</v>
      </c>
      <c r="B9">
        <v>850</v>
      </c>
      <c r="C9">
        <v>850</v>
      </c>
      <c r="D9" t="s">
        <v>50</v>
      </c>
      <c r="E9" s="20" t="s">
        <v>220</v>
      </c>
    </row>
    <row r="10" spans="1:6" ht="240" hidden="1" x14ac:dyDescent="0.25">
      <c r="A10" t="s">
        <v>166</v>
      </c>
      <c r="B10">
        <v>850</v>
      </c>
      <c r="C10">
        <v>850</v>
      </c>
      <c r="D10" t="s">
        <v>48</v>
      </c>
      <c r="E10" s="20" t="s">
        <v>217</v>
      </c>
    </row>
    <row r="11" spans="1:6" ht="285" hidden="1" x14ac:dyDescent="0.25">
      <c r="A11" t="s">
        <v>166</v>
      </c>
      <c r="B11">
        <v>850</v>
      </c>
      <c r="C11">
        <v>850</v>
      </c>
      <c r="D11" t="s">
        <v>49</v>
      </c>
      <c r="E11" s="20" t="s">
        <v>218</v>
      </c>
    </row>
    <row r="12" spans="1:6" ht="330" hidden="1" x14ac:dyDescent="0.25">
      <c r="A12" t="s">
        <v>166</v>
      </c>
      <c r="B12">
        <v>850</v>
      </c>
      <c r="C12">
        <v>850</v>
      </c>
      <c r="D12" t="s">
        <v>50</v>
      </c>
      <c r="E12" s="20" t="s">
        <v>220</v>
      </c>
    </row>
    <row r="13" spans="1:6" ht="240" hidden="1" x14ac:dyDescent="0.25">
      <c r="A13" t="s">
        <v>178</v>
      </c>
      <c r="B13">
        <v>850</v>
      </c>
      <c r="C13">
        <v>850</v>
      </c>
      <c r="D13" t="s">
        <v>48</v>
      </c>
      <c r="E13" s="20" t="s">
        <v>217</v>
      </c>
    </row>
    <row r="14" spans="1:6" ht="285" hidden="1" x14ac:dyDescent="0.25">
      <c r="A14" t="s">
        <v>178</v>
      </c>
      <c r="B14">
        <v>850</v>
      </c>
      <c r="C14">
        <v>850</v>
      </c>
      <c r="D14" t="s">
        <v>49</v>
      </c>
      <c r="E14" s="20" t="s">
        <v>218</v>
      </c>
    </row>
    <row r="15" spans="1:6" ht="330" hidden="1" x14ac:dyDescent="0.25">
      <c r="A15" t="s">
        <v>178</v>
      </c>
      <c r="B15">
        <v>850</v>
      </c>
      <c r="C15">
        <v>850</v>
      </c>
      <c r="D15" t="s">
        <v>50</v>
      </c>
      <c r="E15" s="20" t="s">
        <v>220</v>
      </c>
    </row>
    <row r="16" spans="1:6" ht="240" hidden="1" x14ac:dyDescent="0.25">
      <c r="A16" t="s">
        <v>158</v>
      </c>
      <c r="B16">
        <v>800</v>
      </c>
      <c r="C16">
        <v>800</v>
      </c>
      <c r="D16" t="s">
        <v>48</v>
      </c>
      <c r="E16" s="20" t="s">
        <v>217</v>
      </c>
    </row>
    <row r="17" spans="1:5" ht="285" hidden="1" x14ac:dyDescent="0.25">
      <c r="A17" t="s">
        <v>158</v>
      </c>
      <c r="B17">
        <v>800</v>
      </c>
      <c r="C17">
        <v>800</v>
      </c>
      <c r="D17" t="s">
        <v>49</v>
      </c>
      <c r="E17" s="20" t="s">
        <v>218</v>
      </c>
    </row>
    <row r="18" spans="1:5" ht="330" hidden="1" x14ac:dyDescent="0.25">
      <c r="A18" t="s">
        <v>158</v>
      </c>
      <c r="B18">
        <v>800</v>
      </c>
      <c r="C18">
        <v>800</v>
      </c>
      <c r="D18" t="s">
        <v>50</v>
      </c>
      <c r="E18" s="20" t="s">
        <v>220</v>
      </c>
    </row>
    <row r="19" spans="1:5" ht="240" hidden="1" x14ac:dyDescent="0.25">
      <c r="A19" t="s">
        <v>164</v>
      </c>
      <c r="B19">
        <v>800</v>
      </c>
      <c r="C19">
        <v>800</v>
      </c>
      <c r="D19" t="s">
        <v>48</v>
      </c>
      <c r="E19" s="20" t="s">
        <v>217</v>
      </c>
    </row>
    <row r="20" spans="1:5" ht="285" hidden="1" x14ac:dyDescent="0.25">
      <c r="A20" t="s">
        <v>164</v>
      </c>
      <c r="B20">
        <v>800</v>
      </c>
      <c r="C20">
        <v>800</v>
      </c>
      <c r="D20" t="s">
        <v>49</v>
      </c>
      <c r="E20" s="20" t="s">
        <v>218</v>
      </c>
    </row>
    <row r="21" spans="1:5" ht="330" hidden="1" x14ac:dyDescent="0.25">
      <c r="A21" t="s">
        <v>164</v>
      </c>
      <c r="B21">
        <v>800</v>
      </c>
      <c r="C21">
        <v>800</v>
      </c>
      <c r="D21" t="s">
        <v>50</v>
      </c>
      <c r="E21" s="20" t="s">
        <v>220</v>
      </c>
    </row>
    <row r="22" spans="1:5" ht="240" hidden="1" x14ac:dyDescent="0.25">
      <c r="A22" t="s">
        <v>141</v>
      </c>
      <c r="B22">
        <v>799.2</v>
      </c>
      <c r="C22">
        <v>799.2</v>
      </c>
      <c r="D22" t="s">
        <v>48</v>
      </c>
      <c r="E22" s="20" t="s">
        <v>217</v>
      </c>
    </row>
    <row r="23" spans="1:5" ht="285" hidden="1" x14ac:dyDescent="0.25">
      <c r="A23" t="s">
        <v>141</v>
      </c>
      <c r="B23">
        <v>799.2</v>
      </c>
      <c r="C23">
        <v>799.2</v>
      </c>
      <c r="D23" t="s">
        <v>49</v>
      </c>
      <c r="E23" s="20" t="s">
        <v>218</v>
      </c>
    </row>
    <row r="24" spans="1:5" ht="330" hidden="1" x14ac:dyDescent="0.25">
      <c r="A24" t="s">
        <v>141</v>
      </c>
      <c r="B24">
        <v>799.2</v>
      </c>
      <c r="C24">
        <v>799.2</v>
      </c>
      <c r="D24" t="s">
        <v>50</v>
      </c>
      <c r="E24" s="20" t="s">
        <v>220</v>
      </c>
    </row>
    <row r="25" spans="1:5" ht="240" hidden="1" x14ac:dyDescent="0.25">
      <c r="A25" t="s">
        <v>88</v>
      </c>
      <c r="B25">
        <v>790</v>
      </c>
      <c r="C25">
        <v>790</v>
      </c>
      <c r="D25" t="s">
        <v>48</v>
      </c>
      <c r="E25" s="20" t="s">
        <v>217</v>
      </c>
    </row>
    <row r="26" spans="1:5" ht="330" hidden="1" x14ac:dyDescent="0.25">
      <c r="A26" t="s">
        <v>88</v>
      </c>
      <c r="B26">
        <v>790</v>
      </c>
      <c r="C26">
        <v>790</v>
      </c>
      <c r="D26" t="s">
        <v>50</v>
      </c>
      <c r="E26" s="20" t="s">
        <v>220</v>
      </c>
    </row>
    <row r="27" spans="1:5" ht="240" hidden="1" x14ac:dyDescent="0.25">
      <c r="A27" t="s">
        <v>112</v>
      </c>
      <c r="B27">
        <v>800</v>
      </c>
      <c r="C27">
        <v>800</v>
      </c>
      <c r="D27" t="s">
        <v>48</v>
      </c>
      <c r="E27" s="20" t="s">
        <v>217</v>
      </c>
    </row>
    <row r="28" spans="1:5" ht="285" hidden="1" x14ac:dyDescent="0.25">
      <c r="A28" t="s">
        <v>112</v>
      </c>
      <c r="B28">
        <v>800</v>
      </c>
      <c r="C28">
        <v>800</v>
      </c>
      <c r="D28" t="s">
        <v>49</v>
      </c>
      <c r="E28" s="20" t="s">
        <v>218</v>
      </c>
    </row>
    <row r="29" spans="1:5" ht="330" hidden="1" x14ac:dyDescent="0.25">
      <c r="A29" t="s">
        <v>112</v>
      </c>
      <c r="B29">
        <v>800</v>
      </c>
      <c r="C29">
        <v>800</v>
      </c>
      <c r="D29" t="s">
        <v>50</v>
      </c>
      <c r="E29" s="20" t="s">
        <v>220</v>
      </c>
    </row>
    <row r="30" spans="1:5" ht="240" hidden="1" x14ac:dyDescent="0.25">
      <c r="A30" t="s">
        <v>127</v>
      </c>
      <c r="B30">
        <v>768</v>
      </c>
      <c r="C30">
        <v>768</v>
      </c>
      <c r="D30" t="s">
        <v>48</v>
      </c>
      <c r="E30" s="20" t="s">
        <v>217</v>
      </c>
    </row>
    <row r="31" spans="1:5" ht="285" hidden="1" x14ac:dyDescent="0.25">
      <c r="A31" t="s">
        <v>127</v>
      </c>
      <c r="B31">
        <v>768</v>
      </c>
      <c r="C31">
        <v>768</v>
      </c>
      <c r="D31" t="s">
        <v>49</v>
      </c>
      <c r="E31" s="20" t="s">
        <v>218</v>
      </c>
    </row>
    <row r="32" spans="1:5" ht="330" hidden="1" x14ac:dyDescent="0.25">
      <c r="A32" t="s">
        <v>127</v>
      </c>
      <c r="B32">
        <v>768</v>
      </c>
      <c r="C32">
        <v>768</v>
      </c>
      <c r="D32" t="s">
        <v>50</v>
      </c>
      <c r="E32" s="20" t="s">
        <v>220</v>
      </c>
    </row>
    <row r="33" spans="1:5" ht="240" hidden="1" x14ac:dyDescent="0.25">
      <c r="A33" t="s">
        <v>357</v>
      </c>
      <c r="B33">
        <v>768</v>
      </c>
      <c r="C33">
        <v>768</v>
      </c>
      <c r="D33" t="s">
        <v>48</v>
      </c>
      <c r="E33" s="20" t="s">
        <v>217</v>
      </c>
    </row>
    <row r="34" spans="1:5" ht="330" hidden="1" x14ac:dyDescent="0.25">
      <c r="A34" t="s">
        <v>357</v>
      </c>
      <c r="B34">
        <v>768</v>
      </c>
      <c r="C34">
        <v>768</v>
      </c>
      <c r="D34" t="s">
        <v>50</v>
      </c>
      <c r="E34" s="20" t="s">
        <v>220</v>
      </c>
    </row>
    <row r="35" spans="1:5" ht="240" hidden="1" x14ac:dyDescent="0.25">
      <c r="A35" t="s">
        <v>130</v>
      </c>
      <c r="B35">
        <v>760</v>
      </c>
      <c r="C35">
        <v>760</v>
      </c>
      <c r="D35" t="s">
        <v>48</v>
      </c>
      <c r="E35" s="20" t="s">
        <v>217</v>
      </c>
    </row>
    <row r="36" spans="1:5" ht="330" hidden="1" x14ac:dyDescent="0.25">
      <c r="A36" t="s">
        <v>130</v>
      </c>
      <c r="B36">
        <v>760</v>
      </c>
      <c r="C36">
        <v>760</v>
      </c>
      <c r="D36" t="s">
        <v>50</v>
      </c>
      <c r="E36" s="20" t="s">
        <v>220</v>
      </c>
    </row>
    <row r="37" spans="1:5" ht="240" hidden="1" x14ac:dyDescent="0.25">
      <c r="A37" t="s">
        <v>133</v>
      </c>
      <c r="B37">
        <v>750</v>
      </c>
      <c r="C37">
        <v>750</v>
      </c>
      <c r="D37" t="s">
        <v>48</v>
      </c>
      <c r="E37" s="20" t="s">
        <v>217</v>
      </c>
    </row>
    <row r="38" spans="1:5" ht="285" hidden="1" x14ac:dyDescent="0.25">
      <c r="A38" t="s">
        <v>133</v>
      </c>
      <c r="B38">
        <v>750</v>
      </c>
      <c r="C38">
        <v>750</v>
      </c>
      <c r="D38" t="s">
        <v>49</v>
      </c>
      <c r="E38" s="20" t="s">
        <v>218</v>
      </c>
    </row>
    <row r="39" spans="1:5" ht="330" hidden="1" x14ac:dyDescent="0.25">
      <c r="A39" t="s">
        <v>133</v>
      </c>
      <c r="B39">
        <v>750</v>
      </c>
      <c r="C39">
        <v>750</v>
      </c>
      <c r="D39" t="s">
        <v>50</v>
      </c>
      <c r="E39" s="20" t="s">
        <v>220</v>
      </c>
    </row>
    <row r="40" spans="1:5" ht="330" hidden="1" x14ac:dyDescent="0.25">
      <c r="A40" t="s">
        <v>176</v>
      </c>
      <c r="B40">
        <v>750</v>
      </c>
      <c r="C40">
        <v>750</v>
      </c>
      <c r="D40" t="s">
        <v>50</v>
      </c>
      <c r="E40" s="20" t="s">
        <v>220</v>
      </c>
    </row>
    <row r="41" spans="1:5" ht="330" hidden="1" x14ac:dyDescent="0.25">
      <c r="A41" t="s">
        <v>117</v>
      </c>
      <c r="B41">
        <v>720</v>
      </c>
      <c r="C41">
        <v>720</v>
      </c>
      <c r="D41" t="s">
        <v>50</v>
      </c>
      <c r="E41" s="20" t="s">
        <v>220</v>
      </c>
    </row>
    <row r="42" spans="1:5" ht="285" hidden="1" x14ac:dyDescent="0.25">
      <c r="A42" t="s">
        <v>160</v>
      </c>
      <c r="B42">
        <v>720</v>
      </c>
      <c r="C42">
        <v>720</v>
      </c>
      <c r="D42" t="s">
        <v>49</v>
      </c>
      <c r="E42" s="20" t="s">
        <v>218</v>
      </c>
    </row>
    <row r="43" spans="1:5" ht="330" hidden="1" x14ac:dyDescent="0.25">
      <c r="A43" t="s">
        <v>160</v>
      </c>
      <c r="B43">
        <v>720</v>
      </c>
      <c r="C43">
        <v>720</v>
      </c>
      <c r="D43" t="s">
        <v>50</v>
      </c>
      <c r="E43" s="20" t="s">
        <v>220</v>
      </c>
    </row>
    <row r="44" spans="1:5" ht="330" hidden="1" x14ac:dyDescent="0.25">
      <c r="A44" t="s">
        <v>168</v>
      </c>
      <c r="B44">
        <v>720</v>
      </c>
      <c r="C44">
        <v>720</v>
      </c>
      <c r="D44" t="s">
        <v>50</v>
      </c>
      <c r="E44" s="20" t="s">
        <v>220</v>
      </c>
    </row>
    <row r="45" spans="1:5" ht="240" hidden="1" x14ac:dyDescent="0.25">
      <c r="A45" t="s">
        <v>353</v>
      </c>
      <c r="B45">
        <v>684</v>
      </c>
      <c r="C45">
        <v>684</v>
      </c>
      <c r="D45" t="s">
        <v>48</v>
      </c>
      <c r="E45" s="20" t="s">
        <v>217</v>
      </c>
    </row>
    <row r="46" spans="1:5" ht="330" hidden="1" x14ac:dyDescent="0.25">
      <c r="A46" t="s">
        <v>353</v>
      </c>
      <c r="B46">
        <v>684</v>
      </c>
      <c r="C46">
        <v>684</v>
      </c>
      <c r="D46" t="s">
        <v>50</v>
      </c>
      <c r="E46" s="20" t="s">
        <v>220</v>
      </c>
    </row>
    <row r="47" spans="1:5" ht="285" hidden="1" x14ac:dyDescent="0.25">
      <c r="A47" t="s">
        <v>98</v>
      </c>
      <c r="B47">
        <v>650</v>
      </c>
      <c r="C47">
        <v>650</v>
      </c>
      <c r="D47" t="s">
        <v>49</v>
      </c>
      <c r="E47" s="20" t="s">
        <v>218</v>
      </c>
    </row>
    <row r="48" spans="1:5" ht="330" hidden="1" x14ac:dyDescent="0.25">
      <c r="A48" t="s">
        <v>98</v>
      </c>
      <c r="B48">
        <v>650</v>
      </c>
      <c r="C48">
        <v>650</v>
      </c>
      <c r="D48" t="s">
        <v>50</v>
      </c>
      <c r="E48" s="20" t="s">
        <v>220</v>
      </c>
    </row>
    <row r="49" spans="1:5" ht="240" hidden="1" x14ac:dyDescent="0.25">
      <c r="A49" t="s">
        <v>143</v>
      </c>
      <c r="B49">
        <v>650</v>
      </c>
      <c r="C49">
        <v>650</v>
      </c>
      <c r="D49" t="s">
        <v>48</v>
      </c>
      <c r="E49" s="20" t="s">
        <v>217</v>
      </c>
    </row>
    <row r="50" spans="1:5" ht="285" hidden="1" x14ac:dyDescent="0.25">
      <c r="A50" t="s">
        <v>143</v>
      </c>
      <c r="B50">
        <v>650</v>
      </c>
      <c r="C50">
        <v>650</v>
      </c>
      <c r="D50" t="s">
        <v>49</v>
      </c>
      <c r="E50" s="20" t="s">
        <v>218</v>
      </c>
    </row>
    <row r="51" spans="1:5" ht="330" hidden="1" x14ac:dyDescent="0.25">
      <c r="A51" t="s">
        <v>143</v>
      </c>
      <c r="B51">
        <v>650</v>
      </c>
      <c r="C51">
        <v>650</v>
      </c>
      <c r="D51" t="s">
        <v>50</v>
      </c>
      <c r="E51" s="20" t="s">
        <v>220</v>
      </c>
    </row>
    <row r="52" spans="1:5" ht="330" hidden="1" x14ac:dyDescent="0.25">
      <c r="A52" t="s">
        <v>175</v>
      </c>
      <c r="B52">
        <v>648</v>
      </c>
      <c r="C52">
        <v>648</v>
      </c>
      <c r="D52" t="s">
        <v>50</v>
      </c>
      <c r="E52" s="20" t="s">
        <v>220</v>
      </c>
    </row>
    <row r="53" spans="1:5" ht="285" hidden="1" x14ac:dyDescent="0.25">
      <c r="A53" t="s">
        <v>138</v>
      </c>
      <c r="B53">
        <v>640</v>
      </c>
      <c r="C53">
        <v>640</v>
      </c>
      <c r="D53" t="s">
        <v>49</v>
      </c>
      <c r="E53" s="20" t="s">
        <v>218</v>
      </c>
    </row>
    <row r="54" spans="1:5" ht="330" hidden="1" x14ac:dyDescent="0.25">
      <c r="A54" t="s">
        <v>138</v>
      </c>
      <c r="B54">
        <v>640</v>
      </c>
      <c r="C54">
        <v>640</v>
      </c>
      <c r="D54" t="s">
        <v>50</v>
      </c>
      <c r="E54" s="20" t="s">
        <v>220</v>
      </c>
    </row>
    <row r="55" spans="1:5" ht="240" hidden="1" x14ac:dyDescent="0.25">
      <c r="A55" t="s">
        <v>157</v>
      </c>
      <c r="B55">
        <v>640</v>
      </c>
      <c r="C55">
        <v>640</v>
      </c>
      <c r="D55" t="s">
        <v>48</v>
      </c>
      <c r="E55" s="20" t="s">
        <v>217</v>
      </c>
    </row>
    <row r="56" spans="1:5" ht="285" hidden="1" x14ac:dyDescent="0.25">
      <c r="A56" t="s">
        <v>157</v>
      </c>
      <c r="B56">
        <v>640</v>
      </c>
      <c r="C56">
        <v>640</v>
      </c>
      <c r="D56" t="s">
        <v>49</v>
      </c>
      <c r="E56" s="20" t="s">
        <v>218</v>
      </c>
    </row>
    <row r="57" spans="1:5" ht="330" hidden="1" x14ac:dyDescent="0.25">
      <c r="A57" t="s">
        <v>157</v>
      </c>
      <c r="B57">
        <v>640</v>
      </c>
      <c r="C57">
        <v>640</v>
      </c>
      <c r="D57" t="s">
        <v>50</v>
      </c>
      <c r="E57" s="20" t="s">
        <v>220</v>
      </c>
    </row>
    <row r="58" spans="1:5" ht="330" hidden="1" x14ac:dyDescent="0.25">
      <c r="A58" t="s">
        <v>182</v>
      </c>
      <c r="B58">
        <v>640</v>
      </c>
      <c r="C58">
        <v>640</v>
      </c>
      <c r="D58" t="s">
        <v>50</v>
      </c>
      <c r="E58" s="20" t="s">
        <v>220</v>
      </c>
    </row>
    <row r="59" spans="1:5" ht="330" hidden="1" x14ac:dyDescent="0.25">
      <c r="A59" t="s">
        <v>185</v>
      </c>
      <c r="B59">
        <v>640</v>
      </c>
      <c r="C59">
        <v>640</v>
      </c>
      <c r="D59" t="s">
        <v>50</v>
      </c>
      <c r="E59" s="20" t="s">
        <v>220</v>
      </c>
    </row>
    <row r="60" spans="1:5" ht="240" hidden="1" x14ac:dyDescent="0.25">
      <c r="A60" t="s">
        <v>162</v>
      </c>
      <c r="B60">
        <v>600</v>
      </c>
      <c r="C60">
        <v>600</v>
      </c>
      <c r="D60" t="s">
        <v>48</v>
      </c>
      <c r="E60" s="20" t="s">
        <v>217</v>
      </c>
    </row>
    <row r="61" spans="1:5" ht="285" hidden="1" x14ac:dyDescent="0.25">
      <c r="A61" t="s">
        <v>162</v>
      </c>
      <c r="B61">
        <v>600</v>
      </c>
      <c r="C61">
        <v>600</v>
      </c>
      <c r="D61" t="s">
        <v>49</v>
      </c>
      <c r="E61" s="20" t="s">
        <v>218</v>
      </c>
    </row>
    <row r="62" spans="1:5" ht="330" hidden="1" x14ac:dyDescent="0.25">
      <c r="A62" t="s">
        <v>162</v>
      </c>
      <c r="B62">
        <v>600</v>
      </c>
      <c r="C62">
        <v>600</v>
      </c>
      <c r="D62" t="s">
        <v>50</v>
      </c>
      <c r="E62" s="20" t="s">
        <v>220</v>
      </c>
    </row>
    <row r="63" spans="1:5" ht="240" hidden="1" x14ac:dyDescent="0.25">
      <c r="A63" t="s">
        <v>183</v>
      </c>
      <c r="B63">
        <v>800</v>
      </c>
      <c r="C63">
        <v>800</v>
      </c>
      <c r="D63" t="s">
        <v>48</v>
      </c>
      <c r="E63" s="20" t="s">
        <v>217</v>
      </c>
    </row>
    <row r="64" spans="1:5" ht="330" hidden="1" x14ac:dyDescent="0.25">
      <c r="A64" t="s">
        <v>183</v>
      </c>
      <c r="B64">
        <v>800</v>
      </c>
      <c r="C64">
        <v>800</v>
      </c>
      <c r="D64" t="s">
        <v>50</v>
      </c>
      <c r="E64" s="20" t="s">
        <v>220</v>
      </c>
    </row>
    <row r="65" spans="1:5" ht="240" hidden="1" x14ac:dyDescent="0.25">
      <c r="A65" t="s">
        <v>160</v>
      </c>
      <c r="B65">
        <v>560</v>
      </c>
      <c r="C65">
        <v>560</v>
      </c>
      <c r="D65" t="s">
        <v>48</v>
      </c>
      <c r="E65" s="20" t="s">
        <v>217</v>
      </c>
    </row>
    <row r="66" spans="1:5" ht="240" hidden="1" x14ac:dyDescent="0.25">
      <c r="A66" t="s">
        <v>83</v>
      </c>
      <c r="B66">
        <v>500</v>
      </c>
      <c r="C66">
        <v>500</v>
      </c>
      <c r="D66" t="s">
        <v>48</v>
      </c>
      <c r="E66" s="20" t="s">
        <v>217</v>
      </c>
    </row>
    <row r="67" spans="1:5" ht="285" hidden="1" x14ac:dyDescent="0.25">
      <c r="A67" t="s">
        <v>83</v>
      </c>
      <c r="B67">
        <v>500</v>
      </c>
      <c r="C67">
        <v>500</v>
      </c>
      <c r="D67" t="s">
        <v>49</v>
      </c>
      <c r="E67" s="20" t="s">
        <v>218</v>
      </c>
    </row>
    <row r="68" spans="1:5" ht="330" hidden="1" x14ac:dyDescent="0.25">
      <c r="A68" t="s">
        <v>83</v>
      </c>
      <c r="B68">
        <v>500</v>
      </c>
      <c r="C68">
        <v>500</v>
      </c>
      <c r="D68" t="s">
        <v>50</v>
      </c>
      <c r="E68" s="20" t="s">
        <v>220</v>
      </c>
    </row>
    <row r="69" spans="1:5" ht="240" x14ac:dyDescent="0.25">
      <c r="A69" t="s">
        <v>372</v>
      </c>
      <c r="B69">
        <v>500</v>
      </c>
      <c r="C69">
        <v>500</v>
      </c>
      <c r="D69" t="s">
        <v>48</v>
      </c>
      <c r="E69" s="20" t="s">
        <v>217</v>
      </c>
    </row>
    <row r="70" spans="1:5" ht="285" x14ac:dyDescent="0.25">
      <c r="A70" t="s">
        <v>372</v>
      </c>
      <c r="B70">
        <v>500</v>
      </c>
      <c r="C70">
        <v>500</v>
      </c>
      <c r="D70" t="s">
        <v>49</v>
      </c>
      <c r="E70" s="20" t="s">
        <v>218</v>
      </c>
    </row>
    <row r="71" spans="1:5" ht="330" x14ac:dyDescent="0.25">
      <c r="A71" t="s">
        <v>372</v>
      </c>
      <c r="B71">
        <v>500</v>
      </c>
      <c r="C71">
        <v>500</v>
      </c>
      <c r="D71" t="s">
        <v>50</v>
      </c>
      <c r="E71" s="20" t="s">
        <v>220</v>
      </c>
    </row>
    <row r="72" spans="1:5" ht="285" hidden="1" x14ac:dyDescent="0.25">
      <c r="A72" t="s">
        <v>173</v>
      </c>
      <c r="B72">
        <v>500</v>
      </c>
      <c r="C72">
        <v>500</v>
      </c>
      <c r="D72" t="s">
        <v>49</v>
      </c>
      <c r="E72" s="20" t="s">
        <v>218</v>
      </c>
    </row>
    <row r="73" spans="1:5" ht="330" hidden="1" x14ac:dyDescent="0.25">
      <c r="A73" t="s">
        <v>173</v>
      </c>
      <c r="B73">
        <v>500</v>
      </c>
      <c r="C73">
        <v>500</v>
      </c>
      <c r="D73" t="s">
        <v>50</v>
      </c>
      <c r="E73" s="20" t="s">
        <v>220</v>
      </c>
    </row>
    <row r="74" spans="1:5" ht="240" hidden="1" x14ac:dyDescent="0.25">
      <c r="A74" t="s">
        <v>181</v>
      </c>
      <c r="B74">
        <v>487</v>
      </c>
      <c r="C74">
        <v>487</v>
      </c>
      <c r="D74" t="s">
        <v>48</v>
      </c>
      <c r="E74" s="20" t="s">
        <v>217</v>
      </c>
    </row>
    <row r="75" spans="1:5" ht="285" hidden="1" x14ac:dyDescent="0.25">
      <c r="A75" t="s">
        <v>181</v>
      </c>
      <c r="B75">
        <v>487</v>
      </c>
      <c r="C75">
        <v>487</v>
      </c>
      <c r="D75" t="s">
        <v>49</v>
      </c>
      <c r="E75" s="20" t="s">
        <v>218</v>
      </c>
    </row>
    <row r="76" spans="1:5" ht="330" hidden="1" x14ac:dyDescent="0.25">
      <c r="A76" t="s">
        <v>181</v>
      </c>
      <c r="B76">
        <v>487</v>
      </c>
      <c r="C76">
        <v>487</v>
      </c>
      <c r="D76" t="s">
        <v>50</v>
      </c>
      <c r="E76" s="20" t="s">
        <v>220</v>
      </c>
    </row>
    <row r="77" spans="1:5" ht="240" hidden="1" x14ac:dyDescent="0.25">
      <c r="A77" t="s">
        <v>122</v>
      </c>
      <c r="B77">
        <v>450</v>
      </c>
      <c r="C77">
        <v>450</v>
      </c>
      <c r="D77" t="s">
        <v>48</v>
      </c>
      <c r="E77" s="20" t="s">
        <v>217</v>
      </c>
    </row>
    <row r="78" spans="1:5" ht="285" hidden="1" x14ac:dyDescent="0.25">
      <c r="A78" t="s">
        <v>122</v>
      </c>
      <c r="B78">
        <v>450</v>
      </c>
      <c r="C78">
        <v>450</v>
      </c>
      <c r="D78" t="s">
        <v>49</v>
      </c>
      <c r="E78" s="20" t="s">
        <v>218</v>
      </c>
    </row>
    <row r="79" spans="1:5" ht="330" hidden="1" x14ac:dyDescent="0.25">
      <c r="A79" t="s">
        <v>122</v>
      </c>
      <c r="B79">
        <v>450</v>
      </c>
      <c r="C79">
        <v>450</v>
      </c>
      <c r="D79" t="s">
        <v>50</v>
      </c>
      <c r="E79" s="20" t="s">
        <v>220</v>
      </c>
    </row>
    <row r="80" spans="1:5" ht="330" hidden="1" x14ac:dyDescent="0.25">
      <c r="A80" t="s">
        <v>144</v>
      </c>
      <c r="B80">
        <v>400</v>
      </c>
      <c r="C80">
        <v>400</v>
      </c>
      <c r="D80" t="s">
        <v>50</v>
      </c>
      <c r="E80" s="20" t="s">
        <v>220</v>
      </c>
    </row>
    <row r="81" spans="1:5" ht="330" hidden="1" x14ac:dyDescent="0.25">
      <c r="A81" t="s">
        <v>146</v>
      </c>
      <c r="B81">
        <v>400</v>
      </c>
      <c r="C81">
        <v>400</v>
      </c>
      <c r="D81" t="s">
        <v>50</v>
      </c>
      <c r="E81" s="20" t="s">
        <v>220</v>
      </c>
    </row>
    <row r="82" spans="1:5" ht="285" hidden="1" x14ac:dyDescent="0.25">
      <c r="A82" t="s">
        <v>146</v>
      </c>
      <c r="B82">
        <v>0</v>
      </c>
      <c r="C82">
        <v>0</v>
      </c>
      <c r="D82" t="s">
        <v>49</v>
      </c>
      <c r="E82" s="20" t="s">
        <v>218</v>
      </c>
    </row>
    <row r="83" spans="1:5" ht="240" hidden="1" x14ac:dyDescent="0.25">
      <c r="A83" t="s">
        <v>146</v>
      </c>
      <c r="B83">
        <v>0</v>
      </c>
      <c r="C83">
        <v>0</v>
      </c>
      <c r="D83" t="s">
        <v>48</v>
      </c>
      <c r="E83" s="20" t="s">
        <v>217</v>
      </c>
    </row>
    <row r="84" spans="1:5" ht="330" hidden="1" x14ac:dyDescent="0.25">
      <c r="A84" t="s">
        <v>147</v>
      </c>
      <c r="B84">
        <v>400</v>
      </c>
      <c r="C84">
        <v>400</v>
      </c>
      <c r="D84" t="s">
        <v>50</v>
      </c>
      <c r="E84" s="20" t="s">
        <v>220</v>
      </c>
    </row>
    <row r="85" spans="1:5" ht="330" hidden="1" x14ac:dyDescent="0.25">
      <c r="A85" t="s">
        <v>148</v>
      </c>
      <c r="B85">
        <v>400</v>
      </c>
      <c r="C85">
        <v>400</v>
      </c>
      <c r="D85" t="s">
        <v>50</v>
      </c>
      <c r="E85" s="20" t="s">
        <v>220</v>
      </c>
    </row>
    <row r="86" spans="1:5" ht="330" hidden="1" x14ac:dyDescent="0.25">
      <c r="A86" t="s">
        <v>149</v>
      </c>
      <c r="B86">
        <v>400</v>
      </c>
      <c r="C86">
        <v>400</v>
      </c>
      <c r="D86" t="s">
        <v>50</v>
      </c>
      <c r="E86" s="20" t="s">
        <v>220</v>
      </c>
    </row>
    <row r="87" spans="1:5" ht="330" hidden="1" x14ac:dyDescent="0.25">
      <c r="A87" t="s">
        <v>152</v>
      </c>
      <c r="B87">
        <v>400</v>
      </c>
      <c r="C87">
        <v>400</v>
      </c>
      <c r="D87" t="s">
        <v>50</v>
      </c>
      <c r="E87" s="20" t="s">
        <v>220</v>
      </c>
    </row>
    <row r="88" spans="1:5" ht="330" hidden="1" x14ac:dyDescent="0.25">
      <c r="A88" t="s">
        <v>154</v>
      </c>
      <c r="B88">
        <v>400</v>
      </c>
      <c r="C88">
        <v>400</v>
      </c>
      <c r="D88" t="s">
        <v>50</v>
      </c>
      <c r="E88" s="20" t="s">
        <v>220</v>
      </c>
    </row>
    <row r="89" spans="1:5" ht="330" hidden="1" x14ac:dyDescent="0.25">
      <c r="A89" t="s">
        <v>155</v>
      </c>
      <c r="B89">
        <v>400</v>
      </c>
      <c r="C89">
        <v>400</v>
      </c>
      <c r="D89" t="s">
        <v>50</v>
      </c>
      <c r="E89" s="20" t="s">
        <v>220</v>
      </c>
    </row>
    <row r="90" spans="1:5" ht="330" hidden="1" x14ac:dyDescent="0.25">
      <c r="A90" t="s">
        <v>150</v>
      </c>
      <c r="B90">
        <v>400</v>
      </c>
      <c r="C90">
        <v>400</v>
      </c>
      <c r="D90" t="s">
        <v>50</v>
      </c>
      <c r="E90" s="20" t="s">
        <v>220</v>
      </c>
    </row>
    <row r="91" spans="1:5" ht="330" hidden="1" x14ac:dyDescent="0.25">
      <c r="A91" t="s">
        <v>156</v>
      </c>
      <c r="B91">
        <v>400</v>
      </c>
      <c r="C91">
        <v>400</v>
      </c>
      <c r="D91" t="s">
        <v>50</v>
      </c>
      <c r="E91" s="20" t="s">
        <v>220</v>
      </c>
    </row>
    <row r="92" spans="1:5" ht="330" hidden="1" x14ac:dyDescent="0.25">
      <c r="A92" t="s">
        <v>169</v>
      </c>
      <c r="B92">
        <v>400</v>
      </c>
      <c r="C92">
        <v>400</v>
      </c>
      <c r="D92" t="s">
        <v>50</v>
      </c>
      <c r="E92" s="20" t="s">
        <v>220</v>
      </c>
    </row>
    <row r="93" spans="1:5" ht="240" hidden="1" x14ac:dyDescent="0.25">
      <c r="A93" t="s">
        <v>371</v>
      </c>
      <c r="B93">
        <v>1200</v>
      </c>
      <c r="C93">
        <v>1200</v>
      </c>
      <c r="D93" t="s">
        <v>48</v>
      </c>
      <c r="E93" s="20" t="s">
        <v>217</v>
      </c>
    </row>
    <row r="94" spans="1:5" ht="285" hidden="1" x14ac:dyDescent="0.25">
      <c r="A94" t="s">
        <v>371</v>
      </c>
      <c r="B94">
        <v>1200</v>
      </c>
      <c r="C94">
        <v>1200</v>
      </c>
      <c r="D94" t="s">
        <v>49</v>
      </c>
      <c r="E94" s="20" t="s">
        <v>218</v>
      </c>
    </row>
    <row r="95" spans="1:5" ht="330" hidden="1" x14ac:dyDescent="0.25">
      <c r="A95" t="s">
        <v>371</v>
      </c>
      <c r="B95">
        <v>1200</v>
      </c>
      <c r="C95">
        <v>1200</v>
      </c>
      <c r="D95" t="s">
        <v>50</v>
      </c>
      <c r="E95" s="20" t="s">
        <v>220</v>
      </c>
    </row>
    <row r="96" spans="1:5" ht="240" hidden="1" x14ac:dyDescent="0.25">
      <c r="A96" t="s">
        <v>169</v>
      </c>
      <c r="B96">
        <v>300</v>
      </c>
      <c r="C96">
        <v>300</v>
      </c>
      <c r="D96" t="s">
        <v>48</v>
      </c>
      <c r="E96" s="20" t="s">
        <v>217</v>
      </c>
    </row>
    <row r="97" spans="1:5" ht="240" hidden="1" x14ac:dyDescent="0.25">
      <c r="A97" t="s">
        <v>175</v>
      </c>
      <c r="B97">
        <v>200</v>
      </c>
      <c r="C97">
        <v>200</v>
      </c>
      <c r="D97" t="s">
        <v>48</v>
      </c>
      <c r="E97" s="20" t="s">
        <v>217</v>
      </c>
    </row>
    <row r="98" spans="1:5" ht="240" hidden="1" x14ac:dyDescent="0.25">
      <c r="A98" t="s">
        <v>185</v>
      </c>
      <c r="B98">
        <v>200</v>
      </c>
      <c r="C98">
        <v>200</v>
      </c>
      <c r="D98" t="s">
        <v>48</v>
      </c>
      <c r="E98" s="20" t="s">
        <v>217</v>
      </c>
    </row>
    <row r="99" spans="1:5" ht="285" hidden="1" x14ac:dyDescent="0.25">
      <c r="A99" t="s">
        <v>216</v>
      </c>
      <c r="B99">
        <v>0</v>
      </c>
      <c r="C99">
        <v>0</v>
      </c>
      <c r="D99" t="s">
        <v>49</v>
      </c>
      <c r="E99" s="20" t="s">
        <v>218</v>
      </c>
    </row>
    <row r="100" spans="1:5" ht="285" hidden="1" x14ac:dyDescent="0.25">
      <c r="A100" t="s">
        <v>88</v>
      </c>
      <c r="B100">
        <v>790</v>
      </c>
      <c r="C100">
        <v>790</v>
      </c>
      <c r="D100" t="s">
        <v>49</v>
      </c>
      <c r="E100" s="20" t="s">
        <v>218</v>
      </c>
    </row>
    <row r="101" spans="1:5" ht="240" hidden="1" x14ac:dyDescent="0.25">
      <c r="A101" t="s">
        <v>98</v>
      </c>
      <c r="B101">
        <v>0</v>
      </c>
      <c r="C101">
        <v>0</v>
      </c>
      <c r="D101" t="s">
        <v>48</v>
      </c>
      <c r="E101" s="20" t="s">
        <v>217</v>
      </c>
    </row>
    <row r="102" spans="1:5" ht="285" hidden="1" x14ac:dyDescent="0.25">
      <c r="A102" t="s">
        <v>357</v>
      </c>
      <c r="B102">
        <v>0</v>
      </c>
      <c r="C102">
        <v>0</v>
      </c>
      <c r="D102" t="s">
        <v>49</v>
      </c>
      <c r="E102" s="20" t="s">
        <v>218</v>
      </c>
    </row>
    <row r="103" spans="1:5" ht="285" hidden="1" x14ac:dyDescent="0.25">
      <c r="A103" t="s">
        <v>103</v>
      </c>
      <c r="B103">
        <v>0</v>
      </c>
      <c r="C103">
        <v>0</v>
      </c>
      <c r="D103" t="s">
        <v>49</v>
      </c>
      <c r="E103" s="20" t="s">
        <v>218</v>
      </c>
    </row>
    <row r="104" spans="1:5" ht="330" hidden="1" x14ac:dyDescent="0.25">
      <c r="A104" t="s">
        <v>103</v>
      </c>
      <c r="B104">
        <v>0</v>
      </c>
      <c r="C104">
        <v>0</v>
      </c>
      <c r="D104" t="s">
        <v>50</v>
      </c>
      <c r="E104" s="20" t="s">
        <v>220</v>
      </c>
    </row>
    <row r="105" spans="1:5" ht="285" hidden="1" x14ac:dyDescent="0.25">
      <c r="A105" t="s">
        <v>108</v>
      </c>
      <c r="B105">
        <v>0</v>
      </c>
      <c r="C105">
        <v>0</v>
      </c>
      <c r="D105" t="s">
        <v>49</v>
      </c>
      <c r="E105" s="20" t="s">
        <v>218</v>
      </c>
    </row>
    <row r="106" spans="1:5" ht="240" hidden="1" x14ac:dyDescent="0.25">
      <c r="A106" t="s">
        <v>117</v>
      </c>
      <c r="B106">
        <v>0</v>
      </c>
      <c r="C106">
        <v>0</v>
      </c>
      <c r="D106" t="s">
        <v>48</v>
      </c>
      <c r="E106" s="20" t="s">
        <v>217</v>
      </c>
    </row>
    <row r="107" spans="1:5" ht="285" hidden="1" x14ac:dyDescent="0.25">
      <c r="A107" t="s">
        <v>117</v>
      </c>
      <c r="B107">
        <v>0</v>
      </c>
      <c r="C107">
        <v>0</v>
      </c>
      <c r="D107" t="s">
        <v>49</v>
      </c>
      <c r="E107" s="20" t="s">
        <v>218</v>
      </c>
    </row>
    <row r="108" spans="1:5" ht="240" hidden="1" x14ac:dyDescent="0.25">
      <c r="A108" t="s">
        <v>119</v>
      </c>
      <c r="B108">
        <v>0</v>
      </c>
      <c r="C108">
        <v>0</v>
      </c>
      <c r="D108" t="s">
        <v>48</v>
      </c>
      <c r="E108" s="20" t="s">
        <v>217</v>
      </c>
    </row>
    <row r="109" spans="1:5" ht="285" hidden="1" x14ac:dyDescent="0.25">
      <c r="A109" t="s">
        <v>119</v>
      </c>
      <c r="B109">
        <v>0</v>
      </c>
      <c r="C109">
        <v>0</v>
      </c>
      <c r="D109" t="s">
        <v>49</v>
      </c>
      <c r="E109" s="20" t="s">
        <v>218</v>
      </c>
    </row>
    <row r="110" spans="1:5" ht="285" hidden="1" x14ac:dyDescent="0.25">
      <c r="A110" t="s">
        <v>130</v>
      </c>
      <c r="B110">
        <v>0</v>
      </c>
      <c r="C110">
        <v>0</v>
      </c>
      <c r="D110" t="s">
        <v>49</v>
      </c>
      <c r="E110" s="20" t="s">
        <v>218</v>
      </c>
    </row>
    <row r="111" spans="1:5" ht="240" hidden="1" x14ac:dyDescent="0.25">
      <c r="A111" t="s">
        <v>138</v>
      </c>
      <c r="B111">
        <v>0</v>
      </c>
      <c r="C111">
        <v>0</v>
      </c>
      <c r="D111" t="s">
        <v>48</v>
      </c>
      <c r="E111" s="20" t="s">
        <v>217</v>
      </c>
    </row>
    <row r="112" spans="1:5" ht="240" hidden="1" x14ac:dyDescent="0.25">
      <c r="A112" t="s">
        <v>144</v>
      </c>
      <c r="B112">
        <v>0</v>
      </c>
      <c r="C112">
        <v>0</v>
      </c>
      <c r="D112" t="s">
        <v>48</v>
      </c>
      <c r="E112" s="20" t="s">
        <v>217</v>
      </c>
    </row>
    <row r="113" spans="1:5" ht="285" hidden="1" x14ac:dyDescent="0.25">
      <c r="A113" t="s">
        <v>144</v>
      </c>
      <c r="B113">
        <v>0</v>
      </c>
      <c r="C113">
        <v>0</v>
      </c>
      <c r="D113" t="s">
        <v>49</v>
      </c>
      <c r="E113" s="20" t="s">
        <v>218</v>
      </c>
    </row>
    <row r="114" spans="1:5" ht="240" hidden="1" x14ac:dyDescent="0.25">
      <c r="A114" t="s">
        <v>147</v>
      </c>
      <c r="B114">
        <v>0</v>
      </c>
      <c r="C114">
        <v>0</v>
      </c>
      <c r="D114" t="s">
        <v>48</v>
      </c>
      <c r="E114" s="20" t="s">
        <v>217</v>
      </c>
    </row>
    <row r="115" spans="1:5" ht="285" hidden="1" x14ac:dyDescent="0.25">
      <c r="A115" t="s">
        <v>147</v>
      </c>
      <c r="B115">
        <v>0</v>
      </c>
      <c r="C115">
        <v>0</v>
      </c>
      <c r="D115" t="s">
        <v>49</v>
      </c>
      <c r="E115" s="20" t="s">
        <v>218</v>
      </c>
    </row>
    <row r="116" spans="1:5" ht="240" hidden="1" x14ac:dyDescent="0.25">
      <c r="A116" t="s">
        <v>148</v>
      </c>
      <c r="B116">
        <v>0</v>
      </c>
      <c r="C116">
        <v>0</v>
      </c>
      <c r="D116" t="s">
        <v>48</v>
      </c>
      <c r="E116" s="20" t="s">
        <v>217</v>
      </c>
    </row>
    <row r="117" spans="1:5" ht="285" hidden="1" x14ac:dyDescent="0.25">
      <c r="A117" t="s">
        <v>148</v>
      </c>
      <c r="B117">
        <v>0</v>
      </c>
      <c r="C117">
        <v>0</v>
      </c>
      <c r="D117" t="s">
        <v>49</v>
      </c>
      <c r="E117" s="20" t="s">
        <v>218</v>
      </c>
    </row>
    <row r="118" spans="1:5" ht="240" hidden="1" x14ac:dyDescent="0.25">
      <c r="A118" t="s">
        <v>149</v>
      </c>
      <c r="B118">
        <v>0</v>
      </c>
      <c r="C118">
        <v>0</v>
      </c>
      <c r="D118" t="s">
        <v>48</v>
      </c>
      <c r="E118" s="20" t="s">
        <v>217</v>
      </c>
    </row>
    <row r="119" spans="1:5" ht="285" hidden="1" x14ac:dyDescent="0.25">
      <c r="A119" t="s">
        <v>149</v>
      </c>
      <c r="B119">
        <v>0</v>
      </c>
      <c r="C119">
        <v>0</v>
      </c>
      <c r="D119" t="s">
        <v>49</v>
      </c>
      <c r="E119" s="20" t="s">
        <v>218</v>
      </c>
    </row>
    <row r="120" spans="1:5" ht="240" hidden="1" x14ac:dyDescent="0.25">
      <c r="A120" t="s">
        <v>152</v>
      </c>
      <c r="B120">
        <v>0</v>
      </c>
      <c r="C120">
        <v>0</v>
      </c>
      <c r="D120" t="s">
        <v>48</v>
      </c>
      <c r="E120" s="20" t="s">
        <v>217</v>
      </c>
    </row>
    <row r="121" spans="1:5" ht="285" hidden="1" x14ac:dyDescent="0.25">
      <c r="A121" t="s">
        <v>152</v>
      </c>
      <c r="B121">
        <v>0</v>
      </c>
      <c r="C121">
        <v>0</v>
      </c>
      <c r="D121" t="s">
        <v>49</v>
      </c>
      <c r="E121" s="20" t="s">
        <v>218</v>
      </c>
    </row>
    <row r="122" spans="1:5" ht="240" hidden="1" x14ac:dyDescent="0.25">
      <c r="A122" t="s">
        <v>154</v>
      </c>
      <c r="B122">
        <v>0</v>
      </c>
      <c r="C122">
        <v>0</v>
      </c>
      <c r="D122" t="s">
        <v>48</v>
      </c>
      <c r="E122" s="20" t="s">
        <v>217</v>
      </c>
    </row>
    <row r="123" spans="1:5" ht="285" hidden="1" x14ac:dyDescent="0.25">
      <c r="A123" t="s">
        <v>154</v>
      </c>
      <c r="B123">
        <v>0</v>
      </c>
      <c r="C123">
        <v>0</v>
      </c>
      <c r="D123" t="s">
        <v>49</v>
      </c>
      <c r="E123" s="20" t="s">
        <v>218</v>
      </c>
    </row>
    <row r="124" spans="1:5" ht="240" hidden="1" x14ac:dyDescent="0.25">
      <c r="A124" t="s">
        <v>155</v>
      </c>
      <c r="B124">
        <v>0</v>
      </c>
      <c r="C124">
        <v>0</v>
      </c>
      <c r="D124" t="s">
        <v>48</v>
      </c>
      <c r="E124" s="20" t="s">
        <v>217</v>
      </c>
    </row>
    <row r="125" spans="1:5" ht="285" hidden="1" x14ac:dyDescent="0.25">
      <c r="A125" t="s">
        <v>155</v>
      </c>
      <c r="B125">
        <v>0</v>
      </c>
      <c r="C125">
        <v>0</v>
      </c>
      <c r="D125" t="s">
        <v>49</v>
      </c>
      <c r="E125" s="20" t="s">
        <v>218</v>
      </c>
    </row>
    <row r="126" spans="1:5" ht="240" hidden="1" x14ac:dyDescent="0.25">
      <c r="A126" t="s">
        <v>150</v>
      </c>
      <c r="B126">
        <v>0</v>
      </c>
      <c r="C126">
        <v>0</v>
      </c>
      <c r="D126" t="s">
        <v>48</v>
      </c>
      <c r="E126" s="20" t="s">
        <v>217</v>
      </c>
    </row>
    <row r="127" spans="1:5" ht="285" hidden="1" x14ac:dyDescent="0.25">
      <c r="A127" t="s">
        <v>150</v>
      </c>
      <c r="B127">
        <v>0</v>
      </c>
      <c r="C127">
        <v>0</v>
      </c>
      <c r="D127" t="s">
        <v>49</v>
      </c>
      <c r="E127" s="20" t="s">
        <v>218</v>
      </c>
    </row>
    <row r="128" spans="1:5" ht="240" hidden="1" x14ac:dyDescent="0.25">
      <c r="A128" t="s">
        <v>156</v>
      </c>
      <c r="B128">
        <v>0</v>
      </c>
      <c r="C128">
        <v>0</v>
      </c>
      <c r="D128" t="s">
        <v>48</v>
      </c>
      <c r="E128" s="20" t="s">
        <v>217</v>
      </c>
    </row>
    <row r="129" spans="1:5" ht="285" hidden="1" x14ac:dyDescent="0.25">
      <c r="A129" t="s">
        <v>156</v>
      </c>
      <c r="B129">
        <v>0</v>
      </c>
      <c r="C129">
        <v>0</v>
      </c>
      <c r="D129" t="s">
        <v>49</v>
      </c>
      <c r="E129" s="20" t="s">
        <v>218</v>
      </c>
    </row>
    <row r="130" spans="1:5" ht="240" hidden="1" x14ac:dyDescent="0.25">
      <c r="A130" t="s">
        <v>173</v>
      </c>
      <c r="B130">
        <v>0</v>
      </c>
      <c r="C130">
        <v>0</v>
      </c>
      <c r="D130" t="s">
        <v>48</v>
      </c>
      <c r="E130" s="20" t="s">
        <v>217</v>
      </c>
    </row>
    <row r="131" spans="1:5" ht="285" hidden="1" x14ac:dyDescent="0.25">
      <c r="A131" t="s">
        <v>175</v>
      </c>
      <c r="B131">
        <v>0</v>
      </c>
      <c r="C131">
        <v>0</v>
      </c>
      <c r="D131" t="s">
        <v>49</v>
      </c>
      <c r="E131" s="20" t="s">
        <v>218</v>
      </c>
    </row>
    <row r="132" spans="1:5" ht="240" hidden="1" x14ac:dyDescent="0.25">
      <c r="A132" t="s">
        <v>176</v>
      </c>
      <c r="B132">
        <v>0</v>
      </c>
      <c r="C132">
        <v>0</v>
      </c>
      <c r="D132" t="s">
        <v>48</v>
      </c>
      <c r="E132" s="20" t="s">
        <v>217</v>
      </c>
    </row>
    <row r="133" spans="1:5" ht="285" hidden="1" x14ac:dyDescent="0.25">
      <c r="A133" t="s">
        <v>176</v>
      </c>
      <c r="B133">
        <v>0</v>
      </c>
      <c r="C133">
        <v>0</v>
      </c>
      <c r="D133" t="s">
        <v>49</v>
      </c>
      <c r="E133" s="20" t="s">
        <v>218</v>
      </c>
    </row>
    <row r="134" spans="1:5" ht="240" hidden="1" x14ac:dyDescent="0.25">
      <c r="A134" t="s">
        <v>182</v>
      </c>
      <c r="B134">
        <v>0</v>
      </c>
      <c r="C134">
        <v>0</v>
      </c>
      <c r="D134" t="s">
        <v>48</v>
      </c>
      <c r="E134" s="20" t="s">
        <v>217</v>
      </c>
    </row>
    <row r="135" spans="1:5" ht="285" hidden="1" x14ac:dyDescent="0.25">
      <c r="A135" t="s">
        <v>182</v>
      </c>
      <c r="B135">
        <v>0</v>
      </c>
      <c r="C135">
        <v>0</v>
      </c>
      <c r="D135" t="s">
        <v>49</v>
      </c>
      <c r="E135" s="20" t="s">
        <v>218</v>
      </c>
    </row>
    <row r="136" spans="1:5" ht="285" hidden="1" x14ac:dyDescent="0.25">
      <c r="A136" t="s">
        <v>183</v>
      </c>
      <c r="B136">
        <v>800</v>
      </c>
      <c r="C136">
        <v>800</v>
      </c>
      <c r="D136" t="s">
        <v>49</v>
      </c>
      <c r="E136" s="20" t="s">
        <v>218</v>
      </c>
    </row>
    <row r="137" spans="1:5" ht="285" hidden="1" x14ac:dyDescent="0.25">
      <c r="A137" t="s">
        <v>185</v>
      </c>
      <c r="B137">
        <v>0</v>
      </c>
      <c r="C137">
        <v>0</v>
      </c>
      <c r="D137" t="s">
        <v>49</v>
      </c>
      <c r="E137" s="20" t="s">
        <v>218</v>
      </c>
    </row>
    <row r="138" spans="1:5" ht="285" hidden="1" x14ac:dyDescent="0.25">
      <c r="A138" t="s">
        <v>353</v>
      </c>
      <c r="B138">
        <v>0</v>
      </c>
      <c r="C138">
        <v>0</v>
      </c>
      <c r="D138" t="s">
        <v>49</v>
      </c>
      <c r="E138" s="20" t="s">
        <v>218</v>
      </c>
    </row>
    <row r="139" spans="1:5" ht="240" hidden="1" x14ac:dyDescent="0.25">
      <c r="A139" t="s">
        <v>168</v>
      </c>
      <c r="B139">
        <v>0</v>
      </c>
      <c r="C139">
        <v>0</v>
      </c>
      <c r="D139" t="s">
        <v>48</v>
      </c>
      <c r="E139" s="20" t="s">
        <v>217</v>
      </c>
    </row>
    <row r="140" spans="1:5" ht="285" hidden="1" x14ac:dyDescent="0.25">
      <c r="A140" t="s">
        <v>168</v>
      </c>
      <c r="B140">
        <v>0</v>
      </c>
      <c r="C140">
        <v>0</v>
      </c>
      <c r="D140" t="s">
        <v>49</v>
      </c>
      <c r="E140" s="20" t="s">
        <v>218</v>
      </c>
    </row>
    <row r="141" spans="1:5" ht="285" hidden="1" x14ac:dyDescent="0.25">
      <c r="A141" t="s">
        <v>169</v>
      </c>
      <c r="B141">
        <v>300</v>
      </c>
      <c r="C141">
        <v>300</v>
      </c>
      <c r="D141" t="s">
        <v>49</v>
      </c>
      <c r="E141" s="20" t="s">
        <v>218</v>
      </c>
    </row>
  </sheetData>
  <pageMargins left="0.7" right="0.7" top="0.75" bottom="0.75" header="0.3" footer="0.3"/>
  <tableParts count="1">
    <tablePart r:id="rId1"/>
  </tableParts>
</worksheet>
</file>

<file path=docMetadata/LabelInfo.xml><?xml version="1.0" encoding="utf-8"?>
<clbl:labelList xmlns:clbl="http://schemas.microsoft.com/office/2020/mipLabelMetadata">
  <clbl:label id="{7d4b8963-dacf-4722-a0a7-0d57c755f778}" enabled="0" method="" siteId="{7d4b8963-dacf-4722-a0a7-0d57c755f77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Statistik</vt:lpstr>
      <vt:lpstr>Avropsstöd Musikinstrument (UM)</vt:lpstr>
      <vt:lpstr>Blankett (Lev)</vt:lpstr>
      <vt:lpstr>Leverantörslista</vt:lpstr>
      <vt:lpstr>Listor</vt:lpstr>
      <vt:lpstr>Beräkningar</vt:lpstr>
      <vt:lpstr>Matris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Bäckström Marcus</dc:creator>
  <cp:keywords/>
  <dc:description/>
  <cp:lastModifiedBy>Bäckström Marcus</cp:lastModifiedBy>
  <cp:revision/>
  <dcterms:created xsi:type="dcterms:W3CDTF">2015-06-05T18:17:20Z</dcterms:created>
  <dcterms:modified xsi:type="dcterms:W3CDTF">2025-05-06T05:31:20Z</dcterms:modified>
  <cp:category/>
  <cp:contentStatus/>
</cp:coreProperties>
</file>