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codeName="ThisWorkbook" defaultThemeVersion="124226"/>
  <mc:AlternateContent xmlns:mc="http://schemas.openxmlformats.org/markup-compatibility/2006">
    <mc:Choice Requires="x15">
      <x15ac:absPath xmlns:x15ac="http://schemas.microsoft.com/office/spreadsheetml/2010/11/ac" url="G:\Upphandling\Upphandlingar\Fordon\Fordon 2018\13. Avtalsvård\Avropsstöd till webben\Arbetsmaterial\"/>
    </mc:Choice>
  </mc:AlternateContent>
  <xr:revisionPtr revIDLastSave="0" documentId="13_ncr:1_{BAA83E72-3C42-4F55-B28D-39D938DCB696}" xr6:coauthVersionLast="47" xr6:coauthVersionMax="47" xr10:uidLastSave="{00000000-0000-0000-0000-000000000000}"/>
  <workbookProtection lockStructure="1"/>
  <bookViews>
    <workbookView xWindow="-120" yWindow="-120" windowWidth="29040" windowHeight="15840" activeTab="1" xr2:uid="{00000000-000D-0000-FFFF-FFFF00000000}"/>
  </bookViews>
  <sheets>
    <sheet name="1. Instruktioner" sheetId="17" r:id="rId1"/>
    <sheet name="2. Avropsmall FKU" sheetId="12" r:id="rId2"/>
    <sheet name="3. Svarsmall FKU" sheetId="14" r:id="rId3"/>
    <sheet name="PicMover" sheetId="18" state="hidden" r:id="rId4"/>
    <sheet name="4. LCC-kalkyl" sheetId="9" r:id="rId5"/>
    <sheet name="5. LCC-kalkyl Elbilar" sheetId="10" r:id="rId6"/>
    <sheet name="ADM" sheetId="11" state="veryHidden" r:id="rId7"/>
  </sheets>
  <externalReferences>
    <externalReference r:id="rId8"/>
  </externalReferences>
  <definedNames>
    <definedName name="_Toc410024845" localSheetId="0">'1. Instruktioner'!#REF!</definedName>
    <definedName name="_Toc536690811" localSheetId="0">'1. Instruktioner'!#REF!</definedName>
    <definedName name="_Toc536690813" localSheetId="0">'1. Instruktioner'!#REF!</definedName>
    <definedName name="BIlder">OFFSET('[1]TempPicture DB'!$A$3,[1]Admin!$Z$3,0)</definedName>
    <definedName name="Pratbubbla">OFFSET(PicMover!$A$1,PicMover!$D$1,PicMover!$D$1)</definedName>
    <definedName name="Pratbubbla2">OFFSET(PicMover!$B$2,PicMover!$D$1,PicMover!$D$1)</definedName>
    <definedName name="Restvarde" localSheetId="4">'4. LCC-kalkyl'!$E$11</definedName>
    <definedName name="Restvarde" localSheetId="5">'5. LCC-kalkyl Elbilar'!$E$11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7" i="9" l="1"/>
  <c r="E33" i="9"/>
  <c r="E19" i="9" l="1"/>
  <c r="E18" i="9"/>
  <c r="E36" i="9" l="1"/>
  <c r="E34" i="9"/>
  <c r="E31" i="10" l="1"/>
  <c r="E16" i="9"/>
  <c r="F13" i="14"/>
  <c r="D17" i="12"/>
  <c r="E33" i="10" l="1"/>
  <c r="E34" i="10" s="1"/>
  <c r="E32" i="9"/>
  <c r="E35" i="9" s="1"/>
  <c r="E37" i="9" s="1"/>
  <c r="E27" i="9"/>
  <c r="C17" i="9"/>
  <c r="E9" i="9"/>
  <c r="E37" i="10"/>
  <c r="D20" i="9" l="1"/>
  <c r="E18" i="10" l="1"/>
  <c r="E9" i="10" l="1"/>
  <c r="E20" i="9"/>
  <c r="J29" i="12" l="1"/>
  <c r="I20" i="14" s="1"/>
  <c r="I65" i="14"/>
  <c r="I64" i="14"/>
  <c r="I63" i="14"/>
  <c r="I62" i="14"/>
  <c r="I61" i="14"/>
  <c r="H24" i="12" l="1"/>
  <c r="F24" i="12"/>
  <c r="F25" i="12"/>
  <c r="B133" i="14" l="1"/>
  <c r="B132" i="14"/>
  <c r="B131" i="14"/>
  <c r="B130" i="14"/>
  <c r="B129" i="14"/>
  <c r="B128" i="14"/>
  <c r="B127" i="14"/>
  <c r="B126" i="14"/>
  <c r="B125" i="14"/>
  <c r="B124" i="14"/>
  <c r="B123" i="14"/>
  <c r="B122" i="14"/>
  <c r="B121" i="14"/>
  <c r="B120" i="14"/>
  <c r="B119" i="14"/>
  <c r="B118" i="14"/>
  <c r="B117" i="14"/>
  <c r="B116" i="14"/>
  <c r="B115" i="14"/>
  <c r="B114" i="14"/>
  <c r="B113" i="14"/>
  <c r="B112" i="14"/>
  <c r="B111" i="14"/>
  <c r="B110" i="14"/>
  <c r="B109" i="14"/>
  <c r="B108" i="14"/>
  <c r="B107" i="14"/>
  <c r="B106" i="14"/>
  <c r="B105" i="14"/>
  <c r="B104" i="14"/>
  <c r="B103" i="14"/>
  <c r="B102" i="14"/>
  <c r="G133" i="14"/>
  <c r="F133" i="14"/>
  <c r="G132" i="14"/>
  <c r="F132" i="14"/>
  <c r="G131" i="14"/>
  <c r="F131" i="14"/>
  <c r="G130" i="14"/>
  <c r="F130" i="14"/>
  <c r="G129" i="14"/>
  <c r="F129" i="14"/>
  <c r="G128" i="14"/>
  <c r="F128" i="14"/>
  <c r="G127" i="14"/>
  <c r="F127" i="14"/>
  <c r="G126" i="14"/>
  <c r="F126" i="14"/>
  <c r="G125" i="14"/>
  <c r="F125" i="14"/>
  <c r="G124" i="14"/>
  <c r="F124" i="14"/>
  <c r="G123" i="14"/>
  <c r="F123" i="14"/>
  <c r="G122" i="14"/>
  <c r="F122" i="14"/>
  <c r="G121" i="14"/>
  <c r="F121" i="14"/>
  <c r="G120" i="14"/>
  <c r="F120" i="14"/>
  <c r="G119" i="14"/>
  <c r="F119" i="14"/>
  <c r="G118" i="14"/>
  <c r="F118" i="14"/>
  <c r="G117" i="14"/>
  <c r="F117" i="14"/>
  <c r="G116" i="14"/>
  <c r="F116" i="14"/>
  <c r="G115" i="14"/>
  <c r="F115" i="14"/>
  <c r="G114" i="14"/>
  <c r="F114" i="14"/>
  <c r="G113" i="14"/>
  <c r="F113" i="14"/>
  <c r="G112" i="14"/>
  <c r="F112" i="14"/>
  <c r="G111" i="14"/>
  <c r="F111" i="14"/>
  <c r="G110" i="14"/>
  <c r="F110" i="14"/>
  <c r="G109" i="14"/>
  <c r="F109" i="14"/>
  <c r="G108" i="14"/>
  <c r="F108" i="14"/>
  <c r="G107" i="14"/>
  <c r="F107" i="14"/>
  <c r="G106" i="14"/>
  <c r="F106" i="14"/>
  <c r="G105" i="14"/>
  <c r="F105" i="14"/>
  <c r="G104" i="14"/>
  <c r="F104" i="14"/>
  <c r="G103" i="14"/>
  <c r="F103" i="14"/>
  <c r="G102" i="14"/>
  <c r="F102" i="14"/>
  <c r="E134" i="12" l="1"/>
  <c r="E133" i="14" s="1"/>
  <c r="E133" i="12"/>
  <c r="E132" i="14" s="1"/>
  <c r="E132" i="12"/>
  <c r="E131" i="14" s="1"/>
  <c r="E131" i="12"/>
  <c r="E130" i="14" s="1"/>
  <c r="E130" i="12"/>
  <c r="E129" i="14" s="1"/>
  <c r="E129" i="12"/>
  <c r="E128" i="14" s="1"/>
  <c r="E128" i="12"/>
  <c r="E127" i="14" s="1"/>
  <c r="E127" i="12"/>
  <c r="E126" i="14" s="1"/>
  <c r="E126" i="12"/>
  <c r="E125" i="14" s="1"/>
  <c r="E125" i="12"/>
  <c r="E124" i="14" s="1"/>
  <c r="E124" i="12"/>
  <c r="E123" i="14" s="1"/>
  <c r="E123" i="12"/>
  <c r="E122" i="14" s="1"/>
  <c r="E122" i="12"/>
  <c r="E121" i="14" s="1"/>
  <c r="E121" i="12"/>
  <c r="E120" i="14" s="1"/>
  <c r="E120" i="12"/>
  <c r="E119" i="14" s="1"/>
  <c r="E119" i="12"/>
  <c r="E118" i="14" s="1"/>
  <c r="E118" i="12"/>
  <c r="E117" i="14" s="1"/>
  <c r="E117" i="12"/>
  <c r="E116" i="14" s="1"/>
  <c r="E116" i="12"/>
  <c r="E115" i="14" s="1"/>
  <c r="E115" i="12"/>
  <c r="E114" i="14" s="1"/>
  <c r="E114" i="12"/>
  <c r="E113" i="14" s="1"/>
  <c r="E113" i="12"/>
  <c r="E112" i="14" s="1"/>
  <c r="E112" i="12"/>
  <c r="E111" i="14" s="1"/>
  <c r="E111" i="12"/>
  <c r="E110" i="14" s="1"/>
  <c r="E110" i="12"/>
  <c r="E109" i="14" s="1"/>
  <c r="E109" i="12"/>
  <c r="E108" i="12"/>
  <c r="E107" i="14" s="1"/>
  <c r="E107" i="12"/>
  <c r="E106" i="14" s="1"/>
  <c r="E106" i="12"/>
  <c r="E105" i="14" s="1"/>
  <c r="E105" i="12"/>
  <c r="E104" i="14" s="1"/>
  <c r="E104" i="12"/>
  <c r="E103" i="14" s="1"/>
  <c r="E103" i="12"/>
  <c r="G143" i="12"/>
  <c r="F143" i="12"/>
  <c r="E143" i="12"/>
  <c r="D143" i="12"/>
  <c r="C143" i="12"/>
  <c r="I95" i="12"/>
  <c r="I94" i="12"/>
  <c r="I93" i="12"/>
  <c r="I92" i="12"/>
  <c r="I91" i="12"/>
  <c r="I90" i="12"/>
  <c r="I89" i="12"/>
  <c r="I88" i="12"/>
  <c r="I87" i="12"/>
  <c r="I86" i="12"/>
  <c r="I85" i="12"/>
  <c r="I84" i="12"/>
  <c r="I83" i="12"/>
  <c r="I82" i="12"/>
  <c r="I81" i="12"/>
  <c r="I80" i="12"/>
  <c r="I79" i="12"/>
  <c r="I78" i="12"/>
  <c r="I77" i="12"/>
  <c r="G69" i="14" s="1"/>
  <c r="I76" i="12"/>
  <c r="I75" i="12"/>
  <c r="I74" i="12"/>
  <c r="I73" i="12"/>
  <c r="I72" i="12"/>
  <c r="E24" i="12" s="1"/>
  <c r="I71" i="12"/>
  <c r="I70" i="12"/>
  <c r="I69" i="12"/>
  <c r="I68" i="12"/>
  <c r="I67" i="12"/>
  <c r="I66" i="12"/>
  <c r="I65" i="12"/>
  <c r="I64" i="12"/>
  <c r="G24" i="12" s="1"/>
  <c r="J59" i="12"/>
  <c r="I50" i="14" s="1"/>
  <c r="J58" i="12"/>
  <c r="I49" i="14" s="1"/>
  <c r="J57" i="12"/>
  <c r="I48" i="14" s="1"/>
  <c r="J56" i="12"/>
  <c r="I47" i="14" s="1"/>
  <c r="J55" i="12"/>
  <c r="I46" i="14" s="1"/>
  <c r="J54" i="12"/>
  <c r="I45" i="14" s="1"/>
  <c r="J53" i="12"/>
  <c r="I44" i="14" s="1"/>
  <c r="J52" i="12"/>
  <c r="I43" i="14" s="1"/>
  <c r="J51" i="12"/>
  <c r="I42" i="14" s="1"/>
  <c r="J50" i="12"/>
  <c r="I41" i="14" s="1"/>
  <c r="J49" i="12"/>
  <c r="I40" i="14" s="1"/>
  <c r="J48" i="12"/>
  <c r="I39" i="14" s="1"/>
  <c r="J47" i="12"/>
  <c r="I38" i="14" s="1"/>
  <c r="J46" i="12"/>
  <c r="I37" i="14" s="1"/>
  <c r="J45" i="12"/>
  <c r="I36" i="14" s="1"/>
  <c r="J44" i="12"/>
  <c r="I35" i="14" s="1"/>
  <c r="J43" i="12"/>
  <c r="I34" i="14" s="1"/>
  <c r="J42" i="12"/>
  <c r="I33" i="14" s="1"/>
  <c r="J41" i="12"/>
  <c r="I32" i="14" s="1"/>
  <c r="J40" i="12"/>
  <c r="I31" i="14" s="1"/>
  <c r="J39" i="12"/>
  <c r="I30" i="14" s="1"/>
  <c r="J38" i="12"/>
  <c r="I29" i="14" s="1"/>
  <c r="J37" i="12"/>
  <c r="I28" i="14" s="1"/>
  <c r="J36" i="12"/>
  <c r="I27" i="14" s="1"/>
  <c r="J35" i="12"/>
  <c r="I26" i="14" s="1"/>
  <c r="J34" i="12"/>
  <c r="I25" i="14" s="1"/>
  <c r="J33" i="12"/>
  <c r="I24" i="14" s="1"/>
  <c r="J32" i="12"/>
  <c r="I23" i="14" s="1"/>
  <c r="J31" i="12"/>
  <c r="I22" i="14" s="1"/>
  <c r="J30" i="12"/>
  <c r="I21" i="14" s="1"/>
  <c r="J28" i="12"/>
  <c r="I19" i="14" s="1"/>
  <c r="J50" i="14"/>
  <c r="B50" i="14"/>
  <c r="J49" i="14"/>
  <c r="B49" i="14"/>
  <c r="J48" i="14"/>
  <c r="B48" i="14"/>
  <c r="J47" i="14"/>
  <c r="B47" i="14"/>
  <c r="J46" i="14"/>
  <c r="B46" i="14"/>
  <c r="J45" i="14"/>
  <c r="B45" i="14"/>
  <c r="J44" i="14"/>
  <c r="B44" i="14"/>
  <c r="J43" i="14"/>
  <c r="B43" i="14"/>
  <c r="J42" i="14"/>
  <c r="B42" i="14"/>
  <c r="J41" i="14"/>
  <c r="B41" i="14"/>
  <c r="J40" i="14"/>
  <c r="B40" i="14"/>
  <c r="J39" i="14"/>
  <c r="B39" i="14"/>
  <c r="J38" i="14"/>
  <c r="B38" i="14"/>
  <c r="J37" i="14"/>
  <c r="B37" i="14"/>
  <c r="J36" i="14"/>
  <c r="B36" i="14"/>
  <c r="J35" i="14"/>
  <c r="B35" i="14"/>
  <c r="J34" i="14"/>
  <c r="B34" i="14"/>
  <c r="J33" i="14"/>
  <c r="B33" i="14"/>
  <c r="J32" i="14"/>
  <c r="B32" i="14"/>
  <c r="J31" i="14"/>
  <c r="B31" i="14"/>
  <c r="J30" i="14"/>
  <c r="B30" i="14"/>
  <c r="J29" i="14"/>
  <c r="B29" i="14"/>
  <c r="J28" i="14"/>
  <c r="B28" i="14"/>
  <c r="J27" i="14"/>
  <c r="B27" i="14"/>
  <c r="J26" i="14"/>
  <c r="B26" i="14"/>
  <c r="J25" i="14"/>
  <c r="B25" i="14"/>
  <c r="J24" i="14"/>
  <c r="B24" i="14"/>
  <c r="J23" i="14"/>
  <c r="B23" i="14"/>
  <c r="J22" i="14"/>
  <c r="B22" i="14"/>
  <c r="J21" i="14"/>
  <c r="B21" i="14"/>
  <c r="J20" i="14"/>
  <c r="B20" i="14"/>
  <c r="J19" i="14"/>
  <c r="B19" i="14"/>
  <c r="D24" i="12" l="1"/>
  <c r="I92" i="14"/>
  <c r="J92" i="14" s="1"/>
  <c r="I93" i="14" s="1"/>
  <c r="E102" i="14"/>
  <c r="E108" i="14"/>
  <c r="H134" i="12"/>
  <c r="H133" i="12"/>
  <c r="H132" i="12"/>
  <c r="H131" i="12"/>
  <c r="H130" i="12"/>
  <c r="H129" i="12"/>
  <c r="H128" i="12"/>
  <c r="H127" i="12"/>
  <c r="H126" i="12"/>
  <c r="H125" i="12"/>
  <c r="H124" i="12"/>
  <c r="H123" i="12"/>
  <c r="H122" i="12"/>
  <c r="H121" i="12"/>
  <c r="H120" i="12"/>
  <c r="H119" i="12"/>
  <c r="H118" i="12"/>
  <c r="H117" i="12"/>
  <c r="H116" i="12"/>
  <c r="H115" i="12"/>
  <c r="H114" i="12"/>
  <c r="H113" i="12"/>
  <c r="H112" i="12"/>
  <c r="H111" i="12"/>
  <c r="H110" i="12"/>
  <c r="H109" i="12"/>
  <c r="H108" i="12"/>
  <c r="H107" i="12"/>
  <c r="H106" i="12"/>
  <c r="H105" i="12"/>
  <c r="H104" i="12"/>
  <c r="H103" i="12"/>
  <c r="B140" i="14"/>
  <c r="H25" i="12" l="1"/>
  <c r="G25" i="12"/>
  <c r="E25" i="12"/>
  <c r="D25" i="12"/>
  <c r="E40" i="9" l="1"/>
  <c r="H10" i="14" l="1"/>
  <c r="D1" i="18" s="1"/>
  <c r="H13" i="14" l="1"/>
  <c r="J11" i="14"/>
  <c r="E12" i="9" l="1"/>
  <c r="E6" i="9"/>
  <c r="G94" i="14" l="1"/>
  <c r="F94" i="14"/>
  <c r="E94" i="14"/>
  <c r="D94" i="14"/>
  <c r="C94" i="14"/>
  <c r="C23" i="12"/>
  <c r="E12" i="10"/>
  <c r="E6" i="10"/>
  <c r="J23" i="12" l="1"/>
  <c r="J25" i="12" s="1"/>
  <c r="C25" i="12"/>
  <c r="B145" i="14"/>
  <c r="H70" i="14" l="1"/>
  <c r="G70" i="14"/>
  <c r="H69" i="14"/>
  <c r="G65" i="14" l="1"/>
  <c r="G71" i="14"/>
  <c r="G56" i="14"/>
  <c r="G87" i="14"/>
  <c r="I87" i="14" l="1"/>
  <c r="I86" i="14"/>
  <c r="I85" i="14"/>
  <c r="I84" i="14"/>
  <c r="I83" i="14"/>
  <c r="I82" i="14"/>
  <c r="I81" i="14"/>
  <c r="I80" i="14"/>
  <c r="I79" i="14"/>
  <c r="I78" i="14"/>
  <c r="I77" i="14"/>
  <c r="I76" i="14"/>
  <c r="I75" i="14"/>
  <c r="I74" i="14"/>
  <c r="I73" i="14"/>
  <c r="I72" i="14"/>
  <c r="I71" i="14"/>
  <c r="I70" i="14"/>
  <c r="I69" i="14"/>
  <c r="I68" i="14"/>
  <c r="I67" i="14"/>
  <c r="I66" i="14"/>
  <c r="I60" i="14"/>
  <c r="I59" i="14"/>
  <c r="I58" i="14"/>
  <c r="I57" i="14"/>
  <c r="I56" i="14"/>
  <c r="H87" i="14"/>
  <c r="H86" i="14"/>
  <c r="H85" i="14"/>
  <c r="H84" i="14"/>
  <c r="H83" i="14"/>
  <c r="H82" i="14"/>
  <c r="H81" i="14"/>
  <c r="H80" i="14"/>
  <c r="H79" i="14"/>
  <c r="H78" i="14"/>
  <c r="H77" i="14"/>
  <c r="H76" i="14"/>
  <c r="H75" i="14"/>
  <c r="H74" i="14"/>
  <c r="H73" i="14"/>
  <c r="H72" i="14"/>
  <c r="H71" i="14"/>
  <c r="H68" i="14"/>
  <c r="H67" i="14"/>
  <c r="H66" i="14"/>
  <c r="H65" i="14"/>
  <c r="H64" i="14"/>
  <c r="H63" i="14"/>
  <c r="H62" i="14"/>
  <c r="H61" i="14"/>
  <c r="H60" i="14"/>
  <c r="H59" i="14"/>
  <c r="H58" i="14"/>
  <c r="H57" i="14"/>
  <c r="H56" i="14"/>
  <c r="G86" i="14"/>
  <c r="G85" i="14"/>
  <c r="G84" i="14"/>
  <c r="G83" i="14"/>
  <c r="G82" i="14"/>
  <c r="G81" i="14"/>
  <c r="G80" i="14"/>
  <c r="G79" i="14"/>
  <c r="G78" i="14"/>
  <c r="G77" i="14"/>
  <c r="G76" i="14"/>
  <c r="G75" i="14"/>
  <c r="G74" i="14"/>
  <c r="G73" i="14"/>
  <c r="G72" i="14"/>
  <c r="G68" i="14"/>
  <c r="G67" i="14"/>
  <c r="G66" i="14"/>
  <c r="G64" i="14"/>
  <c r="G63" i="14"/>
  <c r="G62" i="14"/>
  <c r="G61" i="14"/>
  <c r="G60" i="14"/>
  <c r="G59" i="14"/>
  <c r="G58" i="14"/>
  <c r="G57" i="14"/>
  <c r="B87" i="14"/>
  <c r="K87" i="14" s="1"/>
  <c r="B86" i="14"/>
  <c r="K86" i="14" s="1"/>
  <c r="B85" i="14"/>
  <c r="K85" i="14" s="1"/>
  <c r="B84" i="14"/>
  <c r="K84" i="14" s="1"/>
  <c r="B83" i="14"/>
  <c r="K83" i="14" s="1"/>
  <c r="B82" i="14"/>
  <c r="K82" i="14" s="1"/>
  <c r="B81" i="14"/>
  <c r="K81" i="14" s="1"/>
  <c r="B80" i="14"/>
  <c r="K80" i="14" s="1"/>
  <c r="B79" i="14"/>
  <c r="K79" i="14" s="1"/>
  <c r="B78" i="14"/>
  <c r="K78" i="14" s="1"/>
  <c r="B77" i="14"/>
  <c r="K77" i="14" s="1"/>
  <c r="B76" i="14"/>
  <c r="K76" i="14" s="1"/>
  <c r="B75" i="14"/>
  <c r="K75" i="14" s="1"/>
  <c r="B74" i="14"/>
  <c r="K74" i="14" s="1"/>
  <c r="B73" i="14"/>
  <c r="K73" i="14" s="1"/>
  <c r="B72" i="14"/>
  <c r="K72" i="14" s="1"/>
  <c r="B71" i="14"/>
  <c r="K71" i="14" s="1"/>
  <c r="B70" i="14"/>
  <c r="K70" i="14" s="1"/>
  <c r="B69" i="14"/>
  <c r="K69" i="14" s="1"/>
  <c r="B68" i="14"/>
  <c r="K68" i="14" s="1"/>
  <c r="B67" i="14"/>
  <c r="K67" i="14" s="1"/>
  <c r="B66" i="14"/>
  <c r="K66" i="14" s="1"/>
  <c r="B65" i="14"/>
  <c r="K65" i="14" s="1"/>
  <c r="B64" i="14"/>
  <c r="K64" i="14" s="1"/>
  <c r="B63" i="14"/>
  <c r="K63" i="14" s="1"/>
  <c r="B62" i="14"/>
  <c r="K62" i="14" s="1"/>
  <c r="B61" i="14"/>
  <c r="K61" i="14" s="1"/>
  <c r="B60" i="14"/>
  <c r="K60" i="14" s="1"/>
  <c r="B59" i="14"/>
  <c r="K59" i="14" s="1"/>
  <c r="B58" i="14"/>
  <c r="K58" i="14" s="1"/>
  <c r="B57" i="14"/>
  <c r="K57" i="14" s="1"/>
  <c r="B56" i="14"/>
  <c r="K56" i="14" s="1"/>
  <c r="F92" i="14" l="1"/>
  <c r="F141" i="12" s="1"/>
  <c r="C92" i="14"/>
  <c r="C141" i="12" s="1"/>
  <c r="G92" i="14"/>
  <c r="G141" i="12" s="1"/>
  <c r="E92" i="14"/>
  <c r="E141" i="12" s="1"/>
  <c r="D92" i="14"/>
  <c r="D141" i="12" s="1"/>
  <c r="G93" i="14"/>
  <c r="G142" i="12" s="1"/>
  <c r="E93" i="14"/>
  <c r="E142" i="12" s="1"/>
  <c r="D93" i="14"/>
  <c r="D142" i="12" s="1"/>
  <c r="C93" i="14"/>
  <c r="C142" i="12" s="1"/>
  <c r="F93" i="14"/>
  <c r="F142" i="12" s="1"/>
  <c r="E7" i="10"/>
  <c r="E7" i="9"/>
  <c r="D144" i="12" l="1"/>
  <c r="E144" i="12"/>
  <c r="G144" i="12"/>
  <c r="F144" i="12"/>
  <c r="C144" i="12"/>
  <c r="E26" i="10"/>
  <c r="E24" i="10"/>
  <c r="E17" i="10"/>
  <c r="E16" i="10"/>
  <c r="E15" i="10"/>
  <c r="E15" i="9"/>
  <c r="E11" i="10"/>
  <c r="E10" i="10"/>
  <c r="E8" i="10"/>
  <c r="E11" i="9"/>
  <c r="E10" i="9"/>
  <c r="E22" i="9" s="1"/>
  <c r="E23" i="9" s="1"/>
  <c r="E8" i="9"/>
  <c r="E39" i="10" l="1"/>
  <c r="E20" i="10"/>
  <c r="E21" i="10" s="1"/>
  <c r="G145" i="12"/>
  <c r="E36" i="10"/>
  <c r="E41" i="10" s="1"/>
  <c r="E39" i="9"/>
  <c r="E44" i="9" s="1"/>
  <c r="F25" i="10"/>
  <c r="E42" i="9" l="1"/>
  <c r="E27" i="10" l="1"/>
  <c r="E28" i="10" s="1"/>
  <c r="E45" i="10" s="1"/>
  <c r="E46" i="10" s="1"/>
  <c r="F26" i="9" l="1"/>
  <c r="E28" i="9"/>
  <c r="E29" i="9" l="1"/>
  <c r="E48" i="9" s="1"/>
  <c r="E49" i="9" s="1"/>
  <c r="E47" i="10"/>
  <c r="E50" i="9" l="1"/>
</calcChain>
</file>

<file path=xl/sharedStrings.xml><?xml version="1.0" encoding="utf-8"?>
<sst xmlns="http://schemas.openxmlformats.org/spreadsheetml/2006/main" count="342" uniqueCount="233">
  <si>
    <t>kr/st</t>
  </si>
  <si>
    <t>%</t>
  </si>
  <si>
    <t>TOTAL LCC</t>
  </si>
  <si>
    <t>kr/st,år</t>
  </si>
  <si>
    <t>FÖRUTSÄTTNINGAR</t>
  </si>
  <si>
    <t>mil</t>
  </si>
  <si>
    <t>Årlig körsträcka per fordon</t>
  </si>
  <si>
    <t>Bränsleförbrukning blandad körning per fordon</t>
  </si>
  <si>
    <t>Bränslekostnad</t>
  </si>
  <si>
    <t>Offererad fodonsmodell</t>
  </si>
  <si>
    <t>kr/kWh</t>
  </si>
  <si>
    <t>Elförbrukning</t>
  </si>
  <si>
    <t>Antal</t>
  </si>
  <si>
    <t>Antal användningsår</t>
  </si>
  <si>
    <t>Restvärde i %</t>
  </si>
  <si>
    <t>Fordonsgrupp</t>
  </si>
  <si>
    <t>Antal fordon.</t>
  </si>
  <si>
    <t xml:space="preserve">Antal år fordonen kommer att användas. </t>
  </si>
  <si>
    <t>Kalkylränta i procent.</t>
  </si>
  <si>
    <t>Uppgift från leverantören.</t>
  </si>
  <si>
    <t>Servicekostnad per år (utförd på stationeringsorten)</t>
  </si>
  <si>
    <t>RESTVÄRDE NUVÄRDE</t>
  </si>
  <si>
    <t>TOTAL LCC per styck</t>
  </si>
  <si>
    <t>År</t>
  </si>
  <si>
    <t>kr/år</t>
  </si>
  <si>
    <t>Definierar antal mil fordonet beräknas användas per år.</t>
  </si>
  <si>
    <t xml:space="preserve">Kalkylränta </t>
  </si>
  <si>
    <t>Restvärde (beräknat)</t>
  </si>
  <si>
    <t>Restvärde (angivet)</t>
  </si>
  <si>
    <t>DRIFTKOSTNAD PER ÅR</t>
  </si>
  <si>
    <t>Beräknade underhållskostnader</t>
  </si>
  <si>
    <t>Underhåll per år</t>
  </si>
  <si>
    <t>LIVSCYKELKOSTNADER (LCC) VID KÖP AV FORDON</t>
  </si>
  <si>
    <t>Ifylles</t>
  </si>
  <si>
    <t>Fordon</t>
  </si>
  <si>
    <t>LCC Beräkning</t>
  </si>
  <si>
    <t>Elkostnad</t>
  </si>
  <si>
    <t>Leasingkostnad Batteri</t>
  </si>
  <si>
    <r>
      <t>Underhåll (</t>
    </r>
    <r>
      <rPr>
        <i/>
        <sz val="9"/>
        <color theme="1" tint="0.249977111117893"/>
        <rFont val="Calibri"/>
        <family val="2"/>
        <scheme val="minor"/>
      </rPr>
      <t>OBS! antingen Leasingkostnad Batteri + Servicekostnad per år eller bara Beräknade underhållskostnader</t>
    </r>
    <r>
      <rPr>
        <b/>
        <sz val="9"/>
        <color theme="1" tint="0.249977111117893"/>
        <rFont val="Calibri"/>
        <family val="2"/>
        <scheme val="minor"/>
      </rPr>
      <t>)</t>
    </r>
  </si>
  <si>
    <t>kr /mån</t>
  </si>
  <si>
    <t>Bonus</t>
  </si>
  <si>
    <t>Bonus nuvärde</t>
  </si>
  <si>
    <t>Fordonskatt enligt malus nuvärde</t>
  </si>
  <si>
    <t>g/km</t>
  </si>
  <si>
    <t>Bränsle</t>
  </si>
  <si>
    <t>Bensin</t>
  </si>
  <si>
    <t>Diesel</t>
  </si>
  <si>
    <t>Grundbelopp skatt</t>
  </si>
  <si>
    <t>Fordonsskatt och Bonus</t>
  </si>
  <si>
    <t>El</t>
  </si>
  <si>
    <t>El och bensin/diesel</t>
  </si>
  <si>
    <t>Annat gasbränsle än gasol</t>
  </si>
  <si>
    <t>Fordonsskatt enligt Bonus Malus</t>
  </si>
  <si>
    <t>Malus (3 första åren)</t>
  </si>
  <si>
    <t>Utsläpp CO2</t>
  </si>
  <si>
    <r>
      <t xml:space="preserve">Värde vid användningsperiodens slut.
</t>
    </r>
    <r>
      <rPr>
        <i/>
        <sz val="8"/>
        <color rgb="FFC00000"/>
        <rFont val="Calibri"/>
        <family val="2"/>
        <scheme val="minor"/>
      </rPr>
      <t>Om 0 % i E11 anger leverantören ett återköpsvärde i kr.</t>
    </r>
  </si>
  <si>
    <t>Fordonsskatt (år 4 och framåt)</t>
  </si>
  <si>
    <t>Grundbelopp skatt (hybrid och gas)</t>
  </si>
  <si>
    <t>Underhåll (OBS! Servicekostnad per år eller bara Beräknade underhållskostnader)</t>
  </si>
  <si>
    <t>1 - Kontaktuppgifter</t>
  </si>
  <si>
    <t>     </t>
  </si>
  <si>
    <t>Kontaktperson</t>
  </si>
  <si>
    <t>Telefon</t>
  </si>
  <si>
    <t>E-post</t>
  </si>
  <si>
    <t>Adress</t>
  </si>
  <si>
    <t>Sista dag för svar</t>
  </si>
  <si>
    <t>Tidsomfattning</t>
  </si>
  <si>
    <t>Avtalstid från</t>
  </si>
  <si>
    <t>Avtalstid till</t>
  </si>
  <si>
    <t>2 - Förutsättningar</t>
  </si>
  <si>
    <t>Körsträcka per mil per år</t>
  </si>
  <si>
    <t>Kalkylränta</t>
  </si>
  <si>
    <t>Antal Fordon</t>
  </si>
  <si>
    <t>Drivmedel</t>
  </si>
  <si>
    <t>Säkerhet</t>
  </si>
  <si>
    <t>Miljö</t>
  </si>
  <si>
    <t>Garantier</t>
  </si>
  <si>
    <t>Beskrivning</t>
  </si>
  <si>
    <t>2 - Offererat fordon</t>
  </si>
  <si>
    <t>Fordonsmodell</t>
  </si>
  <si>
    <t>Rabatt grundbil</t>
  </si>
  <si>
    <t>AlternativaDrivmedel</t>
  </si>
  <si>
    <t>Sista dag för frågor och svar</t>
  </si>
  <si>
    <t>Bör</t>
  </si>
  <si>
    <t>Ska</t>
  </si>
  <si>
    <t>Krav</t>
  </si>
  <si>
    <t>Leveransavtal</t>
  </si>
  <si>
    <t>Enstaka beställning</t>
  </si>
  <si>
    <t>Funktion</t>
  </si>
  <si>
    <t>JaNej</t>
  </si>
  <si>
    <t>Ja</t>
  </si>
  <si>
    <t>Nej</t>
  </si>
  <si>
    <t>Antal poäng för uppfyllt bör-krav</t>
  </si>
  <si>
    <t xml:space="preserve">Rabatt fabriksmonterad utr. </t>
  </si>
  <si>
    <t>Fritext</t>
  </si>
  <si>
    <t>Kriterie kategori</t>
  </si>
  <si>
    <t>Typ av krav</t>
  </si>
  <si>
    <t>Leveranstid</t>
  </si>
  <si>
    <t>LCC-Kostnad</t>
  </si>
  <si>
    <t>Totalt prisavdrag</t>
  </si>
  <si>
    <t>Totalt</t>
  </si>
  <si>
    <t>Anbudets giltighetstid</t>
  </si>
  <si>
    <t>Kriterie</t>
  </si>
  <si>
    <t>Kriterier</t>
  </si>
  <si>
    <t>Procent uppfyllda</t>
  </si>
  <si>
    <t>Antal Krav</t>
  </si>
  <si>
    <t>Uppnådda</t>
  </si>
  <si>
    <t>Viktning</t>
  </si>
  <si>
    <t>Prisavdrag</t>
  </si>
  <si>
    <t>Bör-Krav</t>
  </si>
  <si>
    <t>Ska-krav</t>
  </si>
  <si>
    <t>Support_Box1</t>
  </si>
  <si>
    <t>Support_Box2</t>
  </si>
  <si>
    <t>Support_Box3</t>
  </si>
  <si>
    <t>Procent</t>
  </si>
  <si>
    <t>Utdelade poäng:</t>
  </si>
  <si>
    <t>A</t>
  </si>
  <si>
    <t>B</t>
  </si>
  <si>
    <t>C</t>
  </si>
  <si>
    <t>D</t>
  </si>
  <si>
    <t>E</t>
  </si>
  <si>
    <t>F</t>
  </si>
  <si>
    <t>G</t>
  </si>
  <si>
    <t>H</t>
  </si>
  <si>
    <t>FordonsGrupp</t>
  </si>
  <si>
    <t>Drivmedel:</t>
  </si>
  <si>
    <t>Förväntat restvärde vid användningsperiodens slut.</t>
  </si>
  <si>
    <t>Beräknat restvärde i %</t>
  </si>
  <si>
    <t>·         Funktion</t>
  </si>
  <si>
    <t>·         Inköpspris</t>
  </si>
  <si>
    <t>·         Förmånsvärde</t>
  </si>
  <si>
    <t>·         LCC-kostnad</t>
  </si>
  <si>
    <t>·         Miljö</t>
  </si>
  <si>
    <t>·         Säkerhet</t>
  </si>
  <si>
    <t>·         Leveranstid</t>
  </si>
  <si>
    <t xml:space="preserve">Återförsäljare </t>
  </si>
  <si>
    <t>Avropsförfrågan</t>
  </si>
  <si>
    <t>Den förnyade konkurrensutsättningen går till enligt följande;</t>
  </si>
  <si>
    <t xml:space="preserve">I aktuell ”Kontaktlista vid avrop” framgår det till vilken e-post adress den förnyade konkurrensutsättningen skickas för respektive Leverantör. </t>
  </si>
  <si>
    <t>·         Kontaktuppgifter</t>
  </si>
  <si>
    <t>·         Förutsättningar</t>
  </si>
  <si>
    <t xml:space="preserve">Särskild fördelningsnyckel innebär att UM med hänvisning till ramavtalet beställer från den leverantör/återförsäljare </t>
  </si>
  <si>
    <t xml:space="preserve">som kan erbjuda fordon som bäst kan tillgodose den förmånsbilsberättigades behov vid avropstillfället utifrån en </t>
  </si>
  <si>
    <t>Uppfyllnads- värde</t>
  </si>
  <si>
    <t>Beskriv hur ni uppfyller kravet</t>
  </si>
  <si>
    <t xml:space="preserve">Leverantörens Svar </t>
  </si>
  <si>
    <t>Beskrivning - Ska-krav</t>
  </si>
  <si>
    <t>Beskrivning - Poäng</t>
  </si>
  <si>
    <t>Uppfyllnads -värde</t>
  </si>
  <si>
    <t xml:space="preserve"> </t>
  </si>
  <si>
    <t>Svar</t>
  </si>
  <si>
    <t>Övrig info</t>
  </si>
  <si>
    <t>Övrig Info</t>
  </si>
  <si>
    <t>TOTAL LCC per styck inc Prisavdrag</t>
  </si>
  <si>
    <t>Se avropsmall</t>
  </si>
  <si>
    <t>Totalt Prisavdrag</t>
  </si>
  <si>
    <t>5- Svar avropsprecisering</t>
  </si>
  <si>
    <t>Krav uppfyllt?</t>
  </si>
  <si>
    <t>Krav Uppfyllt</t>
  </si>
  <si>
    <t>Diarienummer eller motsvarande</t>
  </si>
  <si>
    <t>Service skall ingå</t>
  </si>
  <si>
    <r>
      <rPr>
        <b/>
        <u/>
        <sz val="12"/>
        <rFont val="Calibri"/>
        <family val="2"/>
        <scheme val="minor"/>
      </rPr>
      <t>Avrop av förmånsbil</t>
    </r>
    <r>
      <rPr>
        <b/>
        <sz val="12"/>
        <rFont val="Calibri"/>
        <family val="2"/>
        <scheme val="minor"/>
      </rPr>
      <t xml:space="preserve"> - Tillämpning av särskild fördelningsnyckel</t>
    </r>
  </si>
  <si>
    <t xml:space="preserve">eller flera av nedanstående, ej rangordnade, parametrar: </t>
  </si>
  <si>
    <t xml:space="preserve">En eller flera leverantörer/återförsäljare kan tillfrågas. Någon förnyad konkurrensutsättning ska inte göras. </t>
  </si>
  <si>
    <r>
      <t>Kom ihåg</t>
    </r>
    <r>
      <rPr>
        <sz val="11"/>
        <rFont val="Calibri"/>
        <family val="2"/>
        <scheme val="minor"/>
      </rPr>
      <t xml:space="preserve"> att noggrant dokumentera på vilka grunder val av fordon skett.</t>
    </r>
  </si>
  <si>
    <t>Tilldelningsbeslut behöver inte skickas ut men har flera leverantörer/återförsäljare kontaktats bör samtliga underrättas</t>
  </si>
  <si>
    <t xml:space="preserve">när val av fordon har gjorts. </t>
  </si>
  <si>
    <r>
      <rPr>
        <b/>
        <u/>
        <sz val="12"/>
        <rFont val="Calibri"/>
        <family val="2"/>
        <scheme val="minor"/>
      </rPr>
      <t>Avrop av personbilar och transportfordon</t>
    </r>
    <r>
      <rPr>
        <b/>
        <sz val="12"/>
        <rFont val="Calibri"/>
        <family val="2"/>
        <scheme val="minor"/>
      </rPr>
      <t xml:space="preserve"> - Förnyad Konkurrensutsättning (FKU)</t>
    </r>
  </si>
  <si>
    <t xml:space="preserve">1.      Beställaren preciserar sitt avrop (ska-krav) samt anger tilldelningskriterier (bör-krav) i avropsförfrågan (Flik 2. ”Avropsmall”). 
</t>
  </si>
  <si>
    <t xml:space="preserve">         LCC- kostnaden kan viktas till 100% och eventuella preciseringar av behovet kan ställas enbart med ska-krav. I så fall anger ni inte några bör-krav.</t>
  </si>
  <si>
    <t xml:space="preserve">2.      Beställaren anger under punkt 2 – ”Förutsättningar” i avropsmallen den tidsfrist vilken leverantören/återförsäljaren är skyldig att skriftligen (papper eller elektronisk form) </t>
  </si>
  <si>
    <t xml:space="preserve">         svara beställaren inom. Lämplig svarstid för standardfordon är minst 10 arbetsdagar och för anpassade transportfordon minst 20 arbetsdagar.</t>
  </si>
  <si>
    <t xml:space="preserve">4.      Under punkt 4 – ”Tilldelningskriterier” anges vilka kriterier beställaren vill utvärdera och hur dessa viktas i %  (LCC-kostnad, Säkerhet, Garantier, Miljö, Funktion, Leveranstid). </t>
  </si>
  <si>
    <t xml:space="preserve">                      Det finns tre olika fält för krav i avropsmallen. I det första fältet anges ska-kraven, i det andra fältet anges bör-krav som kan besvaras med "Ja" eller "Nej" av </t>
  </si>
  <si>
    <t xml:space="preserve">                      leverantören/återförsäljaren, i det tredje fältet anges bör-krav som utvärderas av beställaren, dvs krav som kräver en bedömning av beställaren. Under rubriken </t>
  </si>
  <si>
    <t xml:space="preserve">                      ”Beskrivning” anges sedan de preciseringar/krav som beställaren har behov av. Här väljer ni även vilket tilldelningskriterie kravet hör till. Valen görs via scroll-funktion i den listan</t>
  </si>
  <si>
    <t xml:space="preserve">                      som visas när man klickar på pilen i cellen.</t>
  </si>
  <si>
    <t xml:space="preserve">5.      Avropsmallen skickas framförallt till samtliga antagna Leverantörer (”Kontaktlista”) och ev. återförsäljare som erbjuder relevanta fordon inom den fordonsgrupp som avropet avser. </t>
  </si>
  <si>
    <t>I avropsförfrågan (”Avropsmall”) som ni skickar till Leverantören/återförsäljaren ingår följande;</t>
  </si>
  <si>
    <t>·         Förutsättningar för LCC-kalkyl</t>
  </si>
  <si>
    <t>·         Ska-krav</t>
  </si>
  <si>
    <t>·         Eventuella bör-krav</t>
  </si>
  <si>
    <t>·         Bilaga ALOS 05</t>
  </si>
  <si>
    <t xml:space="preserve">                       Om ni avropar från fler fordonsgrupper än en - skicka en avropsmall per fordonsgrupp. </t>
  </si>
  <si>
    <r>
      <rPr>
        <b/>
        <sz val="11"/>
        <color rgb="FF000000"/>
        <rFont val="Calibri"/>
        <family val="2"/>
        <scheme val="minor"/>
      </rPr>
      <t xml:space="preserve">                      Kom ihåg</t>
    </r>
    <r>
      <rPr>
        <sz val="11"/>
        <color rgb="FF000000"/>
        <rFont val="Calibri"/>
        <family val="2"/>
        <scheme val="minor"/>
      </rPr>
      <t xml:space="preserve"> att ange fordonsgrupp och drivmedel i avropets/e-postens ämnesrad. </t>
    </r>
  </si>
  <si>
    <t xml:space="preserve">                      Upplys gärna de lokala återförsäljarna att ni genomför en förnyad konkurrensutsättning och att de kan vända sig till respektive leverantörs kontaktperson för att ta del av underlaget. </t>
  </si>
  <si>
    <t xml:space="preserve">                      Begär gärna en bekräftelse från leverantörerna/återförsäljarna att de mottagit er avropsförfrågan.</t>
  </si>
  <si>
    <t xml:space="preserve">6.      Leverantören/återförsäljaren svarar beställaren inom angiven tid med anbud (”Svarsmall” inklusive ”LCC-kalkyl”. Om detta avropsstöd används och besvaras fullständigt </t>
  </si>
  <si>
    <t xml:space="preserve">         plockas uppgifterna från avropsmallen och svarsmallen in i LCC-kalkylen automatiskt). </t>
  </si>
  <si>
    <t xml:space="preserve">                       Leverantören/återförsäljaren ska alltid besvara en avropsförfrågan, även om svaret är att offert inte kommer att lämnas. Anledningen till varför avropssvar inte lämnas ska framgå av </t>
  </si>
  <si>
    <t xml:space="preserve">                       beskedet.</t>
  </si>
  <si>
    <t xml:space="preserve">7.      Anbuden från Leverantören/återförsäljarna öppnas först efter sista dag för svar för inlämnandet har gått ut. Beställaren utvärderar de inkomna svaren för att finna den ekonomiskt </t>
  </si>
  <si>
    <t xml:space="preserve">         mest fördelaktiga lösningen för sitt behov. </t>
  </si>
  <si>
    <r>
      <rPr>
        <b/>
        <sz val="11"/>
        <color rgb="FF000000"/>
        <rFont val="Calibri"/>
        <family val="2"/>
        <scheme val="minor"/>
      </rPr>
      <t xml:space="preserve">                       Viktigt! </t>
    </r>
    <r>
      <rPr>
        <sz val="11"/>
        <color rgb="FF000000"/>
        <rFont val="Calibri"/>
        <family val="2"/>
        <scheme val="minor"/>
      </rPr>
      <t>Kontrollera</t>
    </r>
    <r>
      <rPr>
        <strike/>
        <sz val="11"/>
        <color rgb="FF000000"/>
        <rFont val="Calibri"/>
        <family val="2"/>
        <scheme val="minor"/>
      </rPr>
      <t xml:space="preserve"> </t>
    </r>
    <r>
      <rPr>
        <sz val="11"/>
        <color rgb="FF000000"/>
        <rFont val="Calibri"/>
        <family val="2"/>
        <scheme val="minor"/>
      </rPr>
      <t>att modellerna i anbuden finns med i den senaste Sammanställningsfilen på webben. (Uppdateras vanligtvis på måndagar av SKI)</t>
    </r>
  </si>
  <si>
    <t xml:space="preserve">8.      Beställaren skickar sitt tilldelningsbeslut till samtliga Leverantörer/återförsäljare med motivering till beslutet. Beslutet skickas till den e-psostadress som besvarat avropet. </t>
  </si>
  <si>
    <t xml:space="preserve">9.      Beställning skickas alt. tidsbegränsat Kontrakt/leveransavtal (max 12 månader) upprättas med den Leverantör/återförsäljare som har lämnat det bästa anbudet på grundval </t>
  </si>
  <si>
    <t xml:space="preserve">         av de kriterier som angetts i förfrågan. </t>
  </si>
  <si>
    <t xml:space="preserve">10.   Kontrakt/leveransavtal upprättas av beställaren. Kom ihåg bilaga ALOS 05. </t>
  </si>
  <si>
    <t xml:space="preserve">Återförsäljare har möjlighet att ta emot och besvara avropsförfrågan. Vidare så utför den lokala återförsäljare leverans och fakturering, samt kan inneha ett </t>
  </si>
  <si>
    <t>Kontrakt/leveransavtal med avropande myndighet, men de har ingen direkt avtalsrelation med SKI.</t>
  </si>
  <si>
    <t>Vid enskilda Kontrakt/leveransavtal blir återförsäljaren juridiskt ansvarig mot avropande myndighet.</t>
  </si>
  <si>
    <t>Ramavtalsleverantör är ansvarig för återförsäljare så som för sin egen del.</t>
  </si>
  <si>
    <t xml:space="preserve">Bör-krav - Beskrivning (krav som kan besvaras med Ja eller Nej av leverantören) </t>
  </si>
  <si>
    <t xml:space="preserve">Bör-krav - Beskrivning (krav som besvaras med Ja eller Nej av leverantören) </t>
  </si>
  <si>
    <t xml:space="preserve"> Ska-krav - Beskrivning</t>
  </si>
  <si>
    <r>
      <t xml:space="preserve">3 - Förutsättningar för LCC-kalkyl </t>
    </r>
    <r>
      <rPr>
        <b/>
        <sz val="10"/>
        <rFont val="Calibri"/>
        <family val="2"/>
        <scheme val="minor"/>
      </rPr>
      <t>(angivna värden återfinns i LCC-kalkylen)</t>
    </r>
  </si>
  <si>
    <t>Avropande myndighet (inkl. org.nr)</t>
  </si>
  <si>
    <t>Leverantör (inkl. org.nr)</t>
  </si>
  <si>
    <t>Utsläpp CO2 (g) (högsta värdet enligt bilregistret)</t>
  </si>
  <si>
    <r>
      <t xml:space="preserve">3.      </t>
    </r>
    <r>
      <rPr>
        <b/>
        <sz val="11"/>
        <color rgb="FF000000"/>
        <rFont val="Calibri"/>
        <family val="2"/>
        <scheme val="minor"/>
      </rPr>
      <t>Det som skrivs in under punkt 3 – ”Förutsättningar för LCC-kalkyl” följer automatisk med till fliken ”LCC-kalkyl”, samt valda delar i flik 3.”Svarsmall”</t>
    </r>
    <r>
      <rPr>
        <sz val="11"/>
        <color rgb="FF000000"/>
        <rFont val="Calibri"/>
        <family val="2"/>
        <scheme val="minor"/>
      </rPr>
      <t xml:space="preserve">. </t>
    </r>
  </si>
  <si>
    <t>Högsta värdet enligt bilregistret</t>
  </si>
  <si>
    <t xml:space="preserve">         OBS! Endast siffror ska anges i relevanta celler.</t>
  </si>
  <si>
    <t>kWh/100km</t>
  </si>
  <si>
    <t>kr/kg</t>
  </si>
  <si>
    <t>Anskaffningskostnad minus restvärde</t>
  </si>
  <si>
    <t>Bör-Krav som utvärderas av beställaren</t>
  </si>
  <si>
    <t>3 - Utvärderingskriterier - Utvärderas av beställaren</t>
  </si>
  <si>
    <t>4 - Bör-krav som Utvärderas av Beställaren</t>
  </si>
  <si>
    <t>5 - Utvärderingskriterier - Utvärderas av beställaren</t>
  </si>
  <si>
    <t>4 - Utvärderingskriterier - Utvärderas av beställaren</t>
  </si>
  <si>
    <t>Restvärde</t>
  </si>
  <si>
    <t>Etanol</t>
  </si>
  <si>
    <t>Bruttopris</t>
  </si>
  <si>
    <t>Bonus beräknas på bilens bruttopris</t>
  </si>
  <si>
    <t>Alla priser är exkl moms. Förutom priserna 
från Skatteverket, som är inkl moms.</t>
  </si>
  <si>
    <t xml:space="preserve">https://www4.skatteverket.se/rattsligvagledning/edition/2022.4/321424.html </t>
  </si>
  <si>
    <t>Inköpspris inkl moms jämförbar bensin/diesel</t>
  </si>
  <si>
    <t>Vätgasbil</t>
  </si>
  <si>
    <t>Nettopris/Inköpspris</t>
  </si>
  <si>
    <t>Fordonsklass</t>
  </si>
  <si>
    <t>Nettopris/Inköpspris exkl moms inkl. leveranskostnad per fordon</t>
  </si>
  <si>
    <t>Underhållskostnader per styck nuvärde</t>
  </si>
  <si>
    <t>Driftskostnader per styck nuvärde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</si>
</sst>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quot;kr&quot;* #,##0.00_);_(&quot;kr&quot;* \(#,##0.00\);_(&quot;kr&quot;* &quot;-&quot;??_);_(@_)"/>
    <numFmt numFmtId="165" formatCode="#,##0\ &quot;kr&quot;"/>
    <numFmt numFmtId="166" formatCode="_-* #,##0\ &quot;kr&quot;_-;\-* #,##0\ &quot;kr&quot;_-;_-* &quot;-&quot;??\ &quot;kr&quot;_-;_-@_-"/>
    <numFmt numFmtId="167" formatCode="#,##0.00_ ;\-#,##0.00\ "/>
    <numFmt numFmtId="168" formatCode="0.0%"/>
  </numFmts>
  <fonts count="61" x14ac:knownFonts="1">
    <font>
      <sz val="9"/>
      <name val="Arial"/>
      <family val="2"/>
    </font>
    <font>
      <sz val="11"/>
      <color theme="1"/>
      <name val="Calibri"/>
      <family val="2"/>
      <scheme val="minor"/>
    </font>
    <font>
      <b/>
      <sz val="10"/>
      <name val="Arial"/>
      <family val="2"/>
    </font>
    <font>
      <sz val="9"/>
      <name val="Arial"/>
      <family val="2"/>
    </font>
    <font>
      <b/>
      <sz val="9"/>
      <color indexed="8"/>
      <name val="Arial"/>
      <family val="2"/>
    </font>
    <font>
      <sz val="14"/>
      <name val="Arial"/>
      <family val="2"/>
    </font>
    <font>
      <b/>
      <sz val="9"/>
      <name val="Arial"/>
      <family val="2"/>
    </font>
    <font>
      <b/>
      <sz val="9"/>
      <color indexed="18"/>
      <name val="Arial"/>
      <family val="2"/>
    </font>
    <font>
      <sz val="10"/>
      <name val="Arial"/>
      <family val="2"/>
    </font>
    <font>
      <b/>
      <sz val="10"/>
      <color indexed="18"/>
      <name val="Arial"/>
      <family val="2"/>
    </font>
    <font>
      <b/>
      <i/>
      <sz val="8"/>
      <color rgb="FFFF0000"/>
      <name val="Arial"/>
      <family val="2"/>
    </font>
    <font>
      <b/>
      <sz val="9"/>
      <name val="Calibri"/>
      <family val="2"/>
      <scheme val="minor"/>
    </font>
    <font>
      <sz val="9"/>
      <name val="Calibri"/>
      <family val="2"/>
      <scheme val="minor"/>
    </font>
    <font>
      <b/>
      <sz val="10"/>
      <color theme="1" tint="0.249977111117893"/>
      <name val="Calibri"/>
      <family val="2"/>
      <scheme val="minor"/>
    </font>
    <font>
      <sz val="8"/>
      <color theme="0" tint="-0.499984740745262"/>
      <name val="Calibri"/>
      <family val="2"/>
      <scheme val="minor"/>
    </font>
    <font>
      <sz val="9"/>
      <color theme="0" tint="-0.499984740745262"/>
      <name val="Calibri"/>
      <family val="2"/>
      <scheme val="minor"/>
    </font>
    <font>
      <i/>
      <sz val="8"/>
      <color rgb="FFC00000"/>
      <name val="Calibri"/>
      <family val="2"/>
      <scheme val="minor"/>
    </font>
    <font>
      <b/>
      <u/>
      <sz val="8"/>
      <color theme="0" tint="-0.499984740745262"/>
      <name val="Calibri"/>
      <family val="2"/>
      <scheme val="minor"/>
    </font>
    <font>
      <b/>
      <sz val="10"/>
      <color indexed="18"/>
      <name val="Calibri"/>
      <family val="2"/>
      <scheme val="minor"/>
    </font>
    <font>
      <b/>
      <sz val="9"/>
      <color theme="1" tint="0.249977111117893"/>
      <name val="Calibri"/>
      <family val="2"/>
      <scheme val="minor"/>
    </font>
    <font>
      <b/>
      <u/>
      <sz val="10"/>
      <color theme="0" tint="-0.499984740745262"/>
      <name val="Calibri"/>
      <family val="2"/>
      <scheme val="minor"/>
    </font>
    <font>
      <sz val="8"/>
      <name val="Calibri"/>
      <family val="2"/>
      <scheme val="minor"/>
    </font>
    <font>
      <sz val="9"/>
      <color theme="1" tint="0.249977111117893"/>
      <name val="Calibri"/>
      <family val="2"/>
      <scheme val="minor"/>
    </font>
    <font>
      <sz val="9"/>
      <color theme="1"/>
      <name val="Calibri"/>
      <family val="2"/>
      <scheme val="minor"/>
    </font>
    <font>
      <sz val="8"/>
      <color rgb="FFC00000"/>
      <name val="Calibri"/>
      <family val="2"/>
      <scheme val="minor"/>
    </font>
    <font>
      <i/>
      <sz val="9"/>
      <color theme="1" tint="0.249977111117893"/>
      <name val="Calibri"/>
      <family val="2"/>
      <scheme val="minor"/>
    </font>
    <font>
      <b/>
      <sz val="8"/>
      <color theme="1"/>
      <name val="Calibri"/>
      <family val="2"/>
      <scheme val="minor"/>
    </font>
    <font>
      <sz val="9"/>
      <color theme="0"/>
      <name val="Arial"/>
      <family val="2"/>
    </font>
    <font>
      <sz val="14"/>
      <name val="Calibri"/>
      <family val="2"/>
      <scheme val="minor"/>
    </font>
    <font>
      <sz val="6"/>
      <color theme="1"/>
      <name val="Calibri"/>
      <family val="2"/>
      <scheme val="minor"/>
    </font>
    <font>
      <b/>
      <sz val="12"/>
      <name val="Calibri"/>
      <family val="2"/>
      <scheme val="minor"/>
    </font>
    <font>
      <sz val="8"/>
      <color theme="1"/>
      <name val="Calibri"/>
      <family val="2"/>
      <scheme val="minor"/>
    </font>
    <font>
      <sz val="5"/>
      <color rgb="FFFF0000"/>
      <name val="Arial"/>
      <family val="2"/>
    </font>
    <font>
      <sz val="5"/>
      <name val="Arial"/>
      <family val="2"/>
    </font>
    <font>
      <b/>
      <sz val="9"/>
      <color theme="1"/>
      <name val="Calibri"/>
      <family val="2"/>
      <scheme val="minor"/>
    </font>
    <font>
      <b/>
      <sz val="10"/>
      <color theme="1"/>
      <name val="Calibri"/>
      <family val="2"/>
      <scheme val="minor"/>
    </font>
    <font>
      <sz val="9"/>
      <color theme="1" tint="0.34998626667073579"/>
      <name val="Arial"/>
      <family val="2"/>
    </font>
    <font>
      <b/>
      <sz val="8"/>
      <color rgb="FFC00000"/>
      <name val="Calibri"/>
      <family val="2"/>
      <scheme val="minor"/>
    </font>
    <font>
      <b/>
      <sz val="8"/>
      <name val="Calibri"/>
      <family val="2"/>
      <scheme val="minor"/>
    </font>
    <font>
      <b/>
      <sz val="6"/>
      <color theme="1"/>
      <name val="Calibri"/>
      <family val="2"/>
      <scheme val="minor"/>
    </font>
    <font>
      <sz val="5"/>
      <color rgb="FFFF0000"/>
      <name val="Calibri"/>
      <family val="2"/>
      <scheme val="minor"/>
    </font>
    <font>
      <sz val="11"/>
      <color rgb="FF1F497D"/>
      <name val="Calibri"/>
      <family val="2"/>
    </font>
    <font>
      <sz val="8"/>
      <color rgb="FFFF0000"/>
      <name val="Arial"/>
      <family val="2"/>
    </font>
    <font>
      <sz val="7"/>
      <color rgb="FFFF0000"/>
      <name val="Arial"/>
      <family val="2"/>
    </font>
    <font>
      <sz val="11"/>
      <name val="Calibri"/>
      <family val="2"/>
      <scheme val="minor"/>
    </font>
    <font>
      <b/>
      <u/>
      <sz val="12"/>
      <name val="Calibri"/>
      <family val="2"/>
      <scheme val="minor"/>
    </font>
    <font>
      <sz val="12"/>
      <name val="Calibri"/>
      <family val="2"/>
      <scheme val="minor"/>
    </font>
    <font>
      <b/>
      <sz val="11"/>
      <name val="Calibri"/>
      <family val="2"/>
      <scheme val="minor"/>
    </font>
    <font>
      <sz val="11"/>
      <color rgb="FF000000"/>
      <name val="Calibri"/>
      <family val="2"/>
      <scheme val="minor"/>
    </font>
    <font>
      <sz val="11"/>
      <color rgb="FF404040"/>
      <name val="Calibri"/>
      <family val="2"/>
      <scheme val="minor"/>
    </font>
    <font>
      <strike/>
      <sz val="11"/>
      <color rgb="FF000000"/>
      <name val="Calibri"/>
      <family val="2"/>
      <scheme val="minor"/>
    </font>
    <font>
      <u/>
      <sz val="11"/>
      <name val="Calibri"/>
      <family val="2"/>
      <scheme val="minor"/>
    </font>
    <font>
      <b/>
      <sz val="11"/>
      <color rgb="FF000000"/>
      <name val="Calibri"/>
      <family val="2"/>
      <scheme val="minor"/>
    </font>
    <font>
      <b/>
      <sz val="10"/>
      <name val="Calibri"/>
      <family val="2"/>
      <scheme val="minor"/>
    </font>
    <font>
      <sz val="11"/>
      <color rgb="FF000000"/>
      <name val="Calibri"/>
      <family val="2"/>
    </font>
    <font>
      <sz val="8"/>
      <color rgb="FF333333"/>
      <name val="Source Sans Pro"/>
      <family val="2"/>
    </font>
    <font>
      <sz val="9"/>
      <color theme="1" tint="0.249977111117893"/>
      <name val="Arial"/>
      <family val="2"/>
    </font>
    <font>
      <sz val="9"/>
      <color theme="0" tint="-0.34998626667073579"/>
      <name val="Calibri"/>
      <family val="2"/>
      <scheme val="minor"/>
    </font>
    <font>
      <sz val="11"/>
      <color rgb="FF404040"/>
      <name val="Calibri"/>
      <family val="2"/>
    </font>
    <font>
      <b/>
      <sz val="8"/>
      <color rgb="FFFF0000"/>
      <name val="Arial"/>
      <family val="2"/>
    </font>
    <font>
      <i/>
      <sz val="8"/>
      <color rgb="FFFF0000"/>
      <name val="Arial"/>
      <family val="2"/>
    </font>
  </fonts>
  <fills count="20">
    <fill>
      <patternFill patternType="none"/>
    </fill>
    <fill>
      <patternFill patternType="gray125"/>
    </fill>
    <fill>
      <patternFill patternType="solid">
        <fgColor indexed="54"/>
        <bgColor indexed="64"/>
      </patternFill>
    </fill>
    <fill>
      <patternFill patternType="solid">
        <fgColor indexed="8"/>
        <bgColor indexed="64"/>
      </patternFill>
    </fill>
    <fill>
      <patternFill patternType="solid">
        <fgColor theme="0"/>
        <bgColor indexed="64"/>
      </patternFill>
    </fill>
    <fill>
      <patternFill patternType="solid">
        <fgColor theme="0" tint="-4.9989318521683403E-2"/>
        <bgColor indexed="64"/>
      </patternFill>
    </fill>
    <fill>
      <patternFill patternType="solid">
        <fgColor rgb="FFECECEC"/>
        <bgColor indexed="64"/>
      </patternFill>
    </fill>
    <fill>
      <patternFill patternType="solid">
        <fgColor rgb="FFFBFBFB"/>
        <bgColor indexed="64"/>
      </patternFill>
    </fill>
    <fill>
      <patternFill patternType="solid">
        <fgColor rgb="FFEAF1FA"/>
        <bgColor indexed="64"/>
      </patternFill>
    </fill>
    <fill>
      <patternFill patternType="solid">
        <fgColor rgb="FFF5F5F5"/>
        <bgColor indexed="64"/>
      </patternFill>
    </fill>
    <fill>
      <patternFill patternType="solid">
        <fgColor rgb="FFFFFBEF"/>
        <bgColor indexed="64"/>
      </patternFill>
    </fill>
    <fill>
      <patternFill patternType="solid">
        <fgColor rgb="FFD3D3D3"/>
        <bgColor indexed="64"/>
      </patternFill>
    </fill>
    <fill>
      <patternFill patternType="solid">
        <fgColor rgb="FFD8E4BC"/>
        <bgColor indexed="64"/>
      </patternFill>
    </fill>
    <fill>
      <patternFill patternType="solid">
        <fgColor theme="3" tint="-0.499984740745262"/>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rgb="FFFFFFCC"/>
        <bgColor indexed="64"/>
      </patternFill>
    </fill>
    <fill>
      <patternFill patternType="solid">
        <fgColor rgb="FFCCFFCC"/>
        <bgColor indexed="64"/>
      </patternFill>
    </fill>
    <fill>
      <patternFill patternType="solid">
        <fgColor rgb="FFFBDF8F"/>
        <bgColor indexed="64"/>
      </patternFill>
    </fill>
    <fill>
      <patternFill patternType="solid">
        <fgColor rgb="FFF9EE9F"/>
        <bgColor indexed="64"/>
      </patternFill>
    </fill>
  </fills>
  <borders count="112">
    <border>
      <left/>
      <right/>
      <top/>
      <bottom/>
      <diagonal/>
    </border>
    <border>
      <left style="thin">
        <color indexed="60"/>
      </left>
      <right style="thin">
        <color indexed="60"/>
      </right>
      <top style="thin">
        <color indexed="60"/>
      </top>
      <bottom style="thin">
        <color indexed="60"/>
      </bottom>
      <diagonal/>
    </border>
    <border>
      <left/>
      <right/>
      <top style="thin">
        <color indexed="8"/>
      </top>
      <bottom style="thin">
        <color indexed="8"/>
      </bottom>
      <diagonal/>
    </border>
    <border>
      <left style="medium">
        <color indexed="8"/>
      </left>
      <right style="thin">
        <color indexed="60"/>
      </right>
      <top style="medium">
        <color indexed="8"/>
      </top>
      <bottom style="thin">
        <color indexed="60"/>
      </bottom>
      <diagonal/>
    </border>
    <border>
      <left style="medium">
        <color indexed="8"/>
      </left>
      <right/>
      <top/>
      <bottom style="medium">
        <color indexed="8"/>
      </bottom>
      <diagonal/>
    </border>
    <border>
      <left style="thin">
        <color theme="0" tint="-0.499984740745262"/>
      </left>
      <right/>
      <top style="dotted">
        <color theme="0" tint="-0.499984740745262"/>
      </top>
      <bottom style="dotted">
        <color theme="0" tint="-0.499984740745262"/>
      </bottom>
      <diagonal/>
    </border>
    <border>
      <left/>
      <right style="thin">
        <color theme="0" tint="-0.499984740745262"/>
      </right>
      <top style="dotted">
        <color theme="0" tint="-0.499984740745262"/>
      </top>
      <bottom style="dotted">
        <color theme="0" tint="-0.499984740745262"/>
      </bottom>
      <diagonal/>
    </border>
    <border>
      <left/>
      <right style="thin">
        <color theme="0" tint="-0.499984740745262"/>
      </right>
      <top/>
      <bottom/>
      <diagonal/>
    </border>
    <border>
      <left style="thin">
        <color theme="0" tint="-0.499984740745262"/>
      </left>
      <right/>
      <top/>
      <bottom/>
      <diagonal/>
    </border>
    <border>
      <left style="dotted">
        <color theme="0" tint="-0.499984740745262"/>
      </left>
      <right style="dotted">
        <color theme="0" tint="-0.499984740745262"/>
      </right>
      <top style="dotted">
        <color theme="0" tint="-0.499984740745262"/>
      </top>
      <bottom style="dotted">
        <color theme="0" tint="-0.499984740745262"/>
      </bottom>
      <diagonal/>
    </border>
    <border>
      <left style="dotted">
        <color theme="0" tint="-0.499984740745262"/>
      </left>
      <right style="dotted">
        <color theme="0" tint="-0.499984740745262"/>
      </right>
      <top/>
      <bottom/>
      <diagonal/>
    </border>
    <border>
      <left style="dotted">
        <color theme="0" tint="-0.499984740745262"/>
      </left>
      <right style="dotted">
        <color theme="0" tint="-0.499984740745262"/>
      </right>
      <top style="dotted">
        <color theme="0" tint="-0.499984740745262"/>
      </top>
      <bottom/>
      <diagonal/>
    </border>
    <border>
      <left style="dotted">
        <color theme="0" tint="-0.499984740745262"/>
      </left>
      <right style="dotted">
        <color theme="0" tint="-0.499984740745262"/>
      </right>
      <top style="dotted">
        <color theme="0" tint="-0.499984740745262"/>
      </top>
      <bottom style="thin">
        <color theme="0" tint="-0.499984740745262"/>
      </bottom>
      <diagonal/>
    </border>
    <border>
      <left style="dotted">
        <color theme="0" tint="-0.499984740745262"/>
      </left>
      <right style="dotted">
        <color theme="0" tint="-0.499984740745262"/>
      </right>
      <top/>
      <bottom style="dotted">
        <color theme="0" tint="-0.499984740745262"/>
      </bottom>
      <diagonal/>
    </border>
    <border>
      <left/>
      <right style="dotted">
        <color theme="0" tint="-0.499984740745262"/>
      </right>
      <top style="dotted">
        <color theme="0" tint="-0.499984740745262"/>
      </top>
      <bottom/>
      <diagonal/>
    </border>
    <border>
      <left/>
      <right style="dotted">
        <color theme="0" tint="-0.499984740745262"/>
      </right>
      <top/>
      <bottom/>
      <diagonal/>
    </border>
    <border>
      <left style="thin">
        <color theme="0" tint="-0.499984740745262"/>
      </left>
      <right/>
      <top style="dotted">
        <color theme="0" tint="-0.499984740745262"/>
      </top>
      <bottom/>
      <diagonal/>
    </border>
    <border>
      <left/>
      <right style="thin">
        <color theme="0" tint="-0.499984740745262"/>
      </right>
      <top style="dotted">
        <color theme="0" tint="-0.499984740745262"/>
      </top>
      <bottom/>
      <diagonal/>
    </border>
    <border>
      <left style="thin">
        <color theme="0" tint="-0.499984740745262"/>
      </left>
      <right/>
      <top/>
      <bottom style="dotted">
        <color theme="0" tint="-0.499984740745262"/>
      </bottom>
      <diagonal/>
    </border>
    <border>
      <left/>
      <right style="thin">
        <color theme="0" tint="-0.499984740745262"/>
      </right>
      <top/>
      <bottom style="dotted">
        <color theme="0" tint="-0.499984740745262"/>
      </bottom>
      <diagonal/>
    </border>
    <border>
      <left style="dotted">
        <color theme="0" tint="-0.499984740745262"/>
      </left>
      <right style="thin">
        <color theme="0" tint="-0.499984740745262"/>
      </right>
      <top/>
      <bottom style="dotted">
        <color theme="0" tint="-0.499984740745262"/>
      </bottom>
      <diagonal/>
    </border>
    <border>
      <left style="thin">
        <color theme="0" tint="-0.499984740745262"/>
      </left>
      <right/>
      <top style="dotted">
        <color theme="0" tint="-0.499984740745262"/>
      </top>
      <bottom style="thin">
        <color theme="0" tint="-0.499984740745262"/>
      </bottom>
      <diagonal/>
    </border>
    <border>
      <left/>
      <right style="dotted">
        <color theme="0" tint="-0.499984740745262"/>
      </right>
      <top style="dotted">
        <color theme="0" tint="-0.499984740745262"/>
      </top>
      <bottom style="thin">
        <color theme="0" tint="-0.499984740745262"/>
      </bottom>
      <diagonal/>
    </border>
    <border>
      <left/>
      <right style="thin">
        <color theme="0" tint="-0.499984740745262"/>
      </right>
      <top style="dotted">
        <color theme="0" tint="-0.499984740745262"/>
      </top>
      <bottom style="thin">
        <color theme="0" tint="-0.499984740745262"/>
      </bottom>
      <diagonal/>
    </border>
    <border>
      <left style="dotted">
        <color theme="0" tint="-0.499984740745262"/>
      </left>
      <right style="thin">
        <color theme="0" tint="-0.499984740745262"/>
      </right>
      <top/>
      <bottom/>
      <diagonal/>
    </border>
    <border>
      <left/>
      <right/>
      <top/>
      <bottom style="dotted">
        <color theme="0" tint="-0.499984740745262"/>
      </bottom>
      <diagonal/>
    </border>
    <border>
      <left/>
      <right/>
      <top style="dotted">
        <color theme="0" tint="-0.499984740745262"/>
      </top>
      <bottom style="dotted">
        <color theme="0" tint="-0.499984740745262"/>
      </bottom>
      <diagonal/>
    </border>
    <border>
      <left/>
      <right/>
      <top style="dotted">
        <color theme="0" tint="-0.499984740745262"/>
      </top>
      <bottom/>
      <diagonal/>
    </border>
    <border>
      <left style="dotted">
        <color theme="0" tint="-0.499984740745262"/>
      </left>
      <right style="dotted">
        <color theme="0" tint="-0.499984740745262"/>
      </right>
      <top style="thin">
        <color rgb="FFD3D3D3"/>
      </top>
      <bottom style="thin">
        <color theme="1" tint="0.499984740745262"/>
      </bottom>
      <diagonal/>
    </border>
    <border>
      <left/>
      <right style="thin">
        <color theme="1" tint="0.499984740745262"/>
      </right>
      <top/>
      <bottom style="dotted">
        <color theme="0" tint="-0.499984740745262"/>
      </bottom>
      <diagonal/>
    </border>
    <border>
      <left/>
      <right style="thin">
        <color theme="1" tint="0.499984740745262"/>
      </right>
      <top style="dotted">
        <color theme="0" tint="-0.499984740745262"/>
      </top>
      <bottom style="dotted">
        <color theme="0" tint="-0.499984740745262"/>
      </bottom>
      <diagonal/>
    </border>
    <border>
      <left/>
      <right style="thin">
        <color theme="1" tint="0.499984740745262"/>
      </right>
      <top style="dotted">
        <color theme="0" tint="-0.499984740745262"/>
      </top>
      <bottom/>
      <diagonal/>
    </border>
    <border>
      <left/>
      <right style="thin">
        <color theme="1" tint="0.499984740745262"/>
      </right>
      <top style="thin">
        <color rgb="FFD3D3D3"/>
      </top>
      <bottom style="thin">
        <color theme="1" tint="0.499984740745262"/>
      </bottom>
      <diagonal/>
    </border>
    <border>
      <left/>
      <right/>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right/>
      <top style="thin">
        <color rgb="FFD3D3D3"/>
      </top>
      <bottom style="thin">
        <color theme="1" tint="0.499984740745262"/>
      </bottom>
      <diagonal/>
    </border>
    <border>
      <left/>
      <right/>
      <top style="thin">
        <color theme="0" tint="-0.499984740745262"/>
      </top>
      <bottom/>
      <diagonal/>
    </border>
    <border>
      <left style="dotted">
        <color theme="0" tint="-0.499984740745262"/>
      </left>
      <right style="dotted">
        <color theme="0" tint="-0.499984740745262"/>
      </right>
      <top style="dotted">
        <color theme="0" tint="-0.499984740745262"/>
      </top>
      <bottom style="thin">
        <color theme="1" tint="0.499984740745262"/>
      </bottom>
      <diagonal/>
    </border>
    <border>
      <left/>
      <right style="thin">
        <color theme="0" tint="-0.499984740745262"/>
      </right>
      <top style="dotted">
        <color theme="0" tint="-0.499984740745262"/>
      </top>
      <bottom style="thin">
        <color theme="1" tint="0.499984740745262"/>
      </bottom>
      <diagonal/>
    </border>
    <border>
      <left style="thin">
        <color theme="0" tint="-0.499984740745262"/>
      </left>
      <right/>
      <top style="dotted">
        <color theme="0" tint="-0.499984740745262"/>
      </top>
      <bottom style="thin">
        <color theme="1" tint="0.499984740745262"/>
      </bottom>
      <diagonal/>
    </border>
    <border>
      <left/>
      <right style="dotted">
        <color theme="0" tint="-0.499984740745262"/>
      </right>
      <top/>
      <bottom style="dotted">
        <color theme="0" tint="-0.499984740745262"/>
      </bottom>
      <diagonal/>
    </border>
    <border>
      <left/>
      <right style="thin">
        <color theme="1" tint="0.499984740745262"/>
      </right>
      <top/>
      <bottom/>
      <diagonal/>
    </border>
    <border>
      <left style="dotted">
        <color theme="0" tint="-0.499984740745262"/>
      </left>
      <right style="dotted">
        <color theme="0" tint="-0.499984740745262"/>
      </right>
      <top style="dotted">
        <color theme="0" tint="-0.499984740745262"/>
      </top>
      <bottom style="dotted">
        <color theme="1" tint="0.499984740745262"/>
      </bottom>
      <diagonal/>
    </border>
    <border>
      <left/>
      <right style="thin">
        <color theme="0" tint="-0.499984740745262"/>
      </right>
      <top style="dotted">
        <color theme="0" tint="-0.499984740745262"/>
      </top>
      <bottom style="dotted">
        <color theme="1" tint="0.499984740745262"/>
      </bottom>
      <diagonal/>
    </border>
    <border>
      <left style="thin">
        <color theme="0" tint="-0.499984740745262"/>
      </left>
      <right style="dotted">
        <color theme="1" tint="0.499984740745262"/>
      </right>
      <top style="dotted">
        <color theme="0" tint="-0.499984740745262"/>
      </top>
      <bottom style="dotted">
        <color theme="1" tint="0.499984740745262"/>
      </bottom>
      <diagonal/>
    </border>
    <border>
      <left/>
      <right style="dotted">
        <color theme="0" tint="-0.499984740745262"/>
      </right>
      <top style="dotted">
        <color theme="0" tint="-0.499984740745262"/>
      </top>
      <bottom style="dotted">
        <color theme="1" tint="0.499984740745262"/>
      </bottom>
      <diagonal/>
    </border>
    <border>
      <left style="thin">
        <color theme="0" tint="-0.499984740745262"/>
      </left>
      <right style="dotted">
        <color theme="1" tint="0.499984740745262"/>
      </right>
      <top style="dotted">
        <color theme="1" tint="0.499984740745262"/>
      </top>
      <bottom style="thin">
        <color theme="1" tint="0.499984740745262"/>
      </bottom>
      <diagonal/>
    </border>
    <border>
      <left style="thin">
        <color theme="0" tint="-0.499984740745262"/>
      </left>
      <right style="dotted">
        <color theme="1" tint="0.499984740745262"/>
      </right>
      <top style="dotted">
        <color theme="0" tint="-0.499984740745262"/>
      </top>
      <bottom style="thin">
        <color theme="0" tint="-0.499984740745262"/>
      </bottom>
      <diagonal/>
    </border>
    <border>
      <left style="dotted">
        <color theme="0" tint="-0.499984740745262"/>
      </left>
      <right style="thin">
        <color theme="1" tint="0.499984740745262"/>
      </right>
      <top style="dotted">
        <color theme="0" tint="-0.499984740745262"/>
      </top>
      <bottom style="thin">
        <color theme="1" tint="0.499984740745262"/>
      </bottom>
      <diagonal/>
    </border>
    <border>
      <left style="medium">
        <color theme="1" tint="0.499984740745262"/>
      </left>
      <right/>
      <top style="medium">
        <color theme="1" tint="0.499984740745262"/>
      </top>
      <bottom/>
      <diagonal/>
    </border>
    <border>
      <left/>
      <right/>
      <top style="medium">
        <color theme="1" tint="0.499984740745262"/>
      </top>
      <bottom/>
      <diagonal/>
    </border>
    <border>
      <left/>
      <right style="medium">
        <color theme="1" tint="0.499984740745262"/>
      </right>
      <top style="medium">
        <color theme="1" tint="0.499984740745262"/>
      </top>
      <bottom/>
      <diagonal/>
    </border>
    <border>
      <left style="medium">
        <color theme="1" tint="0.499984740745262"/>
      </left>
      <right/>
      <top/>
      <bottom/>
      <diagonal/>
    </border>
    <border>
      <left/>
      <right style="medium">
        <color theme="1" tint="0.499984740745262"/>
      </right>
      <top/>
      <bottom/>
      <diagonal/>
    </border>
    <border>
      <left style="medium">
        <color theme="1" tint="0.499984740745262"/>
      </left>
      <right style="thin">
        <color theme="1" tint="0.499984740745262"/>
      </right>
      <top/>
      <bottom/>
      <diagonal/>
    </border>
    <border>
      <left style="medium">
        <color theme="1" tint="0.499984740745262"/>
      </left>
      <right/>
      <top/>
      <bottom style="medium">
        <color theme="1" tint="0.499984740745262"/>
      </bottom>
      <diagonal/>
    </border>
    <border>
      <left/>
      <right/>
      <top/>
      <bottom style="medium">
        <color theme="1" tint="0.499984740745262"/>
      </bottom>
      <diagonal/>
    </border>
    <border>
      <left/>
      <right style="medium">
        <color theme="1" tint="0.499984740745262"/>
      </right>
      <top/>
      <bottom style="medium">
        <color theme="1" tint="0.49998474074526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dotted">
        <color indexed="64"/>
      </left>
      <right style="dotted">
        <color indexed="64"/>
      </right>
      <top style="thin">
        <color indexed="64"/>
      </top>
      <bottom style="dotted">
        <color indexed="64"/>
      </bottom>
      <diagonal/>
    </border>
    <border>
      <left style="dotted">
        <color indexed="64"/>
      </left>
      <right style="dotted">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dotted">
        <color indexed="64"/>
      </left>
      <right style="dotted">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dotted">
        <color indexed="64"/>
      </left>
      <right/>
      <top style="thin">
        <color indexed="64"/>
      </top>
      <bottom style="dotted">
        <color indexed="64"/>
      </bottom>
      <diagonal/>
    </border>
    <border>
      <left/>
      <right style="dotted">
        <color indexed="64"/>
      </right>
      <top style="thin">
        <color indexed="64"/>
      </top>
      <bottom style="dotted">
        <color indexed="64"/>
      </bottom>
      <diagonal/>
    </border>
    <border>
      <left style="dotted">
        <color indexed="64"/>
      </left>
      <right style="dotted">
        <color indexed="64"/>
      </right>
      <top style="dotted">
        <color indexed="64"/>
      </top>
      <bottom/>
      <diagonal/>
    </border>
    <border>
      <left style="dotted">
        <color indexed="64"/>
      </left>
      <right/>
      <top style="dotted">
        <color indexed="64"/>
      </top>
      <bottom style="dotted">
        <color indexed="64"/>
      </bottom>
      <diagonal/>
    </border>
    <border>
      <left/>
      <right style="dotted">
        <color indexed="64"/>
      </right>
      <top style="dotted">
        <color indexed="64"/>
      </top>
      <bottom style="dotted">
        <color indexed="64"/>
      </bottom>
      <diagonal/>
    </border>
    <border>
      <left style="thin">
        <color indexed="64"/>
      </left>
      <right/>
      <top style="dotted">
        <color indexed="64"/>
      </top>
      <bottom style="hair">
        <color indexed="64"/>
      </bottom>
      <diagonal/>
    </border>
    <border>
      <left/>
      <right/>
      <top style="dotted">
        <color indexed="64"/>
      </top>
      <bottom style="hair">
        <color indexed="64"/>
      </bottom>
      <diagonal/>
    </border>
    <border>
      <left/>
      <right style="thin">
        <color indexed="64"/>
      </right>
      <top style="dotted">
        <color indexed="64"/>
      </top>
      <bottom style="hair">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hair">
        <color indexed="64"/>
      </top>
      <bottom style="thin">
        <color indexed="64"/>
      </bottom>
      <diagonal/>
    </border>
    <border>
      <left style="thin">
        <color indexed="64"/>
      </left>
      <right style="dotted">
        <color indexed="64"/>
      </right>
      <top style="dotted">
        <color indexed="64"/>
      </top>
      <bottom style="dotted">
        <color indexed="64"/>
      </bottom>
      <diagonal/>
    </border>
    <border>
      <left style="dotted">
        <color indexed="64"/>
      </left>
      <right/>
      <top style="dotted">
        <color indexed="64"/>
      </top>
      <bottom style="thin">
        <color indexed="64"/>
      </bottom>
      <diagonal/>
    </border>
    <border>
      <left/>
      <right style="dotted">
        <color indexed="64"/>
      </right>
      <top style="dotted">
        <color indexed="64"/>
      </top>
      <bottom style="thin">
        <color indexed="64"/>
      </bottom>
      <diagonal/>
    </border>
    <border>
      <left style="thin">
        <color indexed="64"/>
      </left>
      <right style="dotted">
        <color indexed="64"/>
      </right>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tted">
        <color indexed="64"/>
      </left>
      <right style="thin">
        <color indexed="64"/>
      </right>
      <top style="thin">
        <color indexed="64"/>
      </top>
      <bottom style="dotted">
        <color indexed="64"/>
      </bottom>
      <diagonal/>
    </border>
    <border>
      <left style="dotted">
        <color indexed="64"/>
      </left>
      <right/>
      <top/>
      <bottom style="thin">
        <color indexed="64"/>
      </bottom>
      <diagonal/>
    </border>
    <border>
      <left style="dotted">
        <color indexed="64"/>
      </left>
      <right style="thin">
        <color indexed="64"/>
      </right>
      <top style="dotted">
        <color indexed="64"/>
      </top>
      <bottom/>
      <diagonal/>
    </border>
  </borders>
  <cellStyleXfs count="14">
    <xf numFmtId="0" fontId="0" fillId="0" borderId="0"/>
    <xf numFmtId="0" fontId="3" fillId="2" borderId="1" applyNumberFormat="0" applyFont="0" applyBorder="0" applyAlignment="0" applyProtection="0"/>
    <xf numFmtId="0" fontId="4" fillId="0" borderId="1" applyNumberFormat="0" applyFill="0" applyBorder="0" applyAlignment="0" applyProtection="0"/>
    <xf numFmtId="0" fontId="7" fillId="3" borderId="0" applyBorder="0"/>
    <xf numFmtId="0" fontId="5" fillId="3" borderId="0"/>
    <xf numFmtId="0" fontId="3" fillId="0" borderId="1"/>
    <xf numFmtId="0" fontId="3" fillId="0" borderId="2" applyAlignment="0"/>
    <xf numFmtId="0" fontId="2" fillId="0" borderId="3" applyNumberFormat="0" applyFill="0" applyBorder="0" applyAlignment="0" applyProtection="0"/>
    <xf numFmtId="0" fontId="6" fillId="0" borderId="1" applyNumberFormat="0" applyFill="0" applyBorder="0" applyAlignment="0" applyProtection="0"/>
    <xf numFmtId="0" fontId="7" fillId="3" borderId="4" applyNumberFormat="0" applyAlignment="0" applyProtection="0">
      <protection locked="0"/>
    </xf>
    <xf numFmtId="0" fontId="8" fillId="3" borderId="0">
      <alignment vertical="top"/>
    </xf>
    <xf numFmtId="0" fontId="6" fillId="0" borderId="0"/>
    <xf numFmtId="164" fontId="3" fillId="0" borderId="0" applyFont="0" applyFill="0" applyBorder="0" applyAlignment="0" applyProtection="0"/>
    <xf numFmtId="9" fontId="3" fillId="0" borderId="0" applyFont="0" applyFill="0" applyBorder="0" applyAlignment="0" applyProtection="0"/>
  </cellStyleXfs>
  <cellXfs count="475">
    <xf numFmtId="0" fontId="0" fillId="0" borderId="0" xfId="0"/>
    <xf numFmtId="0" fontId="0" fillId="0" borderId="0" xfId="0" applyFont="1"/>
    <xf numFmtId="165" fontId="10" fillId="4" borderId="0" xfId="9" applyNumberFormat="1" applyFont="1" applyFill="1" applyBorder="1" applyProtection="1"/>
    <xf numFmtId="165" fontId="9" fillId="4" borderId="0" xfId="9" applyNumberFormat="1" applyFont="1" applyFill="1" applyBorder="1" applyProtection="1"/>
    <xf numFmtId="165" fontId="9" fillId="6" borderId="0" xfId="9" applyNumberFormat="1" applyFont="1" applyFill="1" applyBorder="1" applyProtection="1"/>
    <xf numFmtId="165" fontId="13" fillId="6" borderId="0" xfId="9" applyNumberFormat="1" applyFont="1" applyFill="1" applyBorder="1" applyProtection="1"/>
    <xf numFmtId="0" fontId="15" fillId="6" borderId="10" xfId="0" applyFont="1" applyFill="1" applyBorder="1" applyProtection="1"/>
    <xf numFmtId="166" fontId="12" fillId="5" borderId="13" xfId="12" applyNumberFormat="1" applyFont="1" applyFill="1" applyBorder="1" applyAlignment="1" applyProtection="1">
      <alignment horizontal="right"/>
      <protection locked="0"/>
    </xf>
    <xf numFmtId="0" fontId="15" fillId="6" borderId="7" xfId="0" applyFont="1" applyFill="1" applyBorder="1" applyProtection="1"/>
    <xf numFmtId="0" fontId="14" fillId="4" borderId="6" xfId="0" applyFont="1" applyFill="1" applyBorder="1" applyAlignment="1" applyProtection="1">
      <alignment horizontal="left" indent="1"/>
    </xf>
    <xf numFmtId="0" fontId="19" fillId="4" borderId="5" xfId="0" applyFont="1" applyFill="1" applyBorder="1" applyAlignment="1" applyProtection="1">
      <alignment horizontal="left" indent="1"/>
    </xf>
    <xf numFmtId="0" fontId="14" fillId="4" borderId="17" xfId="0" applyFont="1" applyFill="1" applyBorder="1" applyAlignment="1" applyProtection="1">
      <alignment horizontal="left" indent="1"/>
    </xf>
    <xf numFmtId="0" fontId="19" fillId="4" borderId="18" xfId="0" applyFont="1" applyFill="1" applyBorder="1" applyAlignment="1" applyProtection="1">
      <alignment horizontal="left" indent="1"/>
    </xf>
    <xf numFmtId="0" fontId="14" fillId="4" borderId="19" xfId="0" applyFont="1" applyFill="1" applyBorder="1" applyAlignment="1" applyProtection="1">
      <alignment horizontal="left" indent="1"/>
    </xf>
    <xf numFmtId="0" fontId="18" fillId="4" borderId="22" xfId="0" applyFont="1" applyFill="1" applyBorder="1" applyAlignment="1" applyProtection="1">
      <alignment horizontal="right" indent="1"/>
    </xf>
    <xf numFmtId="0" fontId="20" fillId="4" borderId="23" xfId="2" applyFont="1" applyFill="1" applyBorder="1" applyAlignment="1" applyProtection="1">
      <alignment horizontal="left" indent="1"/>
    </xf>
    <xf numFmtId="0" fontId="0" fillId="10" borderId="0" xfId="0" applyFont="1" applyFill="1" applyProtection="1"/>
    <xf numFmtId="166" fontId="13" fillId="9" borderId="12" xfId="0" applyNumberFormat="1" applyFont="1" applyFill="1" applyBorder="1" applyAlignment="1" applyProtection="1">
      <alignment horizontal="right"/>
    </xf>
    <xf numFmtId="0" fontId="12" fillId="6" borderId="0" xfId="0" applyFont="1" applyFill="1" applyBorder="1" applyAlignment="1" applyProtection="1">
      <alignment horizontal="right" indent="1"/>
    </xf>
    <xf numFmtId="0" fontId="15" fillId="6" borderId="0" xfId="0" applyFont="1" applyFill="1" applyBorder="1" applyProtection="1"/>
    <xf numFmtId="166" fontId="12" fillId="8" borderId="11" xfId="12" applyNumberFormat="1" applyFont="1" applyFill="1" applyBorder="1" applyAlignment="1" applyProtection="1">
      <alignment horizontal="right"/>
      <protection locked="0"/>
    </xf>
    <xf numFmtId="166" fontId="22" fillId="9" borderId="9" xfId="0" applyNumberFormat="1" applyFont="1" applyFill="1" applyBorder="1" applyAlignment="1" applyProtection="1">
      <alignment horizontal="right"/>
    </xf>
    <xf numFmtId="0" fontId="24" fillId="4" borderId="6" xfId="0" applyFont="1" applyFill="1" applyBorder="1" applyAlignment="1" applyProtection="1">
      <alignment horizontal="left" indent="1"/>
    </xf>
    <xf numFmtId="0" fontId="0" fillId="4" borderId="0" xfId="0" applyFont="1" applyFill="1"/>
    <xf numFmtId="0" fontId="0" fillId="4" borderId="0" xfId="0" applyFont="1" applyFill="1" applyProtection="1"/>
    <xf numFmtId="0" fontId="22" fillId="4" borderId="5" xfId="0" applyFont="1" applyFill="1" applyBorder="1" applyAlignment="1" applyProtection="1">
      <alignment horizontal="left" indent="1"/>
    </xf>
    <xf numFmtId="0" fontId="22" fillId="4" borderId="16" xfId="0" applyFont="1" applyFill="1" applyBorder="1" applyAlignment="1" applyProtection="1">
      <alignment horizontal="left" indent="1"/>
    </xf>
    <xf numFmtId="0" fontId="19" fillId="6" borderId="0" xfId="0" applyFont="1" applyFill="1" applyBorder="1" applyAlignment="1" applyProtection="1">
      <alignment horizontal="left" indent="1"/>
    </xf>
    <xf numFmtId="0" fontId="19" fillId="6" borderId="8" xfId="0" applyFont="1" applyFill="1" applyBorder="1" applyAlignment="1" applyProtection="1">
      <alignment horizontal="left" indent="1"/>
    </xf>
    <xf numFmtId="0" fontId="19" fillId="4" borderId="8" xfId="0" applyFont="1" applyFill="1" applyBorder="1" applyAlignment="1" applyProtection="1">
      <alignment horizontal="left" indent="1"/>
    </xf>
    <xf numFmtId="0" fontId="19" fillId="4" borderId="21" xfId="0" applyFont="1" applyFill="1" applyBorder="1" applyAlignment="1" applyProtection="1">
      <alignment horizontal="left" indent="1"/>
    </xf>
    <xf numFmtId="0" fontId="22" fillId="7" borderId="25" xfId="0" applyFont="1" applyFill="1" applyBorder="1" applyAlignment="1" applyProtection="1">
      <alignment horizontal="left" indent="1"/>
    </xf>
    <xf numFmtId="0" fontId="22" fillId="7" borderId="26" xfId="0" applyFont="1" applyFill="1" applyBorder="1" applyAlignment="1" applyProtection="1">
      <alignment horizontal="left" indent="1"/>
    </xf>
    <xf numFmtId="0" fontId="22" fillId="7" borderId="27" xfId="0" applyFont="1" applyFill="1" applyBorder="1" applyAlignment="1" applyProtection="1">
      <alignment horizontal="left" indent="1"/>
    </xf>
    <xf numFmtId="0" fontId="14" fillId="7" borderId="29" xfId="0" applyFont="1" applyFill="1" applyBorder="1" applyAlignment="1" applyProtection="1">
      <alignment horizontal="left" indent="1"/>
    </xf>
    <xf numFmtId="0" fontId="14" fillId="7" borderId="30" xfId="0" applyFont="1" applyFill="1" applyBorder="1" applyAlignment="1" applyProtection="1">
      <alignment horizontal="left" indent="1"/>
    </xf>
    <xf numFmtId="0" fontId="14" fillId="7" borderId="31" xfId="0" applyFont="1" applyFill="1" applyBorder="1" applyAlignment="1" applyProtection="1">
      <alignment horizontal="left" wrapText="1" indent="1"/>
    </xf>
    <xf numFmtId="0" fontId="14" fillId="7" borderId="32" xfId="0" applyFont="1" applyFill="1" applyBorder="1" applyAlignment="1" applyProtection="1">
      <alignment horizontal="left" indent="1"/>
    </xf>
    <xf numFmtId="165" fontId="9" fillId="6" borderId="33" xfId="9" applyNumberFormat="1" applyFont="1" applyFill="1" applyBorder="1" applyProtection="1"/>
    <xf numFmtId="0" fontId="19" fillId="11" borderId="34" xfId="0" applyFont="1" applyFill="1" applyBorder="1" applyAlignment="1" applyProtection="1">
      <alignment horizontal="left" indent="1"/>
    </xf>
    <xf numFmtId="0" fontId="11" fillId="11" borderId="35" xfId="0" applyFont="1" applyFill="1" applyBorder="1" applyProtection="1"/>
    <xf numFmtId="0" fontId="12" fillId="11" borderId="35" xfId="0" applyFont="1" applyFill="1" applyBorder="1" applyProtection="1"/>
    <xf numFmtId="0" fontId="12" fillId="11" borderId="36" xfId="0" applyFont="1" applyFill="1" applyBorder="1" applyProtection="1"/>
    <xf numFmtId="0" fontId="22" fillId="7" borderId="37" xfId="0" applyFont="1" applyFill="1" applyBorder="1" applyAlignment="1" applyProtection="1">
      <alignment horizontal="left" indent="1"/>
    </xf>
    <xf numFmtId="0" fontId="22" fillId="7" borderId="18" xfId="0" applyFont="1" applyFill="1" applyBorder="1" applyAlignment="1" applyProtection="1">
      <alignment horizontal="left" indent="1"/>
    </xf>
    <xf numFmtId="0" fontId="19" fillId="6" borderId="38" xfId="0" applyFont="1" applyFill="1" applyBorder="1" applyAlignment="1" applyProtection="1">
      <alignment horizontal="left" indent="1"/>
    </xf>
    <xf numFmtId="0" fontId="15" fillId="6" borderId="38" xfId="0" applyFont="1" applyFill="1" applyBorder="1" applyProtection="1"/>
    <xf numFmtId="0" fontId="24" fillId="4" borderId="19" xfId="0" applyFont="1" applyFill="1" applyBorder="1" applyAlignment="1" applyProtection="1">
      <alignment horizontal="left" indent="1"/>
    </xf>
    <xf numFmtId="0" fontId="22" fillId="4" borderId="18" xfId="0" applyFont="1" applyFill="1" applyBorder="1" applyAlignment="1" applyProtection="1">
      <alignment horizontal="left" indent="1"/>
    </xf>
    <xf numFmtId="0" fontId="12" fillId="11" borderId="33" xfId="0" applyFont="1" applyFill="1" applyBorder="1" applyProtection="1"/>
    <xf numFmtId="0" fontId="19" fillId="11" borderId="33" xfId="0" applyFont="1" applyFill="1" applyBorder="1" applyAlignment="1" applyProtection="1">
      <alignment horizontal="left" indent="1"/>
    </xf>
    <xf numFmtId="0" fontId="17" fillId="4" borderId="40" xfId="2" applyFont="1" applyFill="1" applyBorder="1" applyAlignment="1" applyProtection="1">
      <alignment horizontal="left" indent="1"/>
    </xf>
    <xf numFmtId="166" fontId="19" fillId="9" borderId="10" xfId="0" applyNumberFormat="1" applyFont="1" applyFill="1" applyBorder="1" applyAlignment="1" applyProtection="1">
      <alignment horizontal="right"/>
    </xf>
    <xf numFmtId="0" fontId="20" fillId="4" borderId="7" xfId="2" applyFont="1" applyFill="1" applyBorder="1" applyAlignment="1" applyProtection="1">
      <alignment horizontal="left" indent="1"/>
    </xf>
    <xf numFmtId="0" fontId="19" fillId="6" borderId="34" xfId="0" applyFont="1" applyFill="1" applyBorder="1" applyAlignment="1" applyProtection="1">
      <alignment horizontal="left" indent="1"/>
    </xf>
    <xf numFmtId="0" fontId="15" fillId="6" borderId="35" xfId="0" applyFont="1" applyFill="1" applyBorder="1" applyProtection="1"/>
    <xf numFmtId="0" fontId="15" fillId="6" borderId="36" xfId="0" applyFont="1" applyFill="1" applyBorder="1" applyProtection="1"/>
    <xf numFmtId="0" fontId="19" fillId="4" borderId="41" xfId="0" applyFont="1" applyFill="1" applyBorder="1" applyAlignment="1" applyProtection="1">
      <alignment horizontal="left" indent="1"/>
    </xf>
    <xf numFmtId="166" fontId="19" fillId="9" borderId="39" xfId="0" applyNumberFormat="1" applyFont="1" applyFill="1" applyBorder="1" applyAlignment="1" applyProtection="1">
      <alignment horizontal="right"/>
    </xf>
    <xf numFmtId="0" fontId="18" fillId="4" borderId="42" xfId="0" applyFont="1" applyFill="1" applyBorder="1" applyAlignment="1" applyProtection="1">
      <alignment horizontal="right" indent="1"/>
    </xf>
    <xf numFmtId="166" fontId="13" fillId="9" borderId="13" xfId="0" applyNumberFormat="1" applyFont="1" applyFill="1" applyBorder="1" applyAlignment="1" applyProtection="1">
      <alignment horizontal="right"/>
    </xf>
    <xf numFmtId="0" fontId="20" fillId="4" borderId="19" xfId="2" applyFont="1" applyFill="1" applyBorder="1" applyAlignment="1" applyProtection="1">
      <alignment horizontal="left" indent="1"/>
    </xf>
    <xf numFmtId="0" fontId="21" fillId="7" borderId="29" xfId="0" applyFont="1" applyFill="1" applyBorder="1" applyProtection="1"/>
    <xf numFmtId="0" fontId="15" fillId="6" borderId="43" xfId="0" applyFont="1" applyFill="1" applyBorder="1" applyProtection="1"/>
    <xf numFmtId="0" fontId="17" fillId="4" borderId="30" xfId="2" applyFont="1" applyFill="1" applyBorder="1" applyAlignment="1" applyProtection="1">
      <alignment horizontal="left" indent="1"/>
    </xf>
    <xf numFmtId="0" fontId="17" fillId="4" borderId="45" xfId="2" applyFont="1" applyFill="1" applyBorder="1" applyAlignment="1" applyProtection="1">
      <alignment horizontal="left" indent="1"/>
    </xf>
    <xf numFmtId="0" fontId="22" fillId="4" borderId="49" xfId="0" applyFont="1" applyFill="1" applyBorder="1" applyAlignment="1" applyProtection="1">
      <alignment horizontal="left" indent="1"/>
    </xf>
    <xf numFmtId="0" fontId="19" fillId="6" borderId="33" xfId="0" applyFont="1" applyFill="1" applyBorder="1" applyAlignment="1" applyProtection="1">
      <alignment horizontal="left" indent="1"/>
    </xf>
    <xf numFmtId="0" fontId="22" fillId="4" borderId="41" xfId="0" applyFont="1" applyFill="1" applyBorder="1" applyAlignment="1" applyProtection="1">
      <alignment horizontal="left" indent="1"/>
    </xf>
    <xf numFmtId="0" fontId="15" fillId="6" borderId="33" xfId="0" applyFont="1" applyFill="1" applyBorder="1" applyProtection="1"/>
    <xf numFmtId="166" fontId="22" fillId="9" borderId="39" xfId="0" applyNumberFormat="1" applyFont="1" applyFill="1" applyBorder="1" applyAlignment="1" applyProtection="1">
      <alignment horizontal="right"/>
    </xf>
    <xf numFmtId="0" fontId="17" fillId="4" borderId="50" xfId="2" applyFont="1" applyFill="1" applyBorder="1" applyAlignment="1" applyProtection="1">
      <alignment horizontal="left" indent="1"/>
    </xf>
    <xf numFmtId="0" fontId="22" fillId="4" borderId="46" xfId="0" applyFont="1" applyFill="1" applyBorder="1" applyAlignment="1" applyProtection="1">
      <alignment horizontal="left" indent="1"/>
    </xf>
    <xf numFmtId="0" fontId="22" fillId="4" borderId="48" xfId="0" applyFont="1" applyFill="1" applyBorder="1" applyAlignment="1" applyProtection="1">
      <alignment horizontal="left" indent="1"/>
    </xf>
    <xf numFmtId="0" fontId="22" fillId="4" borderId="11" xfId="0" applyFont="1" applyFill="1" applyBorder="1" applyAlignment="1" applyProtection="1">
      <alignment horizontal="right" indent="1"/>
    </xf>
    <xf numFmtId="0" fontId="19" fillId="7" borderId="13" xfId="0" applyFont="1" applyFill="1" applyBorder="1" applyAlignment="1" applyProtection="1">
      <alignment horizontal="right" indent="1"/>
    </xf>
    <xf numFmtId="0" fontId="22" fillId="7" borderId="9" xfId="0" applyFont="1" applyFill="1" applyBorder="1" applyAlignment="1" applyProtection="1">
      <alignment horizontal="right" indent="1"/>
    </xf>
    <xf numFmtId="0" fontId="22" fillId="7" borderId="11" xfId="0" applyFont="1" applyFill="1" applyBorder="1" applyAlignment="1" applyProtection="1">
      <alignment horizontal="right" indent="1"/>
    </xf>
    <xf numFmtId="0" fontId="22" fillId="7" borderId="28" xfId="0" applyFont="1" applyFill="1" applyBorder="1" applyAlignment="1" applyProtection="1">
      <alignment horizontal="right" indent="1"/>
    </xf>
    <xf numFmtId="0" fontId="22" fillId="6" borderId="0" xfId="0" applyFont="1" applyFill="1" applyBorder="1" applyAlignment="1" applyProtection="1">
      <alignment horizontal="right" indent="1"/>
    </xf>
    <xf numFmtId="0" fontId="19" fillId="11" borderId="35" xfId="0" applyFont="1" applyFill="1" applyBorder="1" applyProtection="1"/>
    <xf numFmtId="0" fontId="19" fillId="7" borderId="13" xfId="0" applyFont="1" applyFill="1" applyBorder="1" applyProtection="1"/>
    <xf numFmtId="0" fontId="22" fillId="6" borderId="10" xfId="0" applyFont="1" applyFill="1" applyBorder="1" applyAlignment="1" applyProtection="1">
      <alignment horizontal="right" indent="1"/>
    </xf>
    <xf numFmtId="0" fontId="19" fillId="4" borderId="9" xfId="0" applyFont="1" applyFill="1" applyBorder="1" applyAlignment="1" applyProtection="1">
      <alignment horizontal="right" indent="1"/>
    </xf>
    <xf numFmtId="0" fontId="19" fillId="4" borderId="39" xfId="0" applyFont="1" applyFill="1" applyBorder="1" applyAlignment="1" applyProtection="1">
      <alignment horizontal="right" indent="1"/>
    </xf>
    <xf numFmtId="0" fontId="22" fillId="6" borderId="33" xfId="0" applyFont="1" applyFill="1" applyBorder="1" applyAlignment="1" applyProtection="1">
      <alignment horizontal="right" indent="1"/>
    </xf>
    <xf numFmtId="0" fontId="19" fillId="11" borderId="33" xfId="0" applyFont="1" applyFill="1" applyBorder="1" applyProtection="1"/>
    <xf numFmtId="0" fontId="22" fillId="4" borderId="13" xfId="0" applyFont="1" applyFill="1" applyBorder="1" applyAlignment="1" applyProtection="1">
      <alignment horizontal="right" indent="1"/>
    </xf>
    <xf numFmtId="0" fontId="22" fillId="4" borderId="9" xfId="0" applyFont="1" applyFill="1" applyBorder="1" applyAlignment="1" applyProtection="1">
      <alignment horizontal="right" indent="1"/>
    </xf>
    <xf numFmtId="0" fontId="22" fillId="4" borderId="14" xfId="0" applyFont="1" applyFill="1" applyBorder="1" applyAlignment="1" applyProtection="1">
      <alignment horizontal="right" indent="1"/>
    </xf>
    <xf numFmtId="0" fontId="13" fillId="4" borderId="22" xfId="0" applyFont="1" applyFill="1" applyBorder="1" applyAlignment="1" applyProtection="1">
      <alignment horizontal="right" indent="1"/>
    </xf>
    <xf numFmtId="0" fontId="22" fillId="6" borderId="38" xfId="0" applyFont="1" applyFill="1" applyBorder="1" applyAlignment="1" applyProtection="1">
      <alignment horizontal="right" indent="1"/>
    </xf>
    <xf numFmtId="0" fontId="22" fillId="4" borderId="47" xfId="0" applyFont="1" applyFill="1" applyBorder="1" applyAlignment="1" applyProtection="1">
      <alignment horizontal="right" indent="1"/>
    </xf>
    <xf numFmtId="0" fontId="13" fillId="4" borderId="15" xfId="0" applyFont="1" applyFill="1" applyBorder="1" applyAlignment="1" applyProtection="1">
      <alignment horizontal="right" indent="1"/>
    </xf>
    <xf numFmtId="0" fontId="22" fillId="6" borderId="35" xfId="0" applyFont="1" applyFill="1" applyBorder="1" applyAlignment="1" applyProtection="1">
      <alignment horizontal="right" indent="1"/>
    </xf>
    <xf numFmtId="0" fontId="22" fillId="4" borderId="10" xfId="0" applyFont="1" applyFill="1" applyBorder="1" applyAlignment="1" applyProtection="1">
      <alignment horizontal="right" indent="1"/>
    </xf>
    <xf numFmtId="165" fontId="9" fillId="6" borderId="51" xfId="9" applyNumberFormat="1" applyFont="1" applyFill="1" applyBorder="1" applyProtection="1"/>
    <xf numFmtId="165" fontId="9" fillId="6" borderId="52" xfId="9" applyNumberFormat="1" applyFont="1" applyFill="1" applyBorder="1" applyProtection="1"/>
    <xf numFmtId="165" fontId="9" fillId="6" borderId="53" xfId="9" applyNumberFormat="1" applyFont="1" applyFill="1" applyBorder="1" applyProtection="1"/>
    <xf numFmtId="165" fontId="9" fillId="6" borderId="54" xfId="9" applyNumberFormat="1" applyFont="1" applyFill="1" applyBorder="1" applyProtection="1"/>
    <xf numFmtId="165" fontId="9" fillId="6" borderId="55" xfId="9" applyNumberFormat="1" applyFont="1" applyFill="1" applyBorder="1" applyProtection="1"/>
    <xf numFmtId="0" fontId="0" fillId="6" borderId="54" xfId="0" applyFont="1" applyFill="1" applyBorder="1" applyProtection="1"/>
    <xf numFmtId="0" fontId="0" fillId="6" borderId="56" xfId="0" applyFont="1" applyFill="1" applyBorder="1" applyProtection="1"/>
    <xf numFmtId="0" fontId="12" fillId="6" borderId="55" xfId="0" applyFont="1" applyFill="1" applyBorder="1" applyProtection="1"/>
    <xf numFmtId="0" fontId="7" fillId="6" borderId="54" xfId="0" applyFont="1" applyFill="1" applyBorder="1" applyProtection="1"/>
    <xf numFmtId="0" fontId="14" fillId="6" borderId="55" xfId="0" applyFont="1" applyFill="1" applyBorder="1" applyAlignment="1" applyProtection="1">
      <alignment horizontal="left" indent="1"/>
    </xf>
    <xf numFmtId="0" fontId="15" fillId="6" borderId="55" xfId="0" applyFont="1" applyFill="1" applyBorder="1" applyProtection="1"/>
    <xf numFmtId="0" fontId="17" fillId="6" borderId="55" xfId="2" applyFont="1" applyFill="1" applyBorder="1" applyAlignment="1" applyProtection="1">
      <alignment horizontal="left" indent="1"/>
    </xf>
    <xf numFmtId="0" fontId="14" fillId="6" borderId="55" xfId="0" applyFont="1" applyFill="1" applyBorder="1" applyAlignment="1" applyProtection="1">
      <alignment horizontal="left" vertical="center" wrapText="1" indent="1"/>
    </xf>
    <xf numFmtId="0" fontId="12" fillId="6" borderId="55" xfId="0" applyFont="1" applyFill="1" applyBorder="1" applyAlignment="1">
      <alignment horizontal="left" vertical="center" wrapText="1" indent="1"/>
    </xf>
    <xf numFmtId="0" fontId="12" fillId="6" borderId="55" xfId="0" applyFont="1" applyFill="1" applyBorder="1" applyAlignment="1" applyProtection="1">
      <alignment horizontal="left" indent="1"/>
    </xf>
    <xf numFmtId="165" fontId="18" fillId="6" borderId="55" xfId="9" applyNumberFormat="1" applyFont="1" applyFill="1" applyBorder="1" applyProtection="1"/>
    <xf numFmtId="0" fontId="0" fillId="6" borderId="57" xfId="0" applyFont="1" applyFill="1" applyBorder="1" applyProtection="1"/>
    <xf numFmtId="0" fontId="12" fillId="6" borderId="58" xfId="0" applyFont="1" applyFill="1" applyBorder="1" applyProtection="1"/>
    <xf numFmtId="0" fontId="12" fillId="6" borderId="59" xfId="0" applyFont="1" applyFill="1" applyBorder="1" applyProtection="1"/>
    <xf numFmtId="166" fontId="19" fillId="9" borderId="12" xfId="0" applyNumberFormat="1" applyFont="1" applyFill="1" applyBorder="1" applyAlignment="1" applyProtection="1">
      <alignment horizontal="left"/>
    </xf>
    <xf numFmtId="166" fontId="12" fillId="12" borderId="13" xfId="12" applyNumberFormat="1" applyFont="1" applyFill="1" applyBorder="1" applyAlignment="1" applyProtection="1">
      <alignment horizontal="right"/>
      <protection locked="0"/>
    </xf>
    <xf numFmtId="166" fontId="23" fillId="9" borderId="44" xfId="0" applyNumberFormat="1" applyFont="1" applyFill="1" applyBorder="1" applyAlignment="1" applyProtection="1">
      <alignment horizontal="right"/>
    </xf>
    <xf numFmtId="166" fontId="12" fillId="9" borderId="13" xfId="12" applyNumberFormat="1" applyFont="1" applyFill="1" applyBorder="1" applyAlignment="1" applyProtection="1">
      <alignment horizontal="right"/>
      <protection locked="0"/>
    </xf>
    <xf numFmtId="0" fontId="14" fillId="4" borderId="7" xfId="0" applyFont="1" applyFill="1" applyBorder="1" applyAlignment="1" applyProtection="1">
      <alignment horizontal="left" indent="1"/>
    </xf>
    <xf numFmtId="0" fontId="22" fillId="4" borderId="15" xfId="0" applyFont="1" applyFill="1" applyBorder="1" applyAlignment="1" applyProtection="1">
      <alignment horizontal="right" indent="1"/>
    </xf>
    <xf numFmtId="1" fontId="0" fillId="0" borderId="0" xfId="0" applyNumberFormat="1" applyFont="1"/>
    <xf numFmtId="166" fontId="12" fillId="5" borderId="9" xfId="12" applyNumberFormat="1" applyFont="1" applyFill="1" applyBorder="1" applyAlignment="1" applyProtection="1">
      <protection locked="0"/>
    </xf>
    <xf numFmtId="0" fontId="0" fillId="0" borderId="0" xfId="0" applyFont="1" applyBorder="1"/>
    <xf numFmtId="0" fontId="0" fillId="0" borderId="0" xfId="0" applyBorder="1"/>
    <xf numFmtId="0" fontId="27" fillId="13" borderId="0" xfId="0" applyFont="1" applyFill="1"/>
    <xf numFmtId="0" fontId="12" fillId="5" borderId="9" xfId="0" applyNumberFormat="1" applyFont="1" applyFill="1" applyBorder="1" applyAlignment="1" applyProtection="1">
      <alignment horizontal="right" indent="1"/>
    </xf>
    <xf numFmtId="168" fontId="12" fillId="5" borderId="9" xfId="13" applyNumberFormat="1" applyFont="1" applyFill="1" applyBorder="1" applyAlignment="1" applyProtection="1">
      <alignment horizontal="right" indent="1"/>
    </xf>
    <xf numFmtId="0" fontId="12" fillId="5" borderId="13" xfId="0" applyNumberFormat="1" applyFont="1" applyFill="1" applyBorder="1" applyAlignment="1" applyProtection="1">
      <alignment horizontal="center"/>
    </xf>
    <xf numFmtId="0" fontId="12" fillId="5" borderId="13" xfId="0" applyNumberFormat="1" applyFont="1" applyFill="1" applyBorder="1" applyAlignment="1" applyProtection="1">
      <alignment horizontal="right" indent="1"/>
    </xf>
    <xf numFmtId="0" fontId="12" fillId="5" borderId="28" xfId="0" applyNumberFormat="1" applyFont="1" applyFill="1" applyBorder="1" applyAlignment="1" applyProtection="1">
      <alignment horizontal="center"/>
    </xf>
    <xf numFmtId="165" fontId="12" fillId="5" borderId="13" xfId="0" applyNumberFormat="1" applyFont="1" applyFill="1" applyBorder="1" applyAlignment="1" applyProtection="1">
      <alignment horizontal="right"/>
    </xf>
    <xf numFmtId="2" fontId="12" fillId="5" borderId="9" xfId="0" applyNumberFormat="1" applyFont="1" applyFill="1" applyBorder="1" applyAlignment="1" applyProtection="1">
      <alignment horizontal="right" indent="1"/>
    </xf>
    <xf numFmtId="166" fontId="12" fillId="14" borderId="9" xfId="12" applyNumberFormat="1" applyFont="1" applyFill="1" applyBorder="1" applyAlignment="1" applyProtection="1">
      <alignment horizontal="right"/>
      <protection locked="0"/>
    </xf>
    <xf numFmtId="167" fontId="12" fillId="14" borderId="13" xfId="12" applyNumberFormat="1" applyFont="1" applyFill="1" applyBorder="1" applyAlignment="1" applyProtection="1">
      <alignment horizontal="right"/>
      <protection locked="0"/>
    </xf>
    <xf numFmtId="166" fontId="12" fillId="14" borderId="13" xfId="12" applyNumberFormat="1" applyFont="1" applyFill="1" applyBorder="1" applyAlignment="1" applyProtection="1">
      <alignment horizontal="right"/>
      <protection locked="0"/>
    </xf>
    <xf numFmtId="165" fontId="12" fillId="14" borderId="13" xfId="0" applyNumberFormat="1" applyFont="1" applyFill="1" applyBorder="1" applyAlignment="1" applyProtection="1">
      <alignment horizontal="center"/>
    </xf>
    <xf numFmtId="165" fontId="26" fillId="6" borderId="71" xfId="9" applyNumberFormat="1" applyFont="1" applyFill="1" applyBorder="1" applyAlignment="1" applyProtection="1">
      <alignment vertical="top" wrapText="1"/>
    </xf>
    <xf numFmtId="165" fontId="26" fillId="6" borderId="70" xfId="9" applyNumberFormat="1" applyFont="1" applyFill="1" applyBorder="1" applyAlignment="1" applyProtection="1">
      <alignment vertical="top" wrapText="1"/>
    </xf>
    <xf numFmtId="0" fontId="0" fillId="0" borderId="0" xfId="0" applyAlignment="1">
      <alignment vertical="center"/>
    </xf>
    <xf numFmtId="165" fontId="26" fillId="6" borderId="70" xfId="9" applyNumberFormat="1" applyFont="1" applyFill="1" applyBorder="1" applyAlignment="1" applyProtection="1">
      <alignment vertical="top"/>
    </xf>
    <xf numFmtId="165" fontId="31" fillId="6" borderId="71" xfId="9" applyNumberFormat="1" applyFont="1" applyFill="1" applyBorder="1" applyAlignment="1" applyProtection="1">
      <alignment horizontal="center" vertical="center" wrapText="1"/>
    </xf>
    <xf numFmtId="165" fontId="26" fillId="6" borderId="70" xfId="9" applyNumberFormat="1" applyFont="1" applyFill="1" applyBorder="1" applyAlignment="1" applyProtection="1">
      <alignment horizontal="left"/>
    </xf>
    <xf numFmtId="0" fontId="22" fillId="4" borderId="9" xfId="0" applyFont="1" applyFill="1" applyBorder="1" applyAlignment="1" applyProtection="1">
      <alignment horizontal="right"/>
    </xf>
    <xf numFmtId="165" fontId="26" fillId="6" borderId="64" xfId="9" applyNumberFormat="1" applyFont="1" applyFill="1" applyBorder="1" applyAlignment="1" applyProtection="1">
      <alignment vertical="top" wrapText="1"/>
    </xf>
    <xf numFmtId="165" fontId="26" fillId="6" borderId="66" xfId="9" applyNumberFormat="1" applyFont="1" applyFill="1" applyBorder="1" applyAlignment="1" applyProtection="1">
      <alignment vertical="top" wrapText="1"/>
    </xf>
    <xf numFmtId="165" fontId="26" fillId="6" borderId="67" xfId="9" applyNumberFormat="1" applyFont="1" applyFill="1" applyBorder="1" applyAlignment="1" applyProtection="1">
      <alignment vertical="top" wrapText="1"/>
    </xf>
    <xf numFmtId="165" fontId="26" fillId="15" borderId="60" xfId="9" applyNumberFormat="1" applyFont="1" applyFill="1" applyBorder="1" applyAlignment="1" applyProtection="1">
      <alignment horizontal="center" vertical="top" wrapText="1"/>
    </xf>
    <xf numFmtId="165" fontId="26" fillId="15" borderId="61" xfId="9" applyNumberFormat="1" applyFont="1" applyFill="1" applyBorder="1" applyAlignment="1" applyProtection="1">
      <alignment horizontal="center" vertical="top" wrapText="1"/>
    </xf>
    <xf numFmtId="165" fontId="26" fillId="15" borderId="62" xfId="9" applyNumberFormat="1" applyFont="1" applyFill="1" applyBorder="1" applyAlignment="1" applyProtection="1">
      <alignment horizontal="center" vertical="top" wrapText="1"/>
    </xf>
    <xf numFmtId="9" fontId="12" fillId="6" borderId="63" xfId="13" applyFont="1" applyFill="1" applyBorder="1" applyAlignment="1" applyProtection="1">
      <alignment horizontal="center"/>
    </xf>
    <xf numFmtId="9" fontId="12" fillId="6" borderId="0" xfId="13" applyFont="1" applyFill="1" applyBorder="1" applyAlignment="1" applyProtection="1">
      <alignment horizontal="center"/>
    </xf>
    <xf numFmtId="9" fontId="12" fillId="6" borderId="64" xfId="13" applyFont="1" applyFill="1" applyBorder="1" applyAlignment="1" applyProtection="1">
      <alignment horizontal="center"/>
    </xf>
    <xf numFmtId="0" fontId="31" fillId="6" borderId="63" xfId="9" applyNumberFormat="1" applyFont="1" applyFill="1" applyBorder="1" applyAlignment="1" applyProtection="1">
      <alignment horizontal="center" vertical="top" wrapText="1"/>
    </xf>
    <xf numFmtId="0" fontId="31" fillId="6" borderId="0" xfId="9" applyNumberFormat="1" applyFont="1" applyFill="1" applyBorder="1" applyAlignment="1" applyProtection="1">
      <alignment horizontal="center" vertical="top" wrapText="1"/>
    </xf>
    <xf numFmtId="0" fontId="31" fillId="6" borderId="64" xfId="9" applyNumberFormat="1" applyFont="1" applyFill="1" applyBorder="1" applyAlignment="1" applyProtection="1">
      <alignment horizontal="center" vertical="top" wrapText="1"/>
    </xf>
    <xf numFmtId="168" fontId="31" fillId="6" borderId="63" xfId="13" applyNumberFormat="1" applyFont="1" applyFill="1" applyBorder="1" applyAlignment="1" applyProtection="1">
      <alignment horizontal="center" vertical="top" wrapText="1"/>
    </xf>
    <xf numFmtId="168" fontId="31" fillId="6" borderId="0" xfId="13" applyNumberFormat="1" applyFont="1" applyFill="1" applyBorder="1" applyAlignment="1" applyProtection="1">
      <alignment horizontal="center" vertical="top" wrapText="1"/>
    </xf>
    <xf numFmtId="168" fontId="31" fillId="6" borderId="64" xfId="13" applyNumberFormat="1" applyFont="1" applyFill="1" applyBorder="1" applyAlignment="1" applyProtection="1">
      <alignment horizontal="center" vertical="top" wrapText="1"/>
    </xf>
    <xf numFmtId="9" fontId="12" fillId="15" borderId="68" xfId="13" applyFont="1" applyFill="1" applyBorder="1" applyAlignment="1" applyProtection="1">
      <alignment horizontal="center"/>
    </xf>
    <xf numFmtId="9" fontId="12" fillId="15" borderId="69" xfId="13" applyFont="1" applyFill="1" applyBorder="1" applyAlignment="1" applyProtection="1">
      <alignment horizontal="center"/>
    </xf>
    <xf numFmtId="9" fontId="11" fillId="15" borderId="75" xfId="13" applyFont="1" applyFill="1" applyBorder="1" applyAlignment="1" applyProtection="1">
      <alignment horizontal="center"/>
    </xf>
    <xf numFmtId="165" fontId="26" fillId="15" borderId="62" xfId="9" applyNumberFormat="1" applyFont="1" applyFill="1" applyBorder="1" applyAlignment="1" applyProtection="1">
      <alignment vertical="top" wrapText="1"/>
    </xf>
    <xf numFmtId="165" fontId="26" fillId="15" borderId="61" xfId="9" applyNumberFormat="1" applyFont="1" applyFill="1" applyBorder="1" applyAlignment="1" applyProtection="1">
      <alignment vertical="top"/>
    </xf>
    <xf numFmtId="0" fontId="26" fillId="6" borderId="63" xfId="9" applyNumberFormat="1" applyFont="1" applyFill="1" applyBorder="1" applyAlignment="1" applyProtection="1">
      <alignment horizontal="center" vertical="center" wrapText="1"/>
    </xf>
    <xf numFmtId="9" fontId="26" fillId="6" borderId="0" xfId="13" applyFont="1" applyFill="1" applyBorder="1" applyAlignment="1" applyProtection="1">
      <alignment horizontal="center" vertical="center" wrapText="1"/>
    </xf>
    <xf numFmtId="165" fontId="37" fillId="6" borderId="65" xfId="9" applyNumberFormat="1" applyFont="1" applyFill="1" applyBorder="1" applyAlignment="1" applyProtection="1">
      <alignment horizontal="left" vertical="top"/>
    </xf>
    <xf numFmtId="165" fontId="26" fillId="15" borderId="63" xfId="9" applyNumberFormat="1" applyFont="1" applyFill="1" applyBorder="1" applyAlignment="1" applyProtection="1">
      <alignment horizontal="center" vertical="top" wrapText="1"/>
    </xf>
    <xf numFmtId="9" fontId="38" fillId="15" borderId="63" xfId="13" applyFont="1" applyFill="1" applyBorder="1" applyAlignment="1" applyProtection="1">
      <alignment horizontal="center"/>
    </xf>
    <xf numFmtId="9" fontId="38" fillId="15" borderId="68" xfId="13" applyFont="1" applyFill="1" applyBorder="1" applyAlignment="1" applyProtection="1">
      <alignment horizontal="left"/>
    </xf>
    <xf numFmtId="9" fontId="0" fillId="0" borderId="0" xfId="0" applyNumberFormat="1"/>
    <xf numFmtId="0" fontId="12" fillId="14" borderId="88" xfId="0" applyNumberFormat="1" applyFont="1" applyFill="1" applyBorder="1" applyAlignment="1" applyProtection="1">
      <alignment horizontal="left" indent="1"/>
    </xf>
    <xf numFmtId="0" fontId="12" fillId="14" borderId="89" xfId="0" applyNumberFormat="1" applyFont="1" applyFill="1" applyBorder="1" applyAlignment="1" applyProtection="1">
      <alignment horizontal="left" indent="1"/>
    </xf>
    <xf numFmtId="0" fontId="12" fillId="14" borderId="81" xfId="0" applyNumberFormat="1" applyFont="1" applyFill="1" applyBorder="1" applyAlignment="1" applyProtection="1">
      <alignment horizontal="center"/>
    </xf>
    <xf numFmtId="0" fontId="21" fillId="14" borderId="89" xfId="0" applyNumberFormat="1" applyFont="1" applyFill="1" applyBorder="1" applyAlignment="1" applyProtection="1"/>
    <xf numFmtId="0" fontId="12" fillId="14" borderId="80" xfId="0" applyNumberFormat="1" applyFont="1" applyFill="1" applyBorder="1" applyAlignment="1" applyProtection="1">
      <alignment horizontal="left" indent="1"/>
    </xf>
    <xf numFmtId="0" fontId="12" fillId="14" borderId="81" xfId="0" applyNumberFormat="1" applyFont="1" applyFill="1" applyBorder="1" applyAlignment="1" applyProtection="1">
      <alignment horizontal="left" indent="1"/>
    </xf>
    <xf numFmtId="0" fontId="21" fillId="14" borderId="81" xfId="0" applyNumberFormat="1" applyFont="1" applyFill="1" applyBorder="1" applyAlignment="1" applyProtection="1"/>
    <xf numFmtId="0" fontId="12" fillId="14" borderId="82" xfId="0" applyNumberFormat="1" applyFont="1" applyFill="1" applyBorder="1" applyAlignment="1" applyProtection="1">
      <alignment horizontal="center" vertical="center"/>
    </xf>
    <xf numFmtId="0" fontId="12" fillId="14" borderId="63" xfId="0" applyNumberFormat="1" applyFont="1" applyFill="1" applyBorder="1" applyAlignment="1" applyProtection="1">
      <alignment horizontal="left" indent="1"/>
    </xf>
    <xf numFmtId="0" fontId="12" fillId="14" borderId="0" xfId="0" applyNumberFormat="1" applyFont="1" applyFill="1" applyBorder="1" applyAlignment="1" applyProtection="1">
      <alignment horizontal="left" indent="1"/>
    </xf>
    <xf numFmtId="0" fontId="12" fillId="14" borderId="0" xfId="0" applyNumberFormat="1" applyFont="1" applyFill="1" applyBorder="1" applyAlignment="1" applyProtection="1">
      <alignment horizontal="center"/>
    </xf>
    <xf numFmtId="0" fontId="21" fillId="14" borderId="0" xfId="0" applyNumberFormat="1" applyFont="1" applyFill="1" applyBorder="1" applyAlignment="1" applyProtection="1"/>
    <xf numFmtId="0" fontId="12" fillId="14" borderId="65" xfId="0" applyNumberFormat="1" applyFont="1" applyFill="1" applyBorder="1" applyAlignment="1" applyProtection="1">
      <alignment horizontal="left" indent="1"/>
    </xf>
    <xf numFmtId="0" fontId="12" fillId="14" borderId="66" xfId="0" applyNumberFormat="1" applyFont="1" applyFill="1" applyBorder="1" applyAlignment="1" applyProtection="1">
      <alignment horizontal="left" indent="1"/>
    </xf>
    <xf numFmtId="0" fontId="12" fillId="14" borderId="96" xfId="0" applyNumberFormat="1" applyFont="1" applyFill="1" applyBorder="1" applyAlignment="1" applyProtection="1">
      <alignment horizontal="center"/>
    </xf>
    <xf numFmtId="0" fontId="21" fillId="14" borderId="66" xfId="0" applyNumberFormat="1" applyFont="1" applyFill="1" applyBorder="1" applyAlignment="1" applyProtection="1"/>
    <xf numFmtId="9" fontId="12" fillId="5" borderId="11" xfId="13" applyFont="1" applyFill="1" applyBorder="1" applyAlignment="1" applyProtection="1">
      <alignment horizontal="right" indent="1"/>
    </xf>
    <xf numFmtId="0" fontId="21" fillId="16" borderId="0" xfId="0" applyNumberFormat="1" applyFont="1" applyFill="1" applyBorder="1" applyAlignment="1" applyProtection="1">
      <alignment horizontal="center" vertical="top" wrapText="1"/>
    </xf>
    <xf numFmtId="0" fontId="0" fillId="0" borderId="0" xfId="0" applyProtection="1"/>
    <xf numFmtId="0" fontId="12" fillId="0" borderId="0" xfId="0" applyFont="1" applyProtection="1"/>
    <xf numFmtId="0" fontId="30" fillId="9" borderId="68" xfId="0" applyFont="1" applyFill="1" applyBorder="1" applyProtection="1"/>
    <xf numFmtId="0" fontId="28" fillId="9" borderId="69" xfId="0" applyFont="1" applyFill="1" applyBorder="1" applyProtection="1"/>
    <xf numFmtId="0" fontId="12" fillId="9" borderId="69" xfId="0" applyFont="1" applyFill="1" applyBorder="1" applyProtection="1"/>
    <xf numFmtId="0" fontId="12" fillId="9" borderId="75" xfId="0" applyFont="1" applyFill="1" applyBorder="1" applyProtection="1"/>
    <xf numFmtId="0" fontId="28" fillId="0" borderId="0" xfId="0" applyFont="1" applyProtection="1"/>
    <xf numFmtId="0" fontId="12" fillId="9" borderId="69" xfId="0" applyFont="1" applyFill="1" applyBorder="1" applyAlignment="1" applyProtection="1">
      <alignment horizontal="right" vertical="center"/>
    </xf>
    <xf numFmtId="0" fontId="12" fillId="9" borderId="75" xfId="0" applyFont="1" applyFill="1" applyBorder="1" applyAlignment="1" applyProtection="1">
      <alignment horizontal="center" vertical="center"/>
    </xf>
    <xf numFmtId="0" fontId="0" fillId="0" borderId="0" xfId="0" applyBorder="1" applyProtection="1"/>
    <xf numFmtId="0" fontId="32" fillId="0" borderId="0" xfId="0" applyFont="1" applyAlignment="1" applyProtection="1">
      <alignment horizontal="center" vertical="top" wrapText="1"/>
    </xf>
    <xf numFmtId="0" fontId="33" fillId="0" borderId="0" xfId="0" applyFont="1" applyAlignment="1" applyProtection="1">
      <alignment vertical="top"/>
    </xf>
    <xf numFmtId="0" fontId="21" fillId="16" borderId="89" xfId="0" applyNumberFormat="1" applyFont="1" applyFill="1" applyBorder="1" applyAlignment="1" applyProtection="1">
      <alignment horizontal="center" vertical="center"/>
      <protection locked="0"/>
    </xf>
    <xf numFmtId="0" fontId="36" fillId="0" borderId="0" xfId="0" applyFont="1" applyProtection="1"/>
    <xf numFmtId="0" fontId="21" fillId="16" borderId="81" xfId="0" applyNumberFormat="1" applyFont="1" applyFill="1" applyBorder="1" applyAlignment="1" applyProtection="1">
      <alignment horizontal="center" vertical="center"/>
      <protection locked="0"/>
    </xf>
    <xf numFmtId="0" fontId="21" fillId="16" borderId="0" xfId="0" applyNumberFormat="1" applyFont="1" applyFill="1" applyBorder="1" applyAlignment="1" applyProtection="1">
      <alignment horizontal="center" vertical="center"/>
      <protection locked="0"/>
    </xf>
    <xf numFmtId="0" fontId="12" fillId="16" borderId="81" xfId="0" applyNumberFormat="1" applyFont="1" applyFill="1" applyBorder="1" applyAlignment="1" applyProtection="1">
      <alignment horizontal="center" vertical="center"/>
      <protection locked="0"/>
    </xf>
    <xf numFmtId="0" fontId="12" fillId="6" borderId="71" xfId="0" applyFont="1" applyFill="1" applyBorder="1" applyProtection="1"/>
    <xf numFmtId="0" fontId="12" fillId="6" borderId="72" xfId="0" applyFont="1" applyFill="1" applyBorder="1" applyProtection="1"/>
    <xf numFmtId="0" fontId="0" fillId="0" borderId="0" xfId="0" applyAlignment="1" applyProtection="1">
      <alignment vertical="center"/>
    </xf>
    <xf numFmtId="0" fontId="12" fillId="0" borderId="0" xfId="0" applyFont="1" applyBorder="1" applyProtection="1"/>
    <xf numFmtId="9" fontId="0" fillId="0" borderId="0" xfId="0" applyNumberFormat="1" applyAlignment="1" applyProtection="1">
      <alignment horizontal="center" vertical="top"/>
    </xf>
    <xf numFmtId="14" fontId="12" fillId="16" borderId="67" xfId="0" applyNumberFormat="1" applyFont="1" applyFill="1" applyBorder="1" applyAlignment="1" applyProtection="1">
      <alignment horizontal="center"/>
      <protection locked="0"/>
    </xf>
    <xf numFmtId="0" fontId="12" fillId="0" borderId="71" xfId="0" applyFont="1" applyBorder="1" applyProtection="1"/>
    <xf numFmtId="0" fontId="12" fillId="0" borderId="72" xfId="0" applyFont="1" applyBorder="1" applyProtection="1"/>
    <xf numFmtId="2" fontId="12" fillId="14" borderId="9" xfId="12" applyNumberFormat="1" applyFont="1" applyFill="1" applyBorder="1" applyAlignment="1" applyProtection="1">
      <alignment horizontal="right"/>
      <protection locked="0"/>
    </xf>
    <xf numFmtId="0" fontId="21" fillId="17" borderId="0" xfId="0" applyNumberFormat="1" applyFont="1" applyFill="1" applyBorder="1" applyAlignment="1" applyProtection="1">
      <alignment horizontal="center" vertical="center" wrapText="1"/>
      <protection locked="0"/>
    </xf>
    <xf numFmtId="0" fontId="40" fillId="4" borderId="0" xfId="0" applyNumberFormat="1" applyFont="1" applyFill="1" applyBorder="1" applyAlignment="1" applyProtection="1">
      <alignment horizontal="center" vertical="center" wrapText="1"/>
    </xf>
    <xf numFmtId="9" fontId="12" fillId="17" borderId="94" xfId="13" applyFont="1" applyFill="1" applyBorder="1" applyAlignment="1" applyProtection="1">
      <alignment horizontal="center" vertical="center"/>
      <protection locked="0"/>
    </xf>
    <xf numFmtId="9" fontId="12" fillId="17" borderId="95" xfId="13" applyFont="1" applyFill="1" applyBorder="1" applyAlignment="1" applyProtection="1">
      <alignment horizontal="center" vertical="center"/>
      <protection locked="0"/>
    </xf>
    <xf numFmtId="0" fontId="12" fillId="14" borderId="101" xfId="0" applyNumberFormat="1" applyFont="1" applyFill="1" applyBorder="1" applyAlignment="1" applyProtection="1">
      <alignment horizontal="left" indent="1"/>
    </xf>
    <xf numFmtId="0" fontId="12" fillId="14" borderId="102" xfId="0" applyNumberFormat="1" applyFont="1" applyFill="1" applyBorder="1" applyAlignment="1" applyProtection="1">
      <alignment horizontal="left" indent="1"/>
    </xf>
    <xf numFmtId="0" fontId="12" fillId="14" borderId="103" xfId="0" applyNumberFormat="1" applyFont="1" applyFill="1" applyBorder="1" applyAlignment="1" applyProtection="1">
      <alignment horizontal="center" vertical="center"/>
    </xf>
    <xf numFmtId="165" fontId="26" fillId="6" borderId="69" xfId="9" applyNumberFormat="1" applyFont="1" applyFill="1" applyBorder="1" applyAlignment="1" applyProtection="1">
      <alignment horizontal="center" vertical="top" wrapText="1"/>
    </xf>
    <xf numFmtId="165" fontId="31" fillId="6" borderId="69" xfId="9" applyNumberFormat="1" applyFont="1" applyFill="1" applyBorder="1" applyAlignment="1" applyProtection="1">
      <alignment horizontal="center" vertical="center" wrapText="1"/>
    </xf>
    <xf numFmtId="165" fontId="26" fillId="6" borderId="75" xfId="9" applyNumberFormat="1" applyFont="1" applyFill="1" applyBorder="1" applyAlignment="1" applyProtection="1">
      <alignment horizontal="center" vertical="top" wrapText="1"/>
    </xf>
    <xf numFmtId="0" fontId="12" fillId="0" borderId="60" xfId="0" applyFont="1" applyBorder="1" applyProtection="1"/>
    <xf numFmtId="0" fontId="12" fillId="0" borderId="61" xfId="0" applyFont="1" applyBorder="1" applyProtection="1"/>
    <xf numFmtId="0" fontId="12" fillId="0" borderId="62" xfId="0" applyFont="1" applyBorder="1" applyProtection="1"/>
    <xf numFmtId="165" fontId="31" fillId="6" borderId="68" xfId="9" applyNumberFormat="1" applyFont="1" applyFill="1" applyBorder="1" applyAlignment="1" applyProtection="1">
      <alignment horizontal="left" vertical="center"/>
    </xf>
    <xf numFmtId="165" fontId="34" fillId="6" borderId="70" xfId="9" applyNumberFormat="1" applyFont="1" applyFill="1" applyBorder="1" applyAlignment="1" applyProtection="1">
      <alignment horizontal="left"/>
    </xf>
    <xf numFmtId="0" fontId="12" fillId="16" borderId="66" xfId="0" applyNumberFormat="1" applyFont="1" applyFill="1" applyBorder="1" applyAlignment="1" applyProtection="1">
      <alignment horizontal="center" vertical="center"/>
      <protection locked="0"/>
    </xf>
    <xf numFmtId="165" fontId="31" fillId="6" borderId="72" xfId="9" applyNumberFormat="1" applyFont="1" applyFill="1" applyBorder="1" applyAlignment="1" applyProtection="1">
      <alignment horizontal="center" vertical="center" wrapText="1"/>
    </xf>
    <xf numFmtId="165" fontId="31" fillId="6" borderId="71" xfId="9" applyNumberFormat="1" applyFont="1" applyFill="1" applyBorder="1" applyAlignment="1" applyProtection="1">
      <alignment horizontal="left" vertical="center"/>
    </xf>
    <xf numFmtId="0" fontId="12" fillId="4" borderId="81" xfId="0" applyNumberFormat="1" applyFont="1" applyFill="1" applyBorder="1" applyAlignment="1" applyProtection="1">
      <alignment horizontal="left" indent="1"/>
      <protection locked="0"/>
    </xf>
    <xf numFmtId="0" fontId="12" fillId="4" borderId="0" xfId="0" applyNumberFormat="1" applyFont="1" applyFill="1" applyBorder="1" applyAlignment="1" applyProtection="1">
      <alignment horizontal="left" indent="1"/>
      <protection locked="0"/>
    </xf>
    <xf numFmtId="0" fontId="12" fillId="4" borderId="96" xfId="0" applyNumberFormat="1" applyFont="1" applyFill="1" applyBorder="1" applyAlignment="1" applyProtection="1">
      <alignment horizontal="left" indent="1"/>
      <protection locked="0"/>
    </xf>
    <xf numFmtId="0" fontId="41" fillId="0" borderId="0" xfId="0" applyFont="1" applyAlignment="1">
      <alignment horizontal="left" vertical="center" indent="2"/>
    </xf>
    <xf numFmtId="0" fontId="42" fillId="0" borderId="0" xfId="0" applyFont="1" applyProtection="1"/>
    <xf numFmtId="0" fontId="12" fillId="4" borderId="0" xfId="0" applyNumberFormat="1" applyFont="1" applyFill="1" applyBorder="1" applyAlignment="1" applyProtection="1">
      <alignment horizontal="center"/>
      <protection locked="0"/>
    </xf>
    <xf numFmtId="0" fontId="12" fillId="4" borderId="0" xfId="0" applyNumberFormat="1" applyFont="1" applyFill="1" applyBorder="1" applyAlignment="1" applyProtection="1">
      <alignment horizontal="center" vertical="center"/>
      <protection locked="0"/>
    </xf>
    <xf numFmtId="0" fontId="12" fillId="4" borderId="0" xfId="0" applyNumberFormat="1" applyFont="1" applyFill="1" applyBorder="1" applyAlignment="1" applyProtection="1">
      <alignment horizontal="left" indent="1"/>
    </xf>
    <xf numFmtId="0" fontId="12" fillId="4" borderId="0" xfId="0" applyNumberFormat="1" applyFont="1" applyFill="1" applyBorder="1" applyAlignment="1" applyProtection="1">
      <alignment horizontal="center"/>
    </xf>
    <xf numFmtId="0" fontId="31" fillId="17" borderId="68" xfId="0" applyFont="1" applyFill="1" applyBorder="1" applyAlignment="1">
      <alignment horizontal="left" vertical="top" wrapText="1" indent="1"/>
    </xf>
    <xf numFmtId="0" fontId="31" fillId="17" borderId="69" xfId="0" applyFont="1" applyFill="1" applyBorder="1" applyAlignment="1">
      <alignment horizontal="left" vertical="top" wrapText="1" indent="1"/>
    </xf>
    <xf numFmtId="0" fontId="31" fillId="17" borderId="75" xfId="0" applyFont="1" applyFill="1" applyBorder="1" applyAlignment="1">
      <alignment horizontal="left" vertical="top" wrapText="1" indent="1"/>
    </xf>
    <xf numFmtId="0" fontId="43" fillId="0" borderId="0" xfId="0" applyFont="1" applyAlignment="1" applyProtection="1">
      <alignment horizontal="center" vertical="top" wrapText="1"/>
    </xf>
    <xf numFmtId="165" fontId="26" fillId="6" borderId="73" xfId="9" applyNumberFormat="1" applyFont="1" applyFill="1" applyBorder="1" applyAlignment="1" applyProtection="1">
      <alignment horizontal="center" vertical="top" wrapText="1"/>
    </xf>
    <xf numFmtId="165" fontId="26" fillId="6" borderId="71" xfId="9" applyNumberFormat="1" applyFont="1" applyFill="1" applyBorder="1" applyAlignment="1" applyProtection="1">
      <alignment horizontal="center" vertical="top" wrapText="1"/>
    </xf>
    <xf numFmtId="165" fontId="26" fillId="6" borderId="72" xfId="9" applyNumberFormat="1" applyFont="1" applyFill="1" applyBorder="1" applyAlignment="1" applyProtection="1">
      <alignment horizontal="center" vertical="top" wrapText="1"/>
    </xf>
    <xf numFmtId="14" fontId="12" fillId="16" borderId="74" xfId="0" applyNumberFormat="1" applyFont="1" applyFill="1" applyBorder="1" applyAlignment="1" applyProtection="1">
      <alignment horizontal="center"/>
      <protection locked="0"/>
    </xf>
    <xf numFmtId="0" fontId="12" fillId="14" borderId="102" xfId="0" applyNumberFormat="1" applyFont="1" applyFill="1" applyBorder="1" applyAlignment="1" applyProtection="1">
      <alignment horizontal="center" vertical="center"/>
    </xf>
    <xf numFmtId="0" fontId="21" fillId="14" borderId="102" xfId="0" applyNumberFormat="1" applyFont="1" applyFill="1" applyBorder="1" applyAlignment="1" applyProtection="1">
      <alignment horizontal="center" vertical="center"/>
    </xf>
    <xf numFmtId="0" fontId="12" fillId="14" borderId="81" xfId="0" applyNumberFormat="1" applyFont="1" applyFill="1" applyBorder="1" applyAlignment="1" applyProtection="1">
      <alignment horizontal="center" vertical="center"/>
    </xf>
    <xf numFmtId="0" fontId="21" fillId="14" borderId="81" xfId="0" applyNumberFormat="1" applyFont="1" applyFill="1" applyBorder="1" applyAlignment="1" applyProtection="1">
      <alignment horizontal="center" vertical="center"/>
    </xf>
    <xf numFmtId="0" fontId="12" fillId="14" borderId="0" xfId="0" applyNumberFormat="1" applyFont="1" applyFill="1" applyBorder="1" applyAlignment="1" applyProtection="1">
      <alignment horizontal="center" vertical="center"/>
    </xf>
    <xf numFmtId="0" fontId="21" fillId="14" borderId="0" xfId="0" applyNumberFormat="1" applyFont="1" applyFill="1" applyBorder="1" applyAlignment="1" applyProtection="1">
      <alignment horizontal="center" vertical="center"/>
    </xf>
    <xf numFmtId="0" fontId="12" fillId="14" borderId="66" xfId="0" applyNumberFormat="1" applyFont="1" applyFill="1" applyBorder="1" applyAlignment="1" applyProtection="1">
      <alignment horizontal="center" vertical="center"/>
    </xf>
    <xf numFmtId="165" fontId="26" fillId="6" borderId="71" xfId="9" applyNumberFormat="1" applyFont="1" applyFill="1" applyBorder="1" applyAlignment="1" applyProtection="1">
      <alignment horizontal="center" vertical="top" wrapText="1"/>
    </xf>
    <xf numFmtId="165" fontId="26" fillId="15" borderId="65" xfId="9" applyNumberFormat="1" applyFont="1" applyFill="1" applyBorder="1" applyAlignment="1" applyProtection="1">
      <alignment horizontal="center" vertical="top" wrapText="1"/>
    </xf>
    <xf numFmtId="168" fontId="31" fillId="6" borderId="65" xfId="13" applyNumberFormat="1" applyFont="1" applyFill="1" applyBorder="1" applyAlignment="1" applyProtection="1">
      <alignment horizontal="center" vertical="top" wrapText="1"/>
    </xf>
    <xf numFmtId="168" fontId="31" fillId="6" borderId="66" xfId="13" applyNumberFormat="1" applyFont="1" applyFill="1" applyBorder="1" applyAlignment="1" applyProtection="1">
      <alignment horizontal="center" vertical="top" wrapText="1"/>
    </xf>
    <xf numFmtId="168" fontId="31" fillId="6" borderId="67" xfId="13" applyNumberFormat="1" applyFont="1" applyFill="1" applyBorder="1" applyAlignment="1" applyProtection="1">
      <alignment horizontal="center" vertical="top" wrapText="1"/>
    </xf>
    <xf numFmtId="0" fontId="12" fillId="14" borderId="102" xfId="0" applyNumberFormat="1" applyFont="1" applyFill="1" applyBorder="1" applyAlignment="1" applyProtection="1">
      <alignment horizontal="center"/>
    </xf>
    <xf numFmtId="0" fontId="21" fillId="14" borderId="102" xfId="0" applyNumberFormat="1" applyFont="1" applyFill="1" applyBorder="1" applyAlignment="1" applyProtection="1"/>
    <xf numFmtId="0" fontId="14" fillId="4" borderId="19" xfId="2" applyFont="1" applyFill="1" applyBorder="1" applyAlignment="1" applyProtection="1">
      <alignment horizontal="left" indent="1"/>
    </xf>
    <xf numFmtId="0" fontId="21" fillId="16" borderId="102" xfId="0" applyNumberFormat="1" applyFont="1" applyFill="1" applyBorder="1" applyAlignment="1" applyProtection="1">
      <alignment horizontal="center" vertical="center"/>
      <protection locked="0"/>
    </xf>
    <xf numFmtId="0" fontId="12" fillId="4" borderId="102" xfId="0" applyNumberFormat="1" applyFont="1" applyFill="1" applyBorder="1" applyAlignment="1" applyProtection="1">
      <alignment horizontal="left" indent="1"/>
      <protection locked="0"/>
    </xf>
    <xf numFmtId="0" fontId="12" fillId="16" borderId="90" xfId="0" applyNumberFormat="1" applyFont="1" applyFill="1" applyBorder="1" applyAlignment="1" applyProtection="1">
      <alignment horizontal="center" vertical="center"/>
      <protection locked="0"/>
    </xf>
    <xf numFmtId="0" fontId="12" fillId="16" borderId="82" xfId="0" applyNumberFormat="1" applyFont="1" applyFill="1" applyBorder="1" applyAlignment="1" applyProtection="1">
      <alignment horizontal="center" vertical="center"/>
      <protection locked="0"/>
    </xf>
    <xf numFmtId="0" fontId="12" fillId="16" borderId="64" xfId="0" applyNumberFormat="1" applyFont="1" applyFill="1" applyBorder="1" applyAlignment="1" applyProtection="1">
      <alignment horizontal="center" vertical="center"/>
      <protection locked="0"/>
    </xf>
    <xf numFmtId="0" fontId="12" fillId="16" borderId="67" xfId="0" applyNumberFormat="1" applyFont="1" applyFill="1" applyBorder="1" applyAlignment="1" applyProtection="1">
      <alignment horizontal="center" vertical="center"/>
      <protection locked="0"/>
    </xf>
    <xf numFmtId="0" fontId="12" fillId="14" borderId="89" xfId="0" applyNumberFormat="1" applyFont="1" applyFill="1" applyBorder="1" applyAlignment="1" applyProtection="1">
      <alignment horizontal="center" vertical="center"/>
    </xf>
    <xf numFmtId="0" fontId="11" fillId="0" borderId="0" xfId="0" applyFont="1" applyProtection="1"/>
    <xf numFmtId="0" fontId="21" fillId="16" borderId="90" xfId="0" applyNumberFormat="1" applyFont="1" applyFill="1" applyBorder="1" applyAlignment="1" applyProtection="1">
      <alignment horizontal="center" vertical="center"/>
      <protection locked="0"/>
    </xf>
    <xf numFmtId="0" fontId="21" fillId="16" borderId="82" xfId="0" applyNumberFormat="1" applyFont="1" applyFill="1" applyBorder="1" applyAlignment="1" applyProtection="1">
      <alignment horizontal="center" vertical="center"/>
      <protection locked="0"/>
    </xf>
    <xf numFmtId="0" fontId="21" fillId="16" borderId="64" xfId="0" applyNumberFormat="1" applyFont="1" applyFill="1" applyBorder="1" applyAlignment="1" applyProtection="1">
      <alignment horizontal="center" vertical="center"/>
      <protection locked="0"/>
    </xf>
    <xf numFmtId="165" fontId="35" fillId="6" borderId="60" xfId="9" applyNumberFormat="1" applyFont="1" applyFill="1" applyBorder="1" applyAlignment="1" applyProtection="1">
      <alignment horizontal="center"/>
    </xf>
    <xf numFmtId="165" fontId="31" fillId="6" borderId="70" xfId="9" applyNumberFormat="1" applyFont="1" applyFill="1" applyBorder="1" applyAlignment="1" applyProtection="1">
      <alignment horizontal="left"/>
    </xf>
    <xf numFmtId="165" fontId="31" fillId="6" borderId="71" xfId="9" applyNumberFormat="1" applyFont="1" applyFill="1" applyBorder="1" applyAlignment="1" applyProtection="1">
      <alignment horizontal="center" wrapText="1"/>
    </xf>
    <xf numFmtId="165" fontId="29" fillId="6" borderId="72" xfId="9" applyNumberFormat="1" applyFont="1" applyFill="1" applyBorder="1" applyAlignment="1" applyProtection="1">
      <alignment horizontal="center" wrapText="1"/>
    </xf>
    <xf numFmtId="9" fontId="12" fillId="6" borderId="63" xfId="0" applyNumberFormat="1" applyFont="1" applyFill="1" applyBorder="1" applyAlignment="1" applyProtection="1">
      <alignment horizontal="center" vertical="center"/>
    </xf>
    <xf numFmtId="0" fontId="6" fillId="6" borderId="65" xfId="0" applyFont="1" applyFill="1" applyBorder="1" applyAlignment="1" applyProtection="1">
      <alignment horizontal="left" vertical="center"/>
    </xf>
    <xf numFmtId="0" fontId="6" fillId="6" borderId="66" xfId="0" applyFont="1" applyFill="1" applyBorder="1" applyAlignment="1" applyProtection="1">
      <alignment horizontal="center" vertical="center"/>
    </xf>
    <xf numFmtId="0" fontId="0" fillId="6" borderId="66" xfId="0" applyFill="1" applyBorder="1" applyAlignment="1" applyProtection="1">
      <alignment horizontal="center" vertical="center"/>
    </xf>
    <xf numFmtId="0" fontId="0" fillId="6" borderId="66" xfId="0" applyFill="1" applyBorder="1" applyProtection="1"/>
    <xf numFmtId="0" fontId="12" fillId="6" borderId="67" xfId="0" applyNumberFormat="1" applyFont="1" applyFill="1" applyBorder="1" applyAlignment="1" applyProtection="1">
      <alignment horizontal="left" indent="1"/>
    </xf>
    <xf numFmtId="9" fontId="12" fillId="5" borderId="91" xfId="0" applyNumberFormat="1" applyFont="1" applyFill="1" applyBorder="1" applyAlignment="1" applyProtection="1">
      <alignment horizontal="center" vertical="center"/>
    </xf>
    <xf numFmtId="9" fontId="12" fillId="16" borderId="92" xfId="0" applyNumberFormat="1" applyFont="1" applyFill="1" applyBorder="1" applyAlignment="1" applyProtection="1">
      <alignment horizontal="center" vertical="center"/>
      <protection locked="0"/>
    </xf>
    <xf numFmtId="0" fontId="12" fillId="4" borderId="92" xfId="0" applyNumberFormat="1" applyFont="1" applyFill="1" applyBorder="1" applyAlignment="1" applyProtection="1">
      <alignment horizontal="left" indent="1"/>
    </xf>
    <xf numFmtId="9" fontId="12" fillId="4" borderId="92" xfId="0" applyNumberFormat="1" applyFont="1" applyFill="1" applyBorder="1" applyAlignment="1" applyProtection="1">
      <alignment horizontal="left" indent="1"/>
    </xf>
    <xf numFmtId="0" fontId="12" fillId="4" borderId="93" xfId="0" applyNumberFormat="1" applyFont="1" applyFill="1" applyBorder="1" applyAlignment="1" applyProtection="1">
      <alignment horizontal="left" indent="1"/>
    </xf>
    <xf numFmtId="0" fontId="12" fillId="16" borderId="103" xfId="0" applyNumberFormat="1" applyFont="1" applyFill="1" applyBorder="1" applyAlignment="1" applyProtection="1">
      <alignment horizontal="center" vertical="center"/>
      <protection locked="0"/>
    </xf>
    <xf numFmtId="0" fontId="12" fillId="16" borderId="106" xfId="0" applyNumberFormat="1" applyFont="1" applyFill="1" applyBorder="1" applyAlignment="1" applyProtection="1">
      <alignment horizontal="center" vertical="center"/>
      <protection locked="0"/>
    </xf>
    <xf numFmtId="0" fontId="12" fillId="14" borderId="90" xfId="0" applyNumberFormat="1" applyFont="1" applyFill="1" applyBorder="1" applyAlignment="1" applyProtection="1">
      <alignment horizontal="center" vertical="center"/>
    </xf>
    <xf numFmtId="0" fontId="12" fillId="14" borderId="64" xfId="0" applyNumberFormat="1" applyFont="1" applyFill="1" applyBorder="1" applyAlignment="1" applyProtection="1">
      <alignment horizontal="center" vertical="center"/>
    </xf>
    <xf numFmtId="0" fontId="12" fillId="14" borderId="67" xfId="0" applyNumberFormat="1" applyFont="1" applyFill="1" applyBorder="1" applyAlignment="1" applyProtection="1">
      <alignment horizontal="center" vertical="center"/>
    </xf>
    <xf numFmtId="0" fontId="12" fillId="9" borderId="69" xfId="0" applyFont="1" applyFill="1" applyBorder="1" applyAlignment="1" applyProtection="1">
      <alignment horizontal="right"/>
    </xf>
    <xf numFmtId="0" fontId="21" fillId="9" borderId="69" xfId="0" applyFont="1" applyFill="1" applyBorder="1" applyAlignment="1" applyProtection="1">
      <alignment horizontal="right"/>
    </xf>
    <xf numFmtId="0" fontId="44" fillId="4" borderId="0" xfId="0" applyFont="1" applyFill="1" applyAlignment="1">
      <alignment horizontal="left" vertical="top"/>
    </xf>
    <xf numFmtId="0" fontId="44" fillId="0" borderId="0" xfId="0" applyFont="1" applyFill="1" applyAlignment="1">
      <alignment horizontal="left" vertical="top"/>
    </xf>
    <xf numFmtId="0" fontId="44" fillId="0" borderId="0" xfId="0" applyFont="1" applyFill="1"/>
    <xf numFmtId="0" fontId="44" fillId="4" borderId="0" xfId="0" applyFont="1" applyFill="1"/>
    <xf numFmtId="0" fontId="30" fillId="18" borderId="0" xfId="0" applyFont="1" applyFill="1" applyAlignment="1">
      <alignment horizontal="left" vertical="top"/>
    </xf>
    <xf numFmtId="0" fontId="46" fillId="0" borderId="0" xfId="0" applyFont="1" applyFill="1" applyAlignment="1">
      <alignment horizontal="left" vertical="top"/>
    </xf>
    <xf numFmtId="0" fontId="46" fillId="0" borderId="0" xfId="0" applyFont="1" applyFill="1"/>
    <xf numFmtId="0" fontId="46" fillId="4" borderId="0" xfId="0" applyFont="1" applyFill="1"/>
    <xf numFmtId="0" fontId="44" fillId="4" borderId="0" xfId="0" applyFont="1" applyFill="1" applyAlignment="1">
      <alignment horizontal="left" vertical="top" indent="5"/>
    </xf>
    <xf numFmtId="0" fontId="47" fillId="4" borderId="0" xfId="0" applyFont="1" applyFill="1" applyAlignment="1">
      <alignment horizontal="left" vertical="top"/>
    </xf>
    <xf numFmtId="0" fontId="30" fillId="19" borderId="0" xfId="0" applyFont="1" applyFill="1" applyAlignment="1">
      <alignment horizontal="left" vertical="top"/>
    </xf>
    <xf numFmtId="0" fontId="30" fillId="0" borderId="0" xfId="0" applyFont="1" applyFill="1" applyAlignment="1">
      <alignment horizontal="left" vertical="top"/>
    </xf>
    <xf numFmtId="0" fontId="48" fillId="4" borderId="0" xfId="0" applyFont="1" applyFill="1" applyAlignment="1">
      <alignment horizontal="left" vertical="top"/>
    </xf>
    <xf numFmtId="0" fontId="48" fillId="4" borderId="0" xfId="0" applyFont="1" applyFill="1" applyAlignment="1">
      <alignment horizontal="left" vertical="top" wrapText="1"/>
    </xf>
    <xf numFmtId="0" fontId="48" fillId="4" borderId="0" xfId="0" applyFont="1" applyFill="1" applyAlignment="1">
      <alignment horizontal="left" vertical="top" wrapText="1" indent="5"/>
    </xf>
    <xf numFmtId="0" fontId="1" fillId="4" borderId="0" xfId="0" applyFont="1" applyFill="1" applyBorder="1" applyAlignment="1">
      <alignment horizontal="left" vertical="center" indent="5"/>
    </xf>
    <xf numFmtId="0" fontId="49" fillId="0" borderId="0" xfId="0" applyFont="1" applyFill="1" applyAlignment="1">
      <alignment horizontal="left" vertical="center"/>
    </xf>
    <xf numFmtId="0" fontId="48" fillId="4" borderId="0" xfId="0" applyFont="1" applyFill="1" applyAlignment="1">
      <alignment horizontal="left" vertical="top" indent="5"/>
    </xf>
    <xf numFmtId="0" fontId="51" fillId="4" borderId="0" xfId="0" applyFont="1" applyFill="1" applyAlignment="1">
      <alignment horizontal="left" vertical="top" indent="8"/>
    </xf>
    <xf numFmtId="0" fontId="48" fillId="4" borderId="0" xfId="0" applyFont="1" applyFill="1" applyAlignment="1">
      <alignment horizontal="left" vertical="top" indent="8"/>
    </xf>
    <xf numFmtId="0" fontId="48" fillId="4" borderId="0" xfId="0" applyFont="1" applyFill="1" applyAlignment="1">
      <alignment horizontal="left" vertical="top" indent="16"/>
    </xf>
    <xf numFmtId="0" fontId="51" fillId="4" borderId="0" xfId="0" applyFont="1" applyFill="1" applyAlignment="1">
      <alignment horizontal="left" vertical="top"/>
    </xf>
    <xf numFmtId="165" fontId="26" fillId="6" borderId="71" xfId="9" applyNumberFormat="1" applyFont="1" applyFill="1" applyBorder="1" applyAlignment="1" applyProtection="1">
      <alignment horizontal="center" vertical="top" wrapText="1"/>
    </xf>
    <xf numFmtId="165" fontId="26" fillId="6" borderId="68" xfId="9" applyNumberFormat="1" applyFont="1" applyFill="1" applyBorder="1" applyAlignment="1" applyProtection="1">
      <alignment horizontal="left" vertical="center"/>
    </xf>
    <xf numFmtId="165" fontId="26" fillId="6" borderId="70" xfId="9" applyNumberFormat="1" applyFont="1" applyFill="1" applyBorder="1" applyAlignment="1" applyProtection="1">
      <alignment horizontal="left" vertical="center"/>
    </xf>
    <xf numFmtId="0" fontId="12" fillId="5" borderId="13" xfId="0" applyNumberFormat="1" applyFont="1" applyFill="1" applyBorder="1" applyAlignment="1" applyProtection="1">
      <alignment horizontal="right"/>
    </xf>
    <xf numFmtId="0" fontId="27" fillId="4" borderId="0" xfId="0" applyFont="1" applyFill="1"/>
    <xf numFmtId="0" fontId="54" fillId="4" borderId="0" xfId="0" applyFont="1" applyFill="1"/>
    <xf numFmtId="0" fontId="55" fillId="4" borderId="0" xfId="0" applyFont="1" applyFill="1"/>
    <xf numFmtId="166" fontId="54" fillId="4" borderId="0" xfId="0" applyNumberFormat="1" applyFont="1" applyFill="1"/>
    <xf numFmtId="166" fontId="0" fillId="4" borderId="0" xfId="0" applyNumberFormat="1" applyFont="1" applyFill="1"/>
    <xf numFmtId="0" fontId="56" fillId="0" borderId="0" xfId="0" applyFont="1" applyProtection="1"/>
    <xf numFmtId="0" fontId="14" fillId="4" borderId="30" xfId="2" applyFont="1" applyFill="1" applyBorder="1" applyAlignment="1" applyProtection="1">
      <alignment horizontal="left" indent="1"/>
    </xf>
    <xf numFmtId="0" fontId="57" fillId="14" borderId="89" xfId="0" applyNumberFormat="1" applyFont="1" applyFill="1" applyBorder="1" applyAlignment="1" applyProtection="1">
      <alignment horizontal="center"/>
    </xf>
    <xf numFmtId="0" fontId="57" fillId="14" borderId="81" xfId="0" applyNumberFormat="1" applyFont="1" applyFill="1" applyBorder="1" applyAlignment="1" applyProtection="1">
      <alignment horizontal="center"/>
    </xf>
    <xf numFmtId="0" fontId="57" fillId="14" borderId="0" xfId="0" applyNumberFormat="1" applyFont="1" applyFill="1" applyBorder="1" applyAlignment="1" applyProtection="1">
      <alignment horizontal="center"/>
    </xf>
    <xf numFmtId="0" fontId="57" fillId="14" borderId="66" xfId="0" applyNumberFormat="1" applyFont="1" applyFill="1" applyBorder="1" applyAlignment="1" applyProtection="1">
      <alignment horizontal="center"/>
    </xf>
    <xf numFmtId="0" fontId="57" fillId="14" borderId="102" xfId="0" applyNumberFormat="1" applyFont="1" applyFill="1" applyBorder="1" applyAlignment="1" applyProtection="1">
      <alignment horizontal="center" vertical="center"/>
    </xf>
    <xf numFmtId="0" fontId="57" fillId="14" borderId="81" xfId="0" applyNumberFormat="1" applyFont="1" applyFill="1" applyBorder="1" applyAlignment="1" applyProtection="1">
      <alignment horizontal="center" vertical="center"/>
    </xf>
    <xf numFmtId="0" fontId="57" fillId="14" borderId="0" xfId="0" applyNumberFormat="1" applyFont="1" applyFill="1" applyBorder="1" applyAlignment="1" applyProtection="1">
      <alignment horizontal="center" vertical="center"/>
    </xf>
    <xf numFmtId="0" fontId="57" fillId="14" borderId="66" xfId="0" applyNumberFormat="1" applyFont="1" applyFill="1" applyBorder="1" applyAlignment="1" applyProtection="1">
      <alignment horizontal="center" vertical="center"/>
    </xf>
    <xf numFmtId="0" fontId="12" fillId="4" borderId="102" xfId="0" applyNumberFormat="1" applyFont="1" applyFill="1" applyBorder="1" applyAlignment="1" applyProtection="1">
      <alignment horizontal="left" indent="1"/>
    </xf>
    <xf numFmtId="0" fontId="12" fillId="4" borderId="81" xfId="0" applyNumberFormat="1" applyFont="1" applyFill="1" applyBorder="1" applyAlignment="1" applyProtection="1">
      <alignment horizontal="left" indent="1"/>
    </xf>
    <xf numFmtId="0" fontId="12" fillId="4" borderId="96" xfId="0" applyNumberFormat="1" applyFont="1" applyFill="1" applyBorder="1" applyAlignment="1" applyProtection="1">
      <alignment horizontal="left" indent="1"/>
    </xf>
    <xf numFmtId="0" fontId="58" fillId="0" borderId="0" xfId="0" applyFont="1" applyAlignment="1">
      <alignment horizontal="left" vertical="center"/>
    </xf>
    <xf numFmtId="0" fontId="4" fillId="0" borderId="0" xfId="2" applyBorder="1"/>
    <xf numFmtId="165" fontId="26" fillId="6" borderId="78" xfId="9" applyNumberFormat="1" applyFont="1" applyFill="1" applyBorder="1" applyAlignment="1" applyProtection="1">
      <alignment horizontal="center" vertical="center" wrapText="1"/>
    </xf>
    <xf numFmtId="168" fontId="12" fillId="17" borderId="86" xfId="0" applyNumberFormat="1" applyFont="1" applyFill="1" applyBorder="1" applyAlignment="1" applyProtection="1">
      <alignment horizontal="center" vertical="center"/>
      <protection locked="0"/>
    </xf>
    <xf numFmtId="165" fontId="26" fillId="6" borderId="86" xfId="9" applyNumberFormat="1" applyFont="1" applyFill="1" applyBorder="1" applyAlignment="1" applyProtection="1">
      <alignment horizontal="center" vertical="center" wrapText="1"/>
    </xf>
    <xf numFmtId="3" fontId="0" fillId="0" borderId="0" xfId="0" applyNumberFormat="1" applyProtection="1"/>
    <xf numFmtId="165" fontId="59" fillId="6" borderId="0" xfId="9" applyNumberFormat="1" applyFont="1" applyFill="1" applyBorder="1" applyProtection="1"/>
    <xf numFmtId="165" fontId="60" fillId="4" borderId="0" xfId="9" applyNumberFormat="1" applyFont="1" applyFill="1" applyBorder="1" applyAlignment="1" applyProtection="1">
      <alignment vertical="center" wrapText="1"/>
    </xf>
    <xf numFmtId="10" fontId="0" fillId="0" borderId="0" xfId="0" applyNumberFormat="1" applyAlignment="1" applyProtection="1">
      <alignment vertical="center"/>
    </xf>
    <xf numFmtId="3" fontId="0" fillId="0" borderId="0" xfId="0" applyNumberFormat="1" applyAlignment="1" applyProtection="1">
      <alignment vertical="center"/>
    </xf>
    <xf numFmtId="10" fontId="0" fillId="0" borderId="0" xfId="0" applyNumberFormat="1" applyProtection="1"/>
    <xf numFmtId="4" fontId="0" fillId="0" borderId="0" xfId="0" applyNumberFormat="1" applyProtection="1"/>
    <xf numFmtId="3" fontId="12" fillId="17" borderId="86" xfId="0" applyNumberFormat="1" applyFont="1" applyFill="1" applyBorder="1" applyAlignment="1" applyProtection="1">
      <alignment horizontal="center" vertical="center"/>
      <protection locked="0"/>
    </xf>
    <xf numFmtId="0" fontId="0" fillId="0" borderId="0" xfId="0" applyNumberFormat="1"/>
    <xf numFmtId="0" fontId="12" fillId="16" borderId="105" xfId="0" applyNumberFormat="1" applyFont="1" applyFill="1" applyBorder="1" applyAlignment="1" applyProtection="1">
      <alignment wrapText="1"/>
      <protection locked="0"/>
    </xf>
    <xf numFmtId="0" fontId="12" fillId="16" borderId="96" xfId="0" applyNumberFormat="1" applyFont="1" applyFill="1" applyBorder="1" applyAlignment="1" applyProtection="1">
      <alignment wrapText="1"/>
      <protection locked="0"/>
    </xf>
    <xf numFmtId="0" fontId="12" fillId="16" borderId="80" xfId="0" applyNumberFormat="1" applyFont="1" applyFill="1" applyBorder="1" applyAlignment="1" applyProtection="1">
      <alignment wrapText="1"/>
      <protection locked="0"/>
    </xf>
    <xf numFmtId="0" fontId="12" fillId="16" borderId="81" xfId="0" applyNumberFormat="1" applyFont="1" applyFill="1" applyBorder="1" applyAlignment="1" applyProtection="1">
      <alignment wrapText="1"/>
      <protection locked="0"/>
    </xf>
    <xf numFmtId="0" fontId="12" fillId="16" borderId="80" xfId="0" applyNumberFormat="1" applyFont="1" applyFill="1" applyBorder="1" applyAlignment="1" applyProtection="1">
      <alignment horizontal="center"/>
      <protection locked="0"/>
    </xf>
    <xf numFmtId="0" fontId="12" fillId="16" borderId="81" xfId="0" applyNumberFormat="1" applyFont="1" applyFill="1" applyBorder="1" applyAlignment="1" applyProtection="1">
      <alignment horizontal="center"/>
      <protection locked="0"/>
    </xf>
    <xf numFmtId="0" fontId="12" fillId="16" borderId="105" xfId="0" applyNumberFormat="1" applyFont="1" applyFill="1" applyBorder="1" applyAlignment="1" applyProtection="1">
      <alignment horizontal="center"/>
      <protection locked="0"/>
    </xf>
    <xf numFmtId="0" fontId="12" fillId="16" borderId="96" xfId="0" applyNumberFormat="1" applyFont="1" applyFill="1" applyBorder="1" applyAlignment="1" applyProtection="1">
      <alignment horizontal="center"/>
      <protection locked="0"/>
    </xf>
    <xf numFmtId="0" fontId="31" fillId="16" borderId="91" xfId="0" applyFont="1" applyFill="1" applyBorder="1" applyAlignment="1" applyProtection="1">
      <alignment horizontal="left" vertical="top" wrapText="1"/>
      <protection locked="0"/>
    </xf>
    <xf numFmtId="0" fontId="31" fillId="16" borderId="92" xfId="0" applyFont="1" applyFill="1" applyBorder="1" applyAlignment="1" applyProtection="1">
      <alignment horizontal="left" vertical="top" wrapText="1"/>
      <protection locked="0"/>
    </xf>
    <xf numFmtId="0" fontId="31" fillId="16" borderId="93" xfId="0" applyFont="1" applyFill="1" applyBorder="1" applyAlignment="1" applyProtection="1">
      <alignment horizontal="left" vertical="top" wrapText="1"/>
      <protection locked="0"/>
    </xf>
    <xf numFmtId="0" fontId="31" fillId="16" borderId="65" xfId="0" applyFont="1" applyFill="1" applyBorder="1" applyAlignment="1" applyProtection="1">
      <alignment horizontal="left" vertical="top" wrapText="1" indent="1"/>
      <protection locked="0"/>
    </xf>
    <xf numFmtId="0" fontId="31" fillId="16" borderId="66" xfId="0" applyFont="1" applyFill="1" applyBorder="1" applyAlignment="1" applyProtection="1">
      <alignment horizontal="left" vertical="top" wrapText="1" indent="1"/>
      <protection locked="0"/>
    </xf>
    <xf numFmtId="0" fontId="31" fillId="16" borderId="67" xfId="0" applyFont="1" applyFill="1" applyBorder="1" applyAlignment="1" applyProtection="1">
      <alignment horizontal="left" vertical="top" wrapText="1" indent="1"/>
      <protection locked="0"/>
    </xf>
    <xf numFmtId="0" fontId="21" fillId="16" borderId="98" xfId="0" applyNumberFormat="1" applyFont="1" applyFill="1" applyBorder="1" applyAlignment="1" applyProtection="1">
      <alignment horizontal="center" vertical="top" wrapText="1"/>
      <protection locked="0"/>
    </xf>
    <xf numFmtId="0" fontId="21" fillId="16" borderId="99" xfId="0" applyNumberFormat="1" applyFont="1" applyFill="1" applyBorder="1" applyAlignment="1" applyProtection="1">
      <alignment horizontal="center" vertical="top" wrapText="1"/>
      <protection locked="0"/>
    </xf>
    <xf numFmtId="0" fontId="12" fillId="16" borderId="97" xfId="0" applyNumberFormat="1" applyFont="1" applyFill="1" applyBorder="1" applyAlignment="1" applyProtection="1">
      <alignment horizontal="center"/>
      <protection locked="0"/>
    </xf>
    <xf numFmtId="0" fontId="12" fillId="16" borderId="78" xfId="0" applyNumberFormat="1" applyFont="1" applyFill="1" applyBorder="1" applyAlignment="1" applyProtection="1">
      <alignment horizontal="center"/>
      <protection locked="0"/>
    </xf>
    <xf numFmtId="165" fontId="26" fillId="6" borderId="76" xfId="9" applyNumberFormat="1" applyFont="1" applyFill="1" applyBorder="1" applyAlignment="1" applyProtection="1">
      <alignment horizontal="center" vertical="top" wrapText="1"/>
    </xf>
    <xf numFmtId="165" fontId="26" fillId="6" borderId="77" xfId="9" applyNumberFormat="1" applyFont="1" applyFill="1" applyBorder="1" applyAlignment="1" applyProtection="1">
      <alignment horizontal="center" vertical="top" wrapText="1"/>
    </xf>
    <xf numFmtId="9" fontId="21" fillId="16" borderId="65" xfId="0" applyNumberFormat="1" applyFont="1" applyFill="1" applyBorder="1" applyAlignment="1" applyProtection="1">
      <alignment horizontal="center"/>
      <protection locked="0"/>
    </xf>
    <xf numFmtId="9" fontId="21" fillId="16" borderId="66" xfId="0" applyNumberFormat="1" applyFont="1" applyFill="1" applyBorder="1" applyAlignment="1" applyProtection="1">
      <alignment horizontal="center"/>
      <protection locked="0"/>
    </xf>
    <xf numFmtId="165" fontId="26" fillId="6" borderId="73" xfId="9" applyNumberFormat="1" applyFont="1" applyFill="1" applyBorder="1" applyAlignment="1" applyProtection="1">
      <alignment horizontal="center" vertical="top" wrapText="1"/>
    </xf>
    <xf numFmtId="14" fontId="12" fillId="16" borderId="74" xfId="0" applyNumberFormat="1" applyFont="1" applyFill="1" applyBorder="1" applyAlignment="1" applyProtection="1">
      <alignment horizontal="center"/>
      <protection locked="0"/>
    </xf>
    <xf numFmtId="0" fontId="12" fillId="16" borderId="74" xfId="0" applyNumberFormat="1" applyFont="1" applyFill="1" applyBorder="1" applyAlignment="1" applyProtection="1">
      <alignment horizontal="center"/>
      <protection locked="0"/>
    </xf>
    <xf numFmtId="165" fontId="26" fillId="6" borderId="70" xfId="9" applyNumberFormat="1" applyFont="1" applyFill="1" applyBorder="1" applyAlignment="1" applyProtection="1">
      <alignment horizontal="center" vertical="top" wrapText="1"/>
    </xf>
    <xf numFmtId="165" fontId="26" fillId="6" borderId="71" xfId="9" applyNumberFormat="1" applyFont="1" applyFill="1" applyBorder="1" applyAlignment="1" applyProtection="1">
      <alignment horizontal="center" vertical="top" wrapText="1"/>
    </xf>
    <xf numFmtId="165" fontId="26" fillId="6" borderId="78" xfId="9" applyNumberFormat="1" applyFont="1" applyFill="1" applyBorder="1" applyAlignment="1" applyProtection="1">
      <alignment horizontal="center" vertical="top" wrapText="1"/>
    </xf>
    <xf numFmtId="165" fontId="26" fillId="6" borderId="86" xfId="9" applyNumberFormat="1" applyFont="1" applyFill="1" applyBorder="1" applyAlignment="1" applyProtection="1">
      <alignment horizontal="center" vertical="top" wrapText="1"/>
    </xf>
    <xf numFmtId="0" fontId="12" fillId="16" borderId="110" xfId="0" applyNumberFormat="1" applyFont="1" applyFill="1" applyBorder="1" applyAlignment="1" applyProtection="1">
      <alignment horizontal="center"/>
      <protection locked="0"/>
    </xf>
    <xf numFmtId="0" fontId="12" fillId="16" borderId="88" xfId="0" applyNumberFormat="1" applyFont="1" applyFill="1" applyBorder="1" applyAlignment="1" applyProtection="1">
      <protection locked="0"/>
    </xf>
    <xf numFmtId="0" fontId="12" fillId="16" borderId="89" xfId="0" applyNumberFormat="1" applyFont="1" applyFill="1" applyBorder="1" applyAlignment="1" applyProtection="1">
      <protection locked="0"/>
    </xf>
    <xf numFmtId="0" fontId="12" fillId="16" borderId="80" xfId="0" applyNumberFormat="1" applyFont="1" applyFill="1" applyBorder="1" applyAlignment="1" applyProtection="1">
      <protection locked="0"/>
    </xf>
    <xf numFmtId="0" fontId="12" fillId="16" borderId="81" xfId="0" applyNumberFormat="1" applyFont="1" applyFill="1" applyBorder="1" applyAlignment="1" applyProtection="1">
      <protection locked="0"/>
    </xf>
    <xf numFmtId="165" fontId="26" fillId="6" borderId="73" xfId="9" applyNumberFormat="1" applyFont="1" applyFill="1" applyBorder="1" applyAlignment="1" applyProtection="1">
      <alignment horizontal="center" vertical="top"/>
    </xf>
    <xf numFmtId="9" fontId="12" fillId="16" borderId="78" xfId="0" applyNumberFormat="1" applyFont="1" applyFill="1" applyBorder="1" applyAlignment="1" applyProtection="1">
      <alignment horizontal="center"/>
      <protection locked="0"/>
    </xf>
    <xf numFmtId="0" fontId="12" fillId="16" borderId="105" xfId="0" applyNumberFormat="1" applyFont="1" applyFill="1" applyBorder="1" applyAlignment="1" applyProtection="1">
      <protection locked="0"/>
    </xf>
    <xf numFmtId="0" fontId="12" fillId="16" borderId="96" xfId="0" applyNumberFormat="1" applyFont="1" applyFill="1" applyBorder="1" applyAlignment="1" applyProtection="1">
      <protection locked="0"/>
    </xf>
    <xf numFmtId="0" fontId="12" fillId="16" borderId="88" xfId="0" applyNumberFormat="1" applyFont="1" applyFill="1" applyBorder="1" applyAlignment="1" applyProtection="1">
      <alignment wrapText="1"/>
      <protection locked="0"/>
    </xf>
    <xf numFmtId="0" fontId="12" fillId="16" borderId="89" xfId="0" applyNumberFormat="1" applyFont="1" applyFill="1" applyBorder="1" applyAlignment="1" applyProtection="1">
      <alignment wrapText="1"/>
      <protection locked="0"/>
    </xf>
    <xf numFmtId="0" fontId="12" fillId="16" borderId="80" xfId="0" applyNumberFormat="1" applyFont="1" applyFill="1" applyBorder="1" applyAlignment="1" applyProtection="1">
      <alignment wrapText="1" readingOrder="1"/>
      <protection locked="0"/>
    </xf>
    <xf numFmtId="0" fontId="12" fillId="16" borderId="81" xfId="0" applyNumberFormat="1" applyFont="1" applyFill="1" applyBorder="1" applyAlignment="1" applyProtection="1">
      <alignment wrapText="1" readingOrder="1"/>
      <protection locked="0"/>
    </xf>
    <xf numFmtId="0" fontId="21" fillId="16" borderId="65" xfId="0" applyNumberFormat="1" applyFont="1" applyFill="1" applyBorder="1" applyAlignment="1" applyProtection="1">
      <alignment horizontal="center" vertical="top" wrapText="1"/>
      <protection locked="0"/>
    </xf>
    <xf numFmtId="0" fontId="21" fillId="16" borderId="66" xfId="0" applyNumberFormat="1" applyFont="1" applyFill="1" applyBorder="1" applyAlignment="1" applyProtection="1">
      <alignment horizontal="center" vertical="top" wrapText="1"/>
      <protection locked="0"/>
    </xf>
    <xf numFmtId="14" fontId="12" fillId="16" borderId="65" xfId="0" applyNumberFormat="1" applyFont="1" applyFill="1" applyBorder="1" applyAlignment="1" applyProtection="1">
      <alignment horizontal="center"/>
      <protection locked="0"/>
    </xf>
    <xf numFmtId="0" fontId="12" fillId="16" borderId="66" xfId="0" applyNumberFormat="1" applyFont="1" applyFill="1" applyBorder="1" applyAlignment="1" applyProtection="1">
      <alignment horizontal="center"/>
      <protection locked="0"/>
    </xf>
    <xf numFmtId="0" fontId="12" fillId="16" borderId="88" xfId="0" applyNumberFormat="1" applyFont="1" applyFill="1" applyBorder="1" applyAlignment="1" applyProtection="1">
      <alignment horizontal="center"/>
      <protection locked="0"/>
    </xf>
    <xf numFmtId="0" fontId="12" fillId="16" borderId="89" xfId="0" applyNumberFormat="1" applyFont="1" applyFill="1" applyBorder="1" applyAlignment="1" applyProtection="1">
      <alignment horizontal="center"/>
      <protection locked="0"/>
    </xf>
    <xf numFmtId="165" fontId="26" fillId="6" borderId="70" xfId="9" applyNumberFormat="1" applyFont="1" applyFill="1" applyBorder="1" applyAlignment="1" applyProtection="1">
      <alignment horizontal="center" vertical="top"/>
    </xf>
    <xf numFmtId="165" fontId="26" fillId="6" borderId="71" xfId="9" applyNumberFormat="1" applyFont="1" applyFill="1" applyBorder="1" applyAlignment="1" applyProtection="1">
      <alignment horizontal="center" vertical="top"/>
    </xf>
    <xf numFmtId="0" fontId="12" fillId="16" borderId="68" xfId="0" applyFont="1" applyFill="1" applyBorder="1" applyAlignment="1" applyProtection="1">
      <alignment horizontal="center"/>
      <protection locked="0"/>
    </xf>
    <xf numFmtId="0" fontId="12" fillId="16" borderId="75" xfId="0" applyFont="1" applyFill="1" applyBorder="1" applyAlignment="1" applyProtection="1">
      <alignment horizontal="center"/>
      <protection locked="0"/>
    </xf>
    <xf numFmtId="165" fontId="26" fillId="6" borderId="109" xfId="9" applyNumberFormat="1" applyFont="1" applyFill="1" applyBorder="1" applyAlignment="1" applyProtection="1">
      <alignment horizontal="center" vertical="top"/>
    </xf>
    <xf numFmtId="9" fontId="12" fillId="16" borderId="85" xfId="0" applyNumberFormat="1" applyFont="1" applyFill="1" applyBorder="1" applyAlignment="1" applyProtection="1">
      <alignment horizontal="center"/>
      <protection locked="0"/>
    </xf>
    <xf numFmtId="9" fontId="12" fillId="16" borderId="111" xfId="0" applyNumberFormat="1" applyFont="1" applyFill="1" applyBorder="1" applyAlignment="1" applyProtection="1">
      <alignment horizontal="center"/>
      <protection locked="0"/>
    </xf>
    <xf numFmtId="0" fontId="0" fillId="16" borderId="74" xfId="0" applyFill="1" applyBorder="1" applyAlignment="1" applyProtection="1">
      <alignment horizontal="center"/>
      <protection locked="0"/>
    </xf>
    <xf numFmtId="168" fontId="12" fillId="16" borderId="78" xfId="0" applyNumberFormat="1" applyFont="1" applyFill="1" applyBorder="1" applyAlignment="1" applyProtection="1">
      <alignment horizontal="center"/>
      <protection locked="0"/>
    </xf>
    <xf numFmtId="0" fontId="0" fillId="0" borderId="73" xfId="0" applyBorder="1" applyAlignment="1">
      <alignment horizontal="center" vertical="top" wrapText="1"/>
    </xf>
    <xf numFmtId="165" fontId="26" fillId="6" borderId="72" xfId="9" applyNumberFormat="1" applyFont="1" applyFill="1" applyBorder="1" applyAlignment="1" applyProtection="1">
      <alignment horizontal="center" vertical="top" wrapText="1"/>
    </xf>
    <xf numFmtId="165" fontId="26" fillId="0" borderId="60" xfId="9" applyNumberFormat="1" applyFont="1" applyFill="1" applyBorder="1" applyAlignment="1" applyProtection="1">
      <alignment horizontal="center" vertical="top" wrapText="1"/>
    </xf>
    <xf numFmtId="165" fontId="26" fillId="0" borderId="61" xfId="9" applyNumberFormat="1" applyFont="1" applyFill="1" applyBorder="1" applyAlignment="1" applyProtection="1">
      <alignment horizontal="center" vertical="top" wrapText="1"/>
    </xf>
    <xf numFmtId="165" fontId="26" fillId="6" borderId="87" xfId="9" applyNumberFormat="1" applyFont="1" applyFill="1" applyBorder="1" applyAlignment="1" applyProtection="1">
      <alignment horizontal="center" vertical="top" wrapText="1"/>
    </xf>
    <xf numFmtId="2" fontId="12" fillId="16" borderId="98" xfId="0" applyNumberFormat="1" applyFont="1" applyFill="1" applyBorder="1" applyAlignment="1" applyProtection="1">
      <alignment horizontal="center"/>
      <protection locked="0"/>
    </xf>
    <xf numFmtId="2" fontId="12" fillId="16" borderId="99" xfId="0" applyNumberFormat="1" applyFont="1" applyFill="1" applyBorder="1" applyAlignment="1" applyProtection="1">
      <alignment horizontal="center"/>
      <protection locked="0"/>
    </xf>
    <xf numFmtId="0" fontId="12" fillId="0" borderId="63" xfId="0" applyNumberFormat="1" applyFont="1" applyFill="1" applyBorder="1" applyAlignment="1" applyProtection="1">
      <alignment horizontal="center" vertical="center"/>
    </xf>
    <xf numFmtId="0" fontId="12" fillId="0" borderId="0" xfId="0" applyNumberFormat="1" applyFont="1" applyFill="1" applyBorder="1" applyAlignment="1" applyProtection="1">
      <alignment horizontal="center" vertical="center"/>
    </xf>
    <xf numFmtId="0" fontId="21" fillId="16" borderId="67" xfId="0" applyNumberFormat="1" applyFont="1" applyFill="1" applyBorder="1" applyAlignment="1" applyProtection="1">
      <alignment horizontal="center" vertical="top" wrapText="1"/>
      <protection locked="0"/>
    </xf>
    <xf numFmtId="0" fontId="12" fillId="17" borderId="107" xfId="0" applyNumberFormat="1" applyFont="1" applyFill="1" applyBorder="1" applyAlignment="1" applyProtection="1">
      <alignment horizontal="center"/>
      <protection locked="0"/>
    </xf>
    <xf numFmtId="0" fontId="12" fillId="17" borderId="108" xfId="0" applyNumberFormat="1" applyFont="1" applyFill="1" applyBorder="1" applyAlignment="1" applyProtection="1">
      <alignment horizontal="center"/>
      <protection locked="0"/>
    </xf>
    <xf numFmtId="0" fontId="12" fillId="17" borderId="104" xfId="0" applyNumberFormat="1" applyFont="1" applyFill="1" applyBorder="1" applyAlignment="1" applyProtection="1">
      <alignment horizontal="center"/>
      <protection locked="0"/>
    </xf>
    <xf numFmtId="0" fontId="12" fillId="17" borderId="80" xfId="0" applyNumberFormat="1" applyFont="1" applyFill="1" applyBorder="1" applyAlignment="1" applyProtection="1">
      <alignment horizontal="center"/>
      <protection locked="0"/>
    </xf>
    <xf numFmtId="0" fontId="12" fillId="17" borderId="81" xfId="0" applyNumberFormat="1" applyFont="1" applyFill="1" applyBorder="1" applyAlignment="1" applyProtection="1">
      <alignment horizontal="center"/>
      <protection locked="0"/>
    </xf>
    <xf numFmtId="0" fontId="12" fillId="17" borderId="82" xfId="0" applyNumberFormat="1" applyFont="1" applyFill="1" applyBorder="1" applyAlignment="1" applyProtection="1">
      <alignment horizontal="center"/>
      <protection locked="0"/>
    </xf>
    <xf numFmtId="165" fontId="26" fillId="6" borderId="97" xfId="9" applyNumberFormat="1" applyFont="1" applyFill="1" applyBorder="1" applyAlignment="1" applyProtection="1">
      <alignment horizontal="center" vertical="center" wrapText="1"/>
    </xf>
    <xf numFmtId="165" fontId="26" fillId="6" borderId="78" xfId="9" applyNumberFormat="1" applyFont="1" applyFill="1" applyBorder="1" applyAlignment="1" applyProtection="1">
      <alignment horizontal="center" vertical="center" wrapText="1"/>
    </xf>
    <xf numFmtId="3" fontId="12" fillId="17" borderId="100" xfId="0" applyNumberFormat="1" applyFont="1" applyFill="1" applyBorder="1" applyAlignment="1" applyProtection="1">
      <alignment horizontal="center" vertical="center"/>
      <protection locked="0"/>
    </xf>
    <xf numFmtId="3" fontId="12" fillId="17" borderId="74" xfId="0" applyNumberFormat="1" applyFont="1" applyFill="1" applyBorder="1" applyAlignment="1" applyProtection="1">
      <alignment horizontal="center" vertical="center"/>
      <protection locked="0"/>
    </xf>
    <xf numFmtId="3" fontId="12" fillId="17" borderId="63" xfId="0" applyNumberFormat="1" applyFont="1" applyFill="1" applyBorder="1" applyAlignment="1" applyProtection="1">
      <alignment horizontal="center" vertical="center"/>
      <protection locked="0"/>
    </xf>
    <xf numFmtId="3" fontId="12" fillId="17" borderId="0" xfId="0" applyNumberFormat="1" applyFont="1" applyFill="1" applyBorder="1" applyAlignment="1" applyProtection="1">
      <alignment horizontal="center" vertical="center"/>
      <protection locked="0"/>
    </xf>
    <xf numFmtId="168" fontId="12" fillId="17" borderId="85" xfId="0" applyNumberFormat="1" applyFont="1" applyFill="1" applyBorder="1" applyAlignment="1" applyProtection="1">
      <alignment horizontal="center" vertical="center"/>
      <protection locked="0"/>
    </xf>
    <xf numFmtId="3" fontId="12" fillId="0" borderId="85" xfId="0" applyNumberFormat="1" applyFont="1" applyFill="1" applyBorder="1" applyAlignment="1" applyProtection="1">
      <alignment horizontal="center" vertical="center"/>
      <protection locked="0"/>
    </xf>
    <xf numFmtId="0" fontId="12" fillId="0" borderId="86" xfId="0" applyNumberFormat="1" applyFont="1" applyFill="1" applyBorder="1" applyAlignment="1" applyProtection="1">
      <alignment horizontal="center" vertical="center"/>
      <protection locked="0"/>
    </xf>
    <xf numFmtId="0" fontId="12" fillId="0" borderId="79" xfId="0" applyNumberFormat="1" applyFont="1" applyFill="1" applyBorder="1" applyAlignment="1" applyProtection="1">
      <alignment horizontal="center" vertical="center"/>
      <protection locked="0"/>
    </xf>
    <xf numFmtId="165" fontId="26" fillId="6" borderId="77" xfId="9" applyNumberFormat="1" applyFont="1" applyFill="1" applyBorder="1" applyAlignment="1" applyProtection="1">
      <alignment horizontal="center" vertical="center" wrapText="1"/>
    </xf>
    <xf numFmtId="165" fontId="26" fillId="6" borderId="79" xfId="9" applyNumberFormat="1" applyFont="1" applyFill="1" applyBorder="1" applyAlignment="1" applyProtection="1">
      <alignment horizontal="center" vertical="center" wrapText="1"/>
    </xf>
    <xf numFmtId="3" fontId="12" fillId="17" borderId="66" xfId="0" applyNumberFormat="1" applyFont="1" applyFill="1" applyBorder="1" applyAlignment="1" applyProtection="1">
      <alignment horizontal="center" vertical="center"/>
      <protection locked="0"/>
    </xf>
    <xf numFmtId="3" fontId="12" fillId="17" borderId="67" xfId="0" applyNumberFormat="1" applyFont="1" applyFill="1" applyBorder="1" applyAlignment="1" applyProtection="1">
      <alignment horizontal="center" vertical="center"/>
      <protection locked="0"/>
    </xf>
    <xf numFmtId="0" fontId="12" fillId="17" borderId="74" xfId="0" applyNumberFormat="1" applyFont="1" applyFill="1" applyBorder="1" applyAlignment="1" applyProtection="1">
      <alignment horizontal="center" vertical="center"/>
      <protection locked="0"/>
    </xf>
    <xf numFmtId="0" fontId="31" fillId="5" borderId="65" xfId="0" applyFont="1" applyFill="1" applyBorder="1" applyAlignment="1">
      <alignment horizontal="left" vertical="top" wrapText="1" indent="1"/>
    </xf>
    <xf numFmtId="0" fontId="31" fillId="5" borderId="66" xfId="0" applyFont="1" applyFill="1" applyBorder="1" applyAlignment="1">
      <alignment horizontal="left" vertical="top" wrapText="1" indent="1"/>
    </xf>
    <xf numFmtId="0" fontId="31" fillId="5" borderId="67" xfId="0" applyFont="1" applyFill="1" applyBorder="1" applyAlignment="1">
      <alignment horizontal="left" vertical="top" wrapText="1" indent="1"/>
    </xf>
    <xf numFmtId="0" fontId="31" fillId="5" borderId="91" xfId="0" applyFont="1" applyFill="1" applyBorder="1" applyAlignment="1">
      <alignment horizontal="left" vertical="top" wrapText="1" indent="1"/>
    </xf>
    <xf numFmtId="0" fontId="31" fillId="5" borderId="92" xfId="0" applyFont="1" applyFill="1" applyBorder="1" applyAlignment="1">
      <alignment horizontal="left" vertical="top" wrapText="1" indent="1"/>
    </xf>
    <xf numFmtId="0" fontId="31" fillId="5" borderId="93" xfId="0" applyFont="1" applyFill="1" applyBorder="1" applyAlignment="1">
      <alignment horizontal="left" vertical="top" wrapText="1" indent="1"/>
    </xf>
    <xf numFmtId="0" fontId="12" fillId="17" borderId="98" xfId="0" applyNumberFormat="1" applyFont="1" applyFill="1" applyBorder="1" applyAlignment="1" applyProtection="1">
      <alignment horizontal="center" vertical="center"/>
      <protection locked="0"/>
    </xf>
    <xf numFmtId="0" fontId="12" fillId="17" borderId="99" xfId="0" applyNumberFormat="1" applyFont="1" applyFill="1" applyBorder="1" applyAlignment="1" applyProtection="1">
      <alignment horizontal="center" vertical="center"/>
      <protection locked="0"/>
    </xf>
    <xf numFmtId="165" fontId="26" fillId="6" borderId="86" xfId="9" applyNumberFormat="1" applyFont="1" applyFill="1" applyBorder="1" applyAlignment="1" applyProtection="1">
      <alignment horizontal="center" vertical="center" wrapText="1"/>
    </xf>
    <xf numFmtId="165" fontId="26" fillId="6" borderId="87" xfId="9" applyNumberFormat="1" applyFont="1" applyFill="1" applyBorder="1" applyAlignment="1" applyProtection="1">
      <alignment horizontal="center" vertical="center" wrapText="1"/>
    </xf>
    <xf numFmtId="165" fontId="26" fillId="6" borderId="70" xfId="9" applyNumberFormat="1" applyFont="1" applyFill="1" applyBorder="1" applyAlignment="1" applyProtection="1">
      <alignment horizontal="center" vertical="center" wrapText="1"/>
    </xf>
    <xf numFmtId="165" fontId="26" fillId="6" borderId="71" xfId="9" applyNumberFormat="1" applyFont="1" applyFill="1" applyBorder="1" applyAlignment="1" applyProtection="1">
      <alignment horizontal="center" vertical="center" wrapText="1"/>
    </xf>
    <xf numFmtId="0" fontId="12" fillId="17" borderId="83" xfId="0" applyNumberFormat="1" applyFont="1" applyFill="1" applyBorder="1" applyAlignment="1" applyProtection="1">
      <alignment horizontal="center" vertical="center"/>
      <protection locked="0"/>
    </xf>
    <xf numFmtId="0" fontId="12" fillId="17" borderId="84" xfId="0" applyNumberFormat="1" applyFont="1" applyFill="1" applyBorder="1" applyAlignment="1" applyProtection="1">
      <alignment horizontal="center" vertical="center"/>
      <protection locked="0"/>
    </xf>
    <xf numFmtId="165" fontId="26" fillId="6" borderId="76" xfId="9" applyNumberFormat="1" applyFont="1" applyFill="1" applyBorder="1" applyAlignment="1" applyProtection="1">
      <alignment horizontal="center" vertical="center" wrapText="1"/>
    </xf>
    <xf numFmtId="0" fontId="21" fillId="17" borderId="66" xfId="0" applyNumberFormat="1" applyFont="1" applyFill="1" applyBorder="1" applyAlignment="1" applyProtection="1">
      <alignment horizontal="center" vertical="center" wrapText="1"/>
      <protection locked="0"/>
    </xf>
    <xf numFmtId="0" fontId="21" fillId="17" borderId="67" xfId="0" applyNumberFormat="1" applyFont="1" applyFill="1" applyBorder="1" applyAlignment="1" applyProtection="1">
      <alignment horizontal="center" vertical="center" wrapText="1"/>
      <protection locked="0"/>
    </xf>
    <xf numFmtId="0" fontId="21" fillId="17" borderId="74" xfId="0" applyNumberFormat="1" applyFont="1" applyFill="1" applyBorder="1" applyAlignment="1" applyProtection="1">
      <alignment horizontal="center" vertical="center" wrapText="1"/>
      <protection locked="0"/>
    </xf>
    <xf numFmtId="0" fontId="21" fillId="17" borderId="65" xfId="0" applyNumberFormat="1" applyFont="1" applyFill="1" applyBorder="1" applyAlignment="1" applyProtection="1">
      <alignment horizontal="center" vertical="center" wrapText="1"/>
      <protection locked="0"/>
    </xf>
    <xf numFmtId="165" fontId="26" fillId="6" borderId="73" xfId="9" applyNumberFormat="1" applyFont="1" applyFill="1" applyBorder="1" applyAlignment="1" applyProtection="1">
      <alignment horizontal="center" vertical="center" wrapText="1"/>
    </xf>
    <xf numFmtId="165" fontId="26" fillId="6" borderId="73" xfId="9" applyNumberFormat="1" applyFont="1" applyFill="1" applyBorder="1" applyAlignment="1" applyProtection="1">
      <alignment horizontal="right" vertical="center" wrapText="1"/>
    </xf>
    <xf numFmtId="165" fontId="39" fillId="6" borderId="77" xfId="9" applyNumberFormat="1" applyFont="1" applyFill="1" applyBorder="1" applyAlignment="1" applyProtection="1">
      <alignment horizontal="center" vertical="center" wrapText="1"/>
    </xf>
    <xf numFmtId="165" fontId="26" fillId="6" borderId="72" xfId="9" applyNumberFormat="1" applyFont="1" applyFill="1" applyBorder="1" applyAlignment="1" applyProtection="1">
      <alignment horizontal="center" vertical="center" wrapText="1"/>
    </xf>
    <xf numFmtId="0" fontId="12" fillId="17" borderId="105" xfId="0" applyNumberFormat="1" applyFont="1" applyFill="1" applyBorder="1" applyAlignment="1" applyProtection="1">
      <alignment horizontal="center"/>
      <protection locked="0"/>
    </xf>
    <xf numFmtId="0" fontId="12" fillId="17" borderId="96" xfId="0" applyNumberFormat="1" applyFont="1" applyFill="1" applyBorder="1" applyAlignment="1" applyProtection="1">
      <alignment horizontal="center"/>
      <protection locked="0"/>
    </xf>
    <xf numFmtId="0" fontId="12" fillId="17" borderId="106" xfId="0" applyNumberFormat="1" applyFont="1" applyFill="1" applyBorder="1" applyAlignment="1" applyProtection="1">
      <alignment horizontal="center"/>
      <protection locked="0"/>
    </xf>
    <xf numFmtId="0" fontId="31" fillId="17" borderId="91" xfId="0" applyFont="1" applyFill="1" applyBorder="1" applyAlignment="1" applyProtection="1">
      <alignment horizontal="left" vertical="top" wrapText="1" indent="1"/>
      <protection locked="0"/>
    </xf>
    <xf numFmtId="0" fontId="31" fillId="17" borderId="92" xfId="0" applyFont="1" applyFill="1" applyBorder="1" applyAlignment="1" applyProtection="1">
      <alignment horizontal="left" vertical="top" wrapText="1" indent="1"/>
      <protection locked="0"/>
    </xf>
    <xf numFmtId="0" fontId="31" fillId="17" borderId="93" xfId="0" applyFont="1" applyFill="1" applyBorder="1" applyAlignment="1" applyProtection="1">
      <alignment horizontal="left" vertical="top" wrapText="1" indent="1"/>
      <protection locked="0"/>
    </xf>
    <xf numFmtId="0" fontId="14" fillId="4" borderId="24" xfId="0" applyFont="1" applyFill="1" applyBorder="1" applyAlignment="1" applyProtection="1">
      <alignment horizontal="left" wrapText="1" indent="1"/>
    </xf>
    <xf numFmtId="0" fontId="12" fillId="4" borderId="20" xfId="0" applyFont="1" applyFill="1" applyBorder="1" applyAlignment="1">
      <alignment horizontal="left" wrapText="1" indent="1"/>
    </xf>
  </cellXfs>
  <cellStyles count="14">
    <cellStyle name="Cell för ifyllnad" xfId="1" xr:uid="{00000000-0005-0000-0000-000000000000}"/>
    <cellStyle name="Hyperlänk" xfId="2" builtinId="8"/>
    <cellStyle name="Normal" xfId="0" builtinId="0"/>
    <cellStyle name="Procent" xfId="13" builtinId="5"/>
    <cellStyle name="Rubrik tabell mindre" xfId="3" xr:uid="{00000000-0005-0000-0000-000004000000}"/>
    <cellStyle name="Rubrik textsida" xfId="4" xr:uid="{00000000-0005-0000-0000-000005000000}"/>
    <cellStyle name="Tabell" xfId="5" xr:uid="{00000000-0005-0000-0000-000006000000}"/>
    <cellStyle name="Tabell - markerad rad" xfId="6" xr:uid="{00000000-0005-0000-0000-000007000000}"/>
    <cellStyle name="Tabellrubrik nivå 2" xfId="7" xr:uid="{00000000-0005-0000-0000-000008000000}"/>
    <cellStyle name="Tabellrubrik nivå 3" xfId="8" xr:uid="{00000000-0005-0000-0000-000009000000}"/>
    <cellStyle name="Tabellsumma" xfId="9" xr:uid="{00000000-0005-0000-0000-00000A000000}"/>
    <cellStyle name="Underrubrik tabell" xfId="10" xr:uid="{00000000-0005-0000-0000-00000B000000}"/>
    <cellStyle name="Underrubrik textsida" xfId="11" xr:uid="{00000000-0005-0000-0000-00000C000000}"/>
    <cellStyle name="Valuta" xfId="12" builtinId="4"/>
  </cellStyles>
  <dxfs count="332">
    <dxf>
      <font>
        <b val="0"/>
        <i val="0"/>
        <condense val="0"/>
        <extend val="0"/>
        <color indexed="60"/>
      </font>
    </dxf>
    <dxf>
      <font>
        <b val="0"/>
        <i val="0"/>
        <condense val="0"/>
        <extend val="0"/>
        <color indexed="60"/>
      </font>
    </dxf>
    <dxf>
      <font>
        <b val="0"/>
        <i val="0"/>
        <condense val="0"/>
        <extend val="0"/>
        <color indexed="60"/>
      </font>
    </dxf>
    <dxf>
      <font>
        <b val="0"/>
        <i val="0"/>
        <condense val="0"/>
        <extend val="0"/>
        <color indexed="60"/>
      </font>
    </dxf>
    <dxf>
      <font>
        <b val="0"/>
        <i val="0"/>
        <condense val="0"/>
        <extend val="0"/>
        <color indexed="60"/>
      </font>
    </dxf>
    <dxf>
      <font>
        <b val="0"/>
        <i val="0"/>
        <condense val="0"/>
        <extend val="0"/>
        <color indexed="60"/>
      </font>
    </dxf>
    <dxf>
      <font>
        <b val="0"/>
        <i val="0"/>
        <condense val="0"/>
        <extend val="0"/>
        <color indexed="60"/>
      </font>
    </dxf>
    <dxf>
      <fill>
        <patternFill>
          <bgColor theme="0" tint="-4.9989318521683403E-2"/>
        </patternFill>
      </fill>
    </dxf>
    <dxf>
      <font>
        <b val="0"/>
        <i val="0"/>
        <condense val="0"/>
        <extend val="0"/>
        <color indexed="60"/>
      </font>
    </dxf>
    <dxf>
      <font>
        <b val="0"/>
        <i val="0"/>
        <condense val="0"/>
        <extend val="0"/>
        <color indexed="60"/>
      </font>
    </dxf>
    <dxf>
      <font>
        <b val="0"/>
        <i val="0"/>
        <condense val="0"/>
        <extend val="0"/>
        <color indexed="60"/>
      </font>
    </dxf>
    <dxf>
      <font>
        <b val="0"/>
        <i val="0"/>
        <condense val="0"/>
        <extend val="0"/>
        <color indexed="60"/>
      </font>
    </dxf>
    <dxf>
      <font>
        <b val="0"/>
        <i val="0"/>
        <condense val="0"/>
        <extend val="0"/>
        <color indexed="60"/>
      </font>
    </dxf>
    <dxf>
      <font>
        <b val="0"/>
        <i val="0"/>
        <condense val="0"/>
        <extend val="0"/>
        <color indexed="60"/>
      </font>
    </dxf>
    <dxf>
      <font>
        <b val="0"/>
        <i val="0"/>
        <condense val="0"/>
        <extend val="0"/>
        <color indexed="60"/>
      </font>
    </dxf>
    <dxf>
      <font>
        <b val="0"/>
        <i val="0"/>
        <condense val="0"/>
        <extend val="0"/>
        <color indexed="60"/>
      </font>
    </dxf>
    <dxf>
      <font>
        <b val="0"/>
        <i val="0"/>
        <condense val="0"/>
        <extend val="0"/>
        <color indexed="60"/>
      </font>
    </dxf>
    <dxf>
      <font>
        <b val="0"/>
        <i val="0"/>
        <condense val="0"/>
        <extend val="0"/>
        <color indexed="60"/>
      </font>
    </dxf>
    <dxf>
      <font>
        <b val="0"/>
        <i val="0"/>
        <condense val="0"/>
        <extend val="0"/>
        <color indexed="60"/>
      </font>
    </dxf>
    <dxf>
      <font>
        <b val="0"/>
        <i val="0"/>
        <condense val="0"/>
        <extend val="0"/>
        <color indexed="60"/>
      </font>
    </dxf>
    <dxf>
      <font>
        <b val="0"/>
        <i val="0"/>
        <condense val="0"/>
        <extend val="0"/>
        <color indexed="60"/>
      </font>
    </dxf>
    <dxf>
      <font>
        <b val="0"/>
        <i val="0"/>
        <condense val="0"/>
        <extend val="0"/>
        <color indexed="60"/>
      </font>
    </dxf>
    <dxf>
      <font>
        <b val="0"/>
        <i val="0"/>
        <condense val="0"/>
        <extend val="0"/>
        <color indexed="60"/>
      </font>
    </dxf>
    <dxf>
      <font>
        <b val="0"/>
        <i val="0"/>
        <condense val="0"/>
        <extend val="0"/>
        <color indexed="60"/>
      </font>
    </dxf>
    <dxf>
      <font>
        <b val="0"/>
        <i val="0"/>
        <condense val="0"/>
        <extend val="0"/>
        <color indexed="60"/>
      </font>
    </dxf>
    <dxf>
      <font>
        <b val="0"/>
        <i val="0"/>
        <condense val="0"/>
        <extend val="0"/>
        <color indexed="60"/>
      </font>
    </dxf>
    <dxf>
      <font>
        <b val="0"/>
        <i val="0"/>
        <condense val="0"/>
        <extend val="0"/>
        <color indexed="60"/>
      </font>
    </dxf>
    <dxf>
      <font>
        <b val="0"/>
        <i val="0"/>
        <condense val="0"/>
        <extend val="0"/>
        <color indexed="60"/>
      </font>
    </dxf>
    <dxf>
      <font>
        <color theme="0"/>
      </font>
    </dxf>
    <dxf>
      <font>
        <color theme="0"/>
      </font>
    </dxf>
    <dxf>
      <font>
        <b val="0"/>
        <i val="0"/>
        <condense val="0"/>
        <extend val="0"/>
        <color indexed="60"/>
      </font>
    </dxf>
    <dxf>
      <font>
        <b val="0"/>
        <i val="0"/>
        <condense val="0"/>
        <extend val="0"/>
        <color indexed="60"/>
      </font>
    </dxf>
    <dxf>
      <font>
        <b val="0"/>
        <i val="0"/>
        <condense val="0"/>
        <extend val="0"/>
        <color indexed="60"/>
      </font>
    </dxf>
    <dxf>
      <font>
        <b val="0"/>
        <i val="0"/>
        <condense val="0"/>
        <extend val="0"/>
        <color indexed="60"/>
      </font>
    </dxf>
    <dxf>
      <font>
        <b val="0"/>
        <i val="0"/>
        <condense val="0"/>
        <extend val="0"/>
        <color indexed="60"/>
      </font>
    </dxf>
    <dxf>
      <font>
        <b val="0"/>
        <i val="0"/>
        <condense val="0"/>
        <extend val="0"/>
        <color indexed="60"/>
      </font>
    </dxf>
    <dxf>
      <font>
        <b val="0"/>
        <i val="0"/>
        <condense val="0"/>
        <extend val="0"/>
        <color indexed="60"/>
      </font>
    </dxf>
    <dxf>
      <font>
        <b val="0"/>
        <i val="0"/>
        <condense val="0"/>
        <extend val="0"/>
        <color indexed="60"/>
      </font>
    </dxf>
    <dxf>
      <font>
        <b val="0"/>
        <i val="0"/>
        <condense val="0"/>
        <extend val="0"/>
        <color indexed="60"/>
      </font>
    </dxf>
    <dxf>
      <font>
        <b val="0"/>
        <i val="0"/>
        <condense val="0"/>
        <extend val="0"/>
        <color indexed="60"/>
      </font>
    </dxf>
    <dxf>
      <font>
        <color theme="0"/>
      </font>
      <fill>
        <patternFill>
          <bgColor theme="0"/>
        </patternFill>
      </fill>
    </dxf>
    <dxf>
      <font>
        <b val="0"/>
        <i/>
        <color theme="0" tint="-0.499984740745262"/>
      </font>
    </dxf>
    <dxf>
      <font>
        <b val="0"/>
        <i/>
        <color rgb="FFFF0000"/>
      </font>
      <fill>
        <patternFill>
          <bgColor theme="0"/>
        </patternFill>
      </fill>
    </dxf>
    <dxf>
      <font>
        <b val="0"/>
        <i/>
        <color rgb="FFFF0000"/>
      </font>
      <fill>
        <patternFill>
          <bgColor theme="0"/>
        </patternFill>
      </fill>
    </dxf>
    <dxf>
      <font>
        <b val="0"/>
        <i val="0"/>
        <condense val="0"/>
        <extend val="0"/>
        <color indexed="60"/>
      </font>
    </dxf>
    <dxf>
      <font>
        <b val="0"/>
        <i/>
        <color rgb="FFFF0000"/>
      </font>
      <fill>
        <patternFill>
          <bgColor theme="0"/>
        </patternFill>
      </fill>
    </dxf>
    <dxf>
      <font>
        <b val="0"/>
        <i val="0"/>
        <condense val="0"/>
        <extend val="0"/>
        <color indexed="60"/>
      </font>
    </dxf>
    <dxf>
      <font>
        <b val="0"/>
        <i val="0"/>
        <condense val="0"/>
        <extend val="0"/>
        <color indexed="60"/>
      </font>
    </dxf>
    <dxf>
      <font>
        <b val="0"/>
        <i val="0"/>
        <condense val="0"/>
        <extend val="0"/>
        <color indexed="60"/>
      </font>
    </dxf>
    <dxf>
      <font>
        <b val="0"/>
        <i val="0"/>
        <condense val="0"/>
        <extend val="0"/>
        <color indexed="60"/>
      </font>
    </dxf>
    <dxf>
      <font>
        <b val="0"/>
        <i val="0"/>
        <condense val="0"/>
        <extend val="0"/>
        <color indexed="60"/>
      </font>
    </dxf>
    <dxf>
      <font>
        <b val="0"/>
        <i val="0"/>
        <condense val="0"/>
        <extend val="0"/>
        <color indexed="60"/>
      </font>
    </dxf>
    <dxf>
      <font>
        <b val="0"/>
        <i val="0"/>
        <condense val="0"/>
        <extend val="0"/>
        <color indexed="60"/>
      </font>
    </dxf>
    <dxf>
      <font>
        <b val="0"/>
        <i val="0"/>
        <condense val="0"/>
        <extend val="0"/>
        <color indexed="60"/>
      </font>
    </dxf>
    <dxf>
      <font>
        <b val="0"/>
        <i val="0"/>
        <condense val="0"/>
        <extend val="0"/>
        <color indexed="60"/>
      </font>
    </dxf>
    <dxf>
      <font>
        <b val="0"/>
        <i val="0"/>
        <condense val="0"/>
        <extend val="0"/>
        <color indexed="60"/>
      </font>
    </dxf>
    <dxf>
      <font>
        <b val="0"/>
        <i val="0"/>
        <condense val="0"/>
        <extend val="0"/>
        <color indexed="60"/>
      </font>
    </dxf>
    <dxf>
      <font>
        <b val="0"/>
        <i val="0"/>
        <condense val="0"/>
        <extend val="0"/>
        <color indexed="60"/>
      </font>
    </dxf>
    <dxf>
      <font>
        <b val="0"/>
        <i val="0"/>
        <condense val="0"/>
        <extend val="0"/>
        <color indexed="60"/>
      </font>
    </dxf>
    <dxf>
      <font>
        <b val="0"/>
        <i val="0"/>
        <condense val="0"/>
        <extend val="0"/>
        <color indexed="60"/>
      </font>
    </dxf>
    <dxf>
      <font>
        <b val="0"/>
        <i val="0"/>
        <condense val="0"/>
        <extend val="0"/>
        <color indexed="60"/>
      </font>
    </dxf>
    <dxf>
      <font>
        <b val="0"/>
        <i val="0"/>
        <condense val="0"/>
        <extend val="0"/>
        <color indexed="60"/>
      </font>
    </dxf>
    <dxf>
      <font>
        <b val="0"/>
        <i val="0"/>
        <condense val="0"/>
        <extend val="0"/>
        <color indexed="60"/>
      </font>
    </dxf>
    <dxf>
      <font>
        <b val="0"/>
        <i val="0"/>
        <condense val="0"/>
        <extend val="0"/>
        <color indexed="60"/>
      </font>
    </dxf>
    <dxf>
      <font>
        <b val="0"/>
        <i val="0"/>
        <condense val="0"/>
        <extend val="0"/>
        <color indexed="60"/>
      </font>
    </dxf>
    <dxf>
      <font>
        <b val="0"/>
        <i val="0"/>
        <condense val="0"/>
        <extend val="0"/>
        <color indexed="60"/>
      </font>
    </dxf>
    <dxf>
      <font>
        <b val="0"/>
        <i val="0"/>
        <condense val="0"/>
        <extend val="0"/>
        <color indexed="60"/>
      </font>
    </dxf>
    <dxf>
      <font>
        <color theme="0"/>
      </font>
    </dxf>
    <dxf>
      <font>
        <color theme="0"/>
      </font>
    </dxf>
    <dxf>
      <font>
        <b val="0"/>
        <i val="0"/>
        <condense val="0"/>
        <extend val="0"/>
        <color indexed="60"/>
      </font>
    </dxf>
    <dxf>
      <font>
        <b val="0"/>
        <i val="0"/>
        <condense val="0"/>
        <extend val="0"/>
        <color indexed="60"/>
      </font>
    </dxf>
    <dxf>
      <fill>
        <patternFill>
          <bgColor theme="0" tint="-4.9989318521683403E-2"/>
        </patternFill>
      </fill>
    </dxf>
    <dxf>
      <font>
        <color theme="0"/>
      </font>
      <fill>
        <patternFill>
          <bgColor theme="0"/>
        </patternFill>
      </fill>
    </dxf>
    <dxf>
      <fill>
        <patternFill>
          <bgColor theme="0" tint="-0.24994659260841701"/>
        </patternFill>
      </fill>
    </dxf>
    <dxf>
      <font>
        <b val="0"/>
        <i val="0"/>
        <condense val="0"/>
        <extend val="0"/>
        <color indexed="60"/>
      </font>
    </dxf>
    <dxf>
      <fill>
        <patternFill>
          <bgColor rgb="FFCCFFCC"/>
        </patternFill>
      </fill>
    </dxf>
    <dxf>
      <font>
        <b val="0"/>
        <i val="0"/>
        <condense val="0"/>
        <extend val="0"/>
        <color indexed="60"/>
      </font>
    </dxf>
    <dxf>
      <font>
        <b val="0"/>
        <i val="0"/>
        <condense val="0"/>
        <extend val="0"/>
        <color indexed="60"/>
      </font>
    </dxf>
    <dxf>
      <font>
        <b val="0"/>
        <i val="0"/>
        <condense val="0"/>
        <extend val="0"/>
        <color indexed="60"/>
      </font>
    </dxf>
    <dxf>
      <font>
        <b val="0"/>
        <i val="0"/>
        <condense val="0"/>
        <extend val="0"/>
        <color indexed="60"/>
      </font>
    </dxf>
    <dxf>
      <fill>
        <patternFill>
          <bgColor rgb="FFC00000"/>
        </patternFill>
      </fill>
    </dxf>
    <dxf>
      <font>
        <b val="0"/>
        <i val="0"/>
        <condense val="0"/>
        <extend val="0"/>
        <color indexed="60"/>
      </font>
    </dxf>
    <dxf>
      <fill>
        <patternFill>
          <bgColor rgb="FFC00000"/>
        </patternFill>
      </fill>
    </dxf>
    <dxf>
      <font>
        <b val="0"/>
        <i val="0"/>
        <condense val="0"/>
        <extend val="0"/>
        <color indexed="60"/>
      </font>
    </dxf>
    <dxf>
      <fill>
        <patternFill>
          <bgColor rgb="FFC00000"/>
        </patternFill>
      </fill>
    </dxf>
    <dxf>
      <fill>
        <patternFill>
          <bgColor rgb="FFC00000"/>
        </patternFill>
      </fill>
    </dxf>
    <dxf>
      <font>
        <b val="0"/>
        <i val="0"/>
        <condense val="0"/>
        <extend val="0"/>
        <color indexed="60"/>
      </font>
    </dxf>
    <dxf>
      <font>
        <b val="0"/>
        <i val="0"/>
        <condense val="0"/>
        <extend val="0"/>
        <color indexed="60"/>
      </font>
    </dxf>
    <dxf>
      <font>
        <b val="0"/>
        <i val="0"/>
        <condense val="0"/>
        <extend val="0"/>
        <color indexed="60"/>
      </font>
    </dxf>
    <dxf>
      <font>
        <b val="0"/>
        <i val="0"/>
        <condense val="0"/>
        <extend val="0"/>
        <color indexed="60"/>
      </font>
    </dxf>
    <dxf>
      <font>
        <b val="0"/>
        <i val="0"/>
        <condense val="0"/>
        <extend val="0"/>
        <color indexed="60"/>
      </font>
    </dxf>
    <dxf>
      <font>
        <b val="0"/>
        <i val="0"/>
        <condense val="0"/>
        <extend val="0"/>
        <color indexed="60"/>
      </font>
    </dxf>
    <dxf>
      <font>
        <b val="0"/>
        <i val="0"/>
        <condense val="0"/>
        <extend val="0"/>
        <color indexed="60"/>
      </font>
    </dxf>
    <dxf>
      <font>
        <b val="0"/>
        <i val="0"/>
        <condense val="0"/>
        <extend val="0"/>
        <color indexed="60"/>
      </font>
    </dxf>
    <dxf>
      <font>
        <b val="0"/>
        <i val="0"/>
        <condense val="0"/>
        <extend val="0"/>
        <color indexed="60"/>
      </font>
    </dxf>
    <dxf>
      <font>
        <b val="0"/>
        <i val="0"/>
        <condense val="0"/>
        <extend val="0"/>
        <color indexed="60"/>
      </font>
    </dxf>
    <dxf>
      <font>
        <b val="0"/>
        <i val="0"/>
        <condense val="0"/>
        <extend val="0"/>
        <color indexed="60"/>
      </font>
    </dxf>
    <dxf>
      <font>
        <b val="0"/>
        <i val="0"/>
        <condense val="0"/>
        <extend val="0"/>
        <color indexed="60"/>
      </font>
    </dxf>
    <dxf>
      <font>
        <b val="0"/>
        <i val="0"/>
        <condense val="0"/>
        <extend val="0"/>
        <color indexed="60"/>
      </font>
    </dxf>
    <dxf>
      <font>
        <b val="0"/>
        <i val="0"/>
        <condense val="0"/>
        <extend val="0"/>
        <color indexed="60"/>
      </font>
    </dxf>
    <dxf>
      <font>
        <b val="0"/>
        <i val="0"/>
        <condense val="0"/>
        <extend val="0"/>
        <color indexed="60"/>
      </font>
    </dxf>
    <dxf>
      <font>
        <b val="0"/>
        <i val="0"/>
        <condense val="0"/>
        <extend val="0"/>
        <color indexed="60"/>
      </font>
    </dxf>
    <dxf>
      <font>
        <b val="0"/>
        <i val="0"/>
        <condense val="0"/>
        <extend val="0"/>
        <color indexed="60"/>
      </font>
    </dxf>
    <dxf>
      <font>
        <b val="0"/>
        <i val="0"/>
        <condense val="0"/>
        <extend val="0"/>
        <color indexed="60"/>
      </font>
    </dxf>
    <dxf>
      <font>
        <b val="0"/>
        <i val="0"/>
        <condense val="0"/>
        <extend val="0"/>
        <color indexed="60"/>
      </font>
    </dxf>
    <dxf>
      <font>
        <b val="0"/>
        <i val="0"/>
        <condense val="0"/>
        <extend val="0"/>
        <color indexed="60"/>
      </font>
    </dxf>
    <dxf>
      <font>
        <b val="0"/>
        <i val="0"/>
        <condense val="0"/>
        <extend val="0"/>
        <color indexed="60"/>
      </font>
    </dxf>
    <dxf>
      <font>
        <b val="0"/>
        <i val="0"/>
        <condense val="0"/>
        <extend val="0"/>
        <color indexed="60"/>
      </font>
    </dxf>
    <dxf>
      <font>
        <b val="0"/>
        <i val="0"/>
        <condense val="0"/>
        <extend val="0"/>
        <color indexed="60"/>
      </font>
    </dxf>
    <dxf>
      <font>
        <b val="0"/>
        <i val="0"/>
        <condense val="0"/>
        <extend val="0"/>
        <color indexed="60"/>
      </font>
    </dxf>
    <dxf>
      <font>
        <b val="0"/>
        <i val="0"/>
        <condense val="0"/>
        <extend val="0"/>
        <color indexed="60"/>
      </font>
    </dxf>
    <dxf>
      <font>
        <b val="0"/>
        <i val="0"/>
        <condense val="0"/>
        <extend val="0"/>
        <color indexed="60"/>
      </font>
    </dxf>
    <dxf>
      <font>
        <b val="0"/>
        <i val="0"/>
        <condense val="0"/>
        <extend val="0"/>
        <color indexed="60"/>
      </font>
    </dxf>
    <dxf>
      <font>
        <b val="0"/>
        <i val="0"/>
        <condense val="0"/>
        <extend val="0"/>
        <color indexed="60"/>
      </font>
    </dxf>
    <dxf>
      <font>
        <b val="0"/>
        <i val="0"/>
        <condense val="0"/>
        <extend val="0"/>
        <color indexed="60"/>
      </font>
    </dxf>
    <dxf>
      <font>
        <b val="0"/>
        <i val="0"/>
        <condense val="0"/>
        <extend val="0"/>
        <color indexed="60"/>
      </font>
    </dxf>
    <dxf>
      <fill>
        <patternFill>
          <bgColor rgb="FFC00000"/>
        </patternFill>
      </fill>
    </dxf>
    <dxf>
      <fill>
        <patternFill>
          <bgColor rgb="FFC00000"/>
        </patternFill>
      </fill>
    </dxf>
    <dxf>
      <font>
        <b val="0"/>
        <i val="0"/>
        <condense val="0"/>
        <extend val="0"/>
        <color indexed="60"/>
      </font>
    </dxf>
    <dxf>
      <font>
        <b val="0"/>
        <i val="0"/>
        <condense val="0"/>
        <extend val="0"/>
        <color indexed="60"/>
      </font>
    </dxf>
    <dxf>
      <font>
        <b val="0"/>
        <i val="0"/>
        <condense val="0"/>
        <extend val="0"/>
        <color indexed="60"/>
      </font>
    </dxf>
    <dxf>
      <font>
        <b val="0"/>
        <i val="0"/>
        <condense val="0"/>
        <extend val="0"/>
        <color indexed="60"/>
      </font>
    </dxf>
    <dxf>
      <font>
        <b val="0"/>
        <i val="0"/>
        <condense val="0"/>
        <extend val="0"/>
        <color indexed="60"/>
      </font>
    </dxf>
    <dxf>
      <font>
        <b val="0"/>
        <i val="0"/>
        <condense val="0"/>
        <extend val="0"/>
        <color indexed="60"/>
      </font>
    </dxf>
    <dxf>
      <font>
        <b val="0"/>
        <i val="0"/>
        <condense val="0"/>
        <extend val="0"/>
        <color indexed="60"/>
      </font>
    </dxf>
    <dxf>
      <font>
        <b val="0"/>
        <i val="0"/>
        <condense val="0"/>
        <extend val="0"/>
        <color indexed="60"/>
      </font>
    </dxf>
    <dxf>
      <font>
        <b val="0"/>
        <i val="0"/>
        <condense val="0"/>
        <extend val="0"/>
        <color indexed="60"/>
      </font>
    </dxf>
    <dxf>
      <font>
        <b val="0"/>
        <i val="0"/>
        <condense val="0"/>
        <extend val="0"/>
        <color indexed="60"/>
      </font>
    </dxf>
    <dxf>
      <font>
        <b val="0"/>
        <i val="0"/>
        <condense val="0"/>
        <extend val="0"/>
        <color indexed="60"/>
      </font>
    </dxf>
    <dxf>
      <font>
        <b val="0"/>
        <i val="0"/>
        <condense val="0"/>
        <extend val="0"/>
        <color indexed="60"/>
      </font>
    </dxf>
    <dxf>
      <font>
        <b val="0"/>
        <i val="0"/>
        <condense val="0"/>
        <extend val="0"/>
        <color indexed="60"/>
      </font>
    </dxf>
    <dxf>
      <font>
        <b val="0"/>
        <i val="0"/>
        <condense val="0"/>
        <extend val="0"/>
        <color indexed="60"/>
      </font>
    </dxf>
    <dxf>
      <font>
        <b val="0"/>
        <i val="0"/>
        <condense val="0"/>
        <extend val="0"/>
        <color indexed="60"/>
      </font>
    </dxf>
    <dxf>
      <font>
        <b val="0"/>
        <i val="0"/>
        <condense val="0"/>
        <extend val="0"/>
        <color indexed="60"/>
      </font>
    </dxf>
    <dxf>
      <font>
        <b val="0"/>
        <i val="0"/>
        <condense val="0"/>
        <extend val="0"/>
        <color indexed="60"/>
      </font>
    </dxf>
    <dxf>
      <font>
        <b val="0"/>
        <i val="0"/>
        <condense val="0"/>
        <extend val="0"/>
        <color indexed="60"/>
      </font>
    </dxf>
    <dxf>
      <font>
        <b val="0"/>
        <i val="0"/>
        <condense val="0"/>
        <extend val="0"/>
        <color indexed="60"/>
      </font>
    </dxf>
    <dxf>
      <font>
        <b val="0"/>
        <i val="0"/>
        <condense val="0"/>
        <extend val="0"/>
        <color indexed="60"/>
      </font>
    </dxf>
    <dxf>
      <font>
        <b val="0"/>
        <i val="0"/>
        <condense val="0"/>
        <extend val="0"/>
        <color indexed="60"/>
      </font>
    </dxf>
    <dxf>
      <font>
        <b val="0"/>
        <i val="0"/>
        <condense val="0"/>
        <extend val="0"/>
        <color indexed="60"/>
      </font>
    </dxf>
    <dxf>
      <font>
        <b val="0"/>
        <i val="0"/>
        <condense val="0"/>
        <extend val="0"/>
        <color indexed="60"/>
      </font>
    </dxf>
    <dxf>
      <font>
        <b val="0"/>
        <i val="0"/>
        <condense val="0"/>
        <extend val="0"/>
        <color indexed="60"/>
      </font>
    </dxf>
    <dxf>
      <font>
        <b val="0"/>
        <i val="0"/>
        <condense val="0"/>
        <extend val="0"/>
        <color indexed="60"/>
      </font>
    </dxf>
    <dxf>
      <font>
        <b val="0"/>
        <i val="0"/>
        <condense val="0"/>
        <extend val="0"/>
        <color indexed="60"/>
      </font>
    </dxf>
    <dxf>
      <font>
        <b val="0"/>
        <i val="0"/>
        <condense val="0"/>
        <extend val="0"/>
        <color indexed="60"/>
      </font>
    </dxf>
    <dxf>
      <font>
        <b val="0"/>
        <i val="0"/>
        <condense val="0"/>
        <extend val="0"/>
        <color indexed="60"/>
      </font>
    </dxf>
    <dxf>
      <font>
        <b val="0"/>
        <i val="0"/>
        <condense val="0"/>
        <extend val="0"/>
        <color indexed="60"/>
      </font>
    </dxf>
    <dxf>
      <font>
        <b val="0"/>
        <i val="0"/>
        <condense val="0"/>
        <extend val="0"/>
        <color indexed="60"/>
      </font>
    </dxf>
    <dxf>
      <font>
        <b val="0"/>
        <i val="0"/>
        <condense val="0"/>
        <extend val="0"/>
        <color indexed="60"/>
      </font>
    </dxf>
    <dxf>
      <font>
        <b val="0"/>
        <i val="0"/>
        <condense val="0"/>
        <extend val="0"/>
        <color indexed="60"/>
      </font>
    </dxf>
    <dxf>
      <font>
        <b val="0"/>
        <i val="0"/>
        <condense val="0"/>
        <extend val="0"/>
        <color indexed="60"/>
      </font>
    </dxf>
    <dxf>
      <font>
        <b val="0"/>
        <i val="0"/>
        <condense val="0"/>
        <extend val="0"/>
        <color indexed="60"/>
      </font>
    </dxf>
    <dxf>
      <font>
        <b val="0"/>
        <i val="0"/>
        <condense val="0"/>
        <extend val="0"/>
        <color indexed="60"/>
      </font>
    </dxf>
    <dxf>
      <font>
        <b val="0"/>
        <i val="0"/>
        <condense val="0"/>
        <extend val="0"/>
        <color indexed="60"/>
      </font>
    </dxf>
    <dxf>
      <font>
        <b val="0"/>
        <i val="0"/>
        <condense val="0"/>
        <extend val="0"/>
        <color indexed="60"/>
      </font>
    </dxf>
    <dxf>
      <font>
        <b val="0"/>
        <i val="0"/>
        <condense val="0"/>
        <extend val="0"/>
        <color indexed="60"/>
      </font>
    </dxf>
    <dxf>
      <fill>
        <patternFill>
          <bgColor rgb="FFC00000"/>
        </patternFill>
      </fill>
    </dxf>
    <dxf>
      <font>
        <b val="0"/>
        <i val="0"/>
        <condense val="0"/>
        <extend val="0"/>
        <color indexed="60"/>
      </font>
    </dxf>
    <dxf>
      <font>
        <b val="0"/>
        <i val="0"/>
        <condense val="0"/>
        <extend val="0"/>
        <color indexed="60"/>
      </font>
    </dxf>
    <dxf>
      <font>
        <b val="0"/>
        <i val="0"/>
        <condense val="0"/>
        <extend val="0"/>
        <color indexed="60"/>
      </font>
    </dxf>
    <dxf>
      <font>
        <b val="0"/>
        <i val="0"/>
        <condense val="0"/>
        <extend val="0"/>
        <color indexed="60"/>
      </font>
    </dxf>
    <dxf>
      <font>
        <b val="0"/>
        <i val="0"/>
        <condense val="0"/>
        <extend val="0"/>
        <color indexed="60"/>
      </font>
    </dxf>
    <dxf>
      <font>
        <b val="0"/>
        <i val="0"/>
        <condense val="0"/>
        <extend val="0"/>
        <color indexed="60"/>
      </font>
    </dxf>
    <dxf>
      <font>
        <b val="0"/>
        <i val="0"/>
        <condense val="0"/>
        <extend val="0"/>
        <color indexed="60"/>
      </font>
    </dxf>
    <dxf>
      <font>
        <b val="0"/>
        <i val="0"/>
        <condense val="0"/>
        <extend val="0"/>
        <color indexed="60"/>
      </font>
    </dxf>
    <dxf>
      <font>
        <b val="0"/>
        <i val="0"/>
        <condense val="0"/>
        <extend val="0"/>
        <color indexed="60"/>
      </font>
    </dxf>
    <dxf>
      <font>
        <b val="0"/>
        <i val="0"/>
        <condense val="0"/>
        <extend val="0"/>
        <color indexed="60"/>
      </font>
    </dxf>
    <dxf>
      <font>
        <b val="0"/>
        <i val="0"/>
        <condense val="0"/>
        <extend val="0"/>
        <color indexed="60"/>
      </font>
    </dxf>
    <dxf>
      <font>
        <b val="0"/>
        <i val="0"/>
        <condense val="0"/>
        <extend val="0"/>
        <color indexed="60"/>
      </font>
    </dxf>
    <dxf>
      <font>
        <b val="0"/>
        <i val="0"/>
        <condense val="0"/>
        <extend val="0"/>
        <color indexed="60"/>
      </font>
    </dxf>
    <dxf>
      <font>
        <b val="0"/>
        <i val="0"/>
        <condense val="0"/>
        <extend val="0"/>
        <color indexed="60"/>
      </font>
    </dxf>
    <dxf>
      <font>
        <b val="0"/>
        <i val="0"/>
        <condense val="0"/>
        <extend val="0"/>
        <color indexed="60"/>
      </font>
    </dxf>
    <dxf>
      <font>
        <b val="0"/>
        <i val="0"/>
        <condense val="0"/>
        <extend val="0"/>
        <color indexed="60"/>
      </font>
    </dxf>
    <dxf>
      <font>
        <b val="0"/>
        <i val="0"/>
        <condense val="0"/>
        <extend val="0"/>
        <color indexed="60"/>
      </font>
    </dxf>
    <dxf>
      <font>
        <b val="0"/>
        <i val="0"/>
        <condense val="0"/>
        <extend val="0"/>
        <color indexed="60"/>
      </font>
    </dxf>
    <dxf>
      <font>
        <b val="0"/>
        <i val="0"/>
        <condense val="0"/>
        <extend val="0"/>
        <color indexed="60"/>
      </font>
    </dxf>
    <dxf>
      <font>
        <b val="0"/>
        <i val="0"/>
        <condense val="0"/>
        <extend val="0"/>
        <color indexed="60"/>
      </font>
    </dxf>
    <dxf>
      <font>
        <b val="0"/>
        <i val="0"/>
        <condense val="0"/>
        <extend val="0"/>
        <color indexed="60"/>
      </font>
    </dxf>
    <dxf>
      <font>
        <b val="0"/>
        <i val="0"/>
        <condense val="0"/>
        <extend val="0"/>
        <color indexed="60"/>
      </font>
    </dxf>
    <dxf>
      <font>
        <b val="0"/>
        <i val="0"/>
        <condense val="0"/>
        <extend val="0"/>
        <color indexed="60"/>
      </font>
    </dxf>
    <dxf>
      <font>
        <b val="0"/>
        <i val="0"/>
        <condense val="0"/>
        <extend val="0"/>
        <color indexed="60"/>
      </font>
    </dxf>
    <dxf>
      <font>
        <b val="0"/>
        <i val="0"/>
        <condense val="0"/>
        <extend val="0"/>
        <color indexed="60"/>
      </font>
    </dxf>
    <dxf>
      <font>
        <b val="0"/>
        <i val="0"/>
        <condense val="0"/>
        <extend val="0"/>
        <color indexed="60"/>
      </font>
    </dxf>
    <dxf>
      <font>
        <b val="0"/>
        <i val="0"/>
        <condense val="0"/>
        <extend val="0"/>
        <color indexed="60"/>
      </font>
    </dxf>
    <dxf>
      <font>
        <b val="0"/>
        <i val="0"/>
        <condense val="0"/>
        <extend val="0"/>
        <color indexed="60"/>
      </font>
    </dxf>
    <dxf>
      <font>
        <b val="0"/>
        <i val="0"/>
        <condense val="0"/>
        <extend val="0"/>
        <color indexed="60"/>
      </font>
    </dxf>
    <dxf>
      <font>
        <b val="0"/>
        <i val="0"/>
        <condense val="0"/>
        <extend val="0"/>
        <color indexed="60"/>
      </font>
    </dxf>
    <dxf>
      <font>
        <b val="0"/>
        <i val="0"/>
        <condense val="0"/>
        <extend val="0"/>
        <color indexed="60"/>
      </font>
    </dxf>
    <dxf>
      <font>
        <b val="0"/>
        <i val="0"/>
        <condense val="0"/>
        <extend val="0"/>
        <color indexed="60"/>
      </font>
    </dxf>
    <dxf>
      <font>
        <b val="0"/>
        <i val="0"/>
        <condense val="0"/>
        <extend val="0"/>
        <color indexed="60"/>
      </font>
    </dxf>
    <dxf>
      <font>
        <b val="0"/>
        <i val="0"/>
        <condense val="0"/>
        <extend val="0"/>
        <color indexed="60"/>
      </font>
    </dxf>
    <dxf>
      <font>
        <b val="0"/>
        <i val="0"/>
        <condense val="0"/>
        <extend val="0"/>
        <color indexed="60"/>
      </font>
    </dxf>
    <dxf>
      <font>
        <b val="0"/>
        <i val="0"/>
        <condense val="0"/>
        <extend val="0"/>
        <color indexed="60"/>
      </font>
    </dxf>
    <dxf>
      <font>
        <b val="0"/>
        <i val="0"/>
        <condense val="0"/>
        <extend val="0"/>
        <color indexed="60"/>
      </font>
    </dxf>
    <dxf>
      <font>
        <b val="0"/>
        <i val="0"/>
        <condense val="0"/>
        <extend val="0"/>
        <color indexed="60"/>
      </font>
    </dxf>
    <dxf>
      <font>
        <b val="0"/>
        <i val="0"/>
        <condense val="0"/>
        <extend val="0"/>
        <color indexed="60"/>
      </font>
    </dxf>
    <dxf>
      <font>
        <b val="0"/>
        <i val="0"/>
        <condense val="0"/>
        <extend val="0"/>
        <color indexed="60"/>
      </font>
    </dxf>
    <dxf>
      <font>
        <b val="0"/>
        <i val="0"/>
        <condense val="0"/>
        <extend val="0"/>
        <color indexed="60"/>
      </font>
    </dxf>
    <dxf>
      <font>
        <b val="0"/>
        <i val="0"/>
        <condense val="0"/>
        <extend val="0"/>
        <color indexed="60"/>
      </font>
    </dxf>
    <dxf>
      <font>
        <b val="0"/>
        <i val="0"/>
        <condense val="0"/>
        <extend val="0"/>
        <color indexed="60"/>
      </font>
    </dxf>
    <dxf>
      <font>
        <b val="0"/>
        <i val="0"/>
        <condense val="0"/>
        <extend val="0"/>
        <color indexed="60"/>
      </font>
    </dxf>
    <dxf>
      <font>
        <b val="0"/>
        <i val="0"/>
        <condense val="0"/>
        <extend val="0"/>
        <color indexed="60"/>
      </font>
    </dxf>
    <dxf>
      <font>
        <b val="0"/>
        <i val="0"/>
        <condense val="0"/>
        <extend val="0"/>
        <color indexed="60"/>
      </font>
    </dxf>
    <dxf>
      <font>
        <b val="0"/>
        <i val="0"/>
        <condense val="0"/>
        <extend val="0"/>
        <color indexed="60"/>
      </font>
    </dxf>
    <dxf>
      <font>
        <b val="0"/>
        <i val="0"/>
        <condense val="0"/>
        <extend val="0"/>
        <color indexed="60"/>
      </font>
    </dxf>
    <dxf>
      <font>
        <b val="0"/>
        <i val="0"/>
        <condense val="0"/>
        <extend val="0"/>
        <color indexed="60"/>
      </font>
    </dxf>
    <dxf>
      <font>
        <b val="0"/>
        <i val="0"/>
        <condense val="0"/>
        <extend val="0"/>
        <color indexed="60"/>
      </font>
    </dxf>
    <dxf>
      <font>
        <b val="0"/>
        <i val="0"/>
        <condense val="0"/>
        <extend val="0"/>
        <color indexed="60"/>
      </font>
    </dxf>
    <dxf>
      <font>
        <b val="0"/>
        <i val="0"/>
        <condense val="0"/>
        <extend val="0"/>
        <color indexed="60"/>
      </font>
    </dxf>
    <dxf>
      <font>
        <b val="0"/>
        <i val="0"/>
        <condense val="0"/>
        <extend val="0"/>
        <color indexed="60"/>
      </font>
    </dxf>
    <dxf>
      <font>
        <b val="0"/>
        <i val="0"/>
        <condense val="0"/>
        <extend val="0"/>
        <color indexed="60"/>
      </font>
    </dxf>
    <dxf>
      <font>
        <b val="0"/>
        <i val="0"/>
        <condense val="0"/>
        <extend val="0"/>
        <color indexed="60"/>
      </font>
    </dxf>
    <dxf>
      <font>
        <b val="0"/>
        <i val="0"/>
        <condense val="0"/>
        <extend val="0"/>
        <color indexed="60"/>
      </font>
    </dxf>
    <dxf>
      <font>
        <b val="0"/>
        <i val="0"/>
        <condense val="0"/>
        <extend val="0"/>
        <color indexed="60"/>
      </font>
    </dxf>
    <dxf>
      <font>
        <b val="0"/>
        <i val="0"/>
        <condense val="0"/>
        <extend val="0"/>
        <color indexed="60"/>
      </font>
    </dxf>
    <dxf>
      <font>
        <b val="0"/>
        <i val="0"/>
        <condense val="0"/>
        <extend val="0"/>
        <color indexed="60"/>
      </font>
    </dxf>
    <dxf>
      <font>
        <b val="0"/>
        <i val="0"/>
        <condense val="0"/>
        <extend val="0"/>
        <color indexed="60"/>
      </font>
    </dxf>
    <dxf>
      <font>
        <b val="0"/>
        <i val="0"/>
        <condense val="0"/>
        <extend val="0"/>
        <color indexed="60"/>
      </font>
    </dxf>
    <dxf>
      <font>
        <b val="0"/>
        <i val="0"/>
        <condense val="0"/>
        <extend val="0"/>
        <color indexed="60"/>
      </font>
    </dxf>
    <dxf>
      <font>
        <b val="0"/>
        <i val="0"/>
        <condense val="0"/>
        <extend val="0"/>
        <color indexed="60"/>
      </font>
    </dxf>
    <dxf>
      <font>
        <b val="0"/>
        <i val="0"/>
        <condense val="0"/>
        <extend val="0"/>
        <color indexed="60"/>
      </font>
    </dxf>
    <dxf>
      <font>
        <b val="0"/>
        <i val="0"/>
        <condense val="0"/>
        <extend val="0"/>
        <color indexed="60"/>
      </font>
    </dxf>
    <dxf>
      <font>
        <b val="0"/>
        <i val="0"/>
        <condense val="0"/>
        <extend val="0"/>
        <color indexed="60"/>
      </font>
    </dxf>
    <dxf>
      <font>
        <b val="0"/>
        <i val="0"/>
        <condense val="0"/>
        <extend val="0"/>
        <color indexed="60"/>
      </font>
    </dxf>
    <dxf>
      <font>
        <b val="0"/>
        <i val="0"/>
        <condense val="0"/>
        <extend val="0"/>
        <color indexed="60"/>
      </font>
    </dxf>
    <dxf>
      <font>
        <b val="0"/>
        <i val="0"/>
        <condense val="0"/>
        <extend val="0"/>
        <color indexed="60"/>
      </font>
    </dxf>
    <dxf>
      <font>
        <b val="0"/>
        <i val="0"/>
        <condense val="0"/>
        <extend val="0"/>
        <color indexed="60"/>
      </font>
    </dxf>
    <dxf>
      <font>
        <b val="0"/>
        <i val="0"/>
        <condense val="0"/>
        <extend val="0"/>
        <color indexed="60"/>
      </font>
    </dxf>
    <dxf>
      <font>
        <b val="0"/>
        <i val="0"/>
        <condense val="0"/>
        <extend val="0"/>
        <color indexed="60"/>
      </font>
    </dxf>
    <dxf>
      <font>
        <b val="0"/>
        <i val="0"/>
        <condense val="0"/>
        <extend val="0"/>
        <color indexed="60"/>
      </font>
    </dxf>
    <dxf>
      <font>
        <b val="0"/>
        <i val="0"/>
        <condense val="0"/>
        <extend val="0"/>
        <color indexed="60"/>
      </font>
    </dxf>
    <dxf>
      <font>
        <b val="0"/>
        <i val="0"/>
        <condense val="0"/>
        <extend val="0"/>
        <color indexed="60"/>
      </font>
    </dxf>
    <dxf>
      <font>
        <b val="0"/>
        <i val="0"/>
        <condense val="0"/>
        <extend val="0"/>
        <color indexed="60"/>
      </font>
    </dxf>
    <dxf>
      <font>
        <b val="0"/>
        <i val="0"/>
        <condense val="0"/>
        <extend val="0"/>
        <color indexed="60"/>
      </font>
    </dxf>
    <dxf>
      <font>
        <b val="0"/>
        <i val="0"/>
        <condense val="0"/>
        <extend val="0"/>
        <color indexed="60"/>
      </font>
    </dxf>
    <dxf>
      <fill>
        <patternFill>
          <bgColor rgb="FFC00000"/>
        </patternFill>
      </fill>
    </dxf>
    <dxf>
      <font>
        <b val="0"/>
        <i val="0"/>
        <condense val="0"/>
        <extend val="0"/>
        <color indexed="60"/>
      </font>
    </dxf>
    <dxf>
      <font>
        <b val="0"/>
        <i val="0"/>
        <condense val="0"/>
        <extend val="0"/>
        <color indexed="60"/>
      </font>
    </dxf>
    <dxf>
      <font>
        <b val="0"/>
        <i val="0"/>
        <condense val="0"/>
        <extend val="0"/>
        <color indexed="60"/>
      </font>
    </dxf>
    <dxf>
      <font>
        <b val="0"/>
        <i val="0"/>
        <condense val="0"/>
        <extend val="0"/>
        <color indexed="60"/>
      </font>
    </dxf>
    <dxf>
      <font>
        <b val="0"/>
        <i val="0"/>
        <condense val="0"/>
        <extend val="0"/>
        <color indexed="60"/>
      </font>
    </dxf>
    <dxf>
      <font>
        <b val="0"/>
        <i val="0"/>
        <condense val="0"/>
        <extend val="0"/>
        <color indexed="60"/>
      </font>
    </dxf>
    <dxf>
      <font>
        <b val="0"/>
        <i val="0"/>
        <condense val="0"/>
        <extend val="0"/>
        <color indexed="60"/>
      </font>
    </dxf>
    <dxf>
      <font>
        <b val="0"/>
        <i val="0"/>
        <condense val="0"/>
        <extend val="0"/>
        <color indexed="60"/>
      </font>
    </dxf>
    <dxf>
      <font>
        <b val="0"/>
        <i val="0"/>
        <condense val="0"/>
        <extend val="0"/>
        <color indexed="60"/>
      </font>
    </dxf>
    <dxf>
      <font>
        <b val="0"/>
        <i val="0"/>
        <condense val="0"/>
        <extend val="0"/>
        <color indexed="60"/>
      </font>
    </dxf>
    <dxf>
      <font>
        <b val="0"/>
        <i val="0"/>
        <condense val="0"/>
        <extend val="0"/>
        <color indexed="60"/>
      </font>
    </dxf>
    <dxf>
      <font>
        <b val="0"/>
        <i val="0"/>
        <condense val="0"/>
        <extend val="0"/>
        <color indexed="60"/>
      </font>
    </dxf>
    <dxf>
      <font>
        <b val="0"/>
        <i val="0"/>
        <condense val="0"/>
        <extend val="0"/>
        <color indexed="60"/>
      </font>
    </dxf>
    <dxf>
      <font>
        <b val="0"/>
        <i val="0"/>
        <condense val="0"/>
        <extend val="0"/>
        <color indexed="60"/>
      </font>
    </dxf>
    <dxf>
      <font>
        <b val="0"/>
        <i val="0"/>
        <condense val="0"/>
        <extend val="0"/>
        <color indexed="60"/>
      </font>
    </dxf>
    <dxf>
      <font>
        <b val="0"/>
        <i val="0"/>
        <condense val="0"/>
        <extend val="0"/>
        <color indexed="60"/>
      </font>
    </dxf>
    <dxf>
      <font>
        <b val="0"/>
        <i val="0"/>
        <condense val="0"/>
        <extend val="0"/>
        <color indexed="60"/>
      </font>
    </dxf>
    <dxf>
      <font>
        <b val="0"/>
        <i val="0"/>
        <condense val="0"/>
        <extend val="0"/>
        <color indexed="60"/>
      </font>
    </dxf>
    <dxf>
      <font>
        <b val="0"/>
        <i val="0"/>
        <condense val="0"/>
        <extend val="0"/>
        <color indexed="60"/>
      </font>
    </dxf>
    <dxf>
      <font>
        <b val="0"/>
        <i val="0"/>
        <condense val="0"/>
        <extend val="0"/>
        <color indexed="60"/>
      </font>
    </dxf>
    <dxf>
      <font>
        <b val="0"/>
        <i val="0"/>
        <condense val="0"/>
        <extend val="0"/>
        <color indexed="60"/>
      </font>
    </dxf>
    <dxf>
      <font>
        <b val="0"/>
        <i val="0"/>
        <condense val="0"/>
        <extend val="0"/>
        <color indexed="60"/>
      </font>
    </dxf>
    <dxf>
      <font>
        <b val="0"/>
        <i val="0"/>
        <condense val="0"/>
        <extend val="0"/>
        <color indexed="60"/>
      </font>
    </dxf>
    <dxf>
      <font>
        <b val="0"/>
        <i val="0"/>
        <condense val="0"/>
        <extend val="0"/>
        <color indexed="60"/>
      </font>
    </dxf>
    <dxf>
      <font>
        <b val="0"/>
        <i val="0"/>
        <condense val="0"/>
        <extend val="0"/>
        <color indexed="60"/>
      </font>
    </dxf>
    <dxf>
      <font>
        <b val="0"/>
        <i val="0"/>
        <condense val="0"/>
        <extend val="0"/>
        <color indexed="60"/>
      </font>
    </dxf>
    <dxf>
      <font>
        <b val="0"/>
        <i val="0"/>
        <condense val="0"/>
        <extend val="0"/>
        <color indexed="60"/>
      </font>
    </dxf>
    <dxf>
      <font>
        <b val="0"/>
        <i val="0"/>
        <condense val="0"/>
        <extend val="0"/>
        <color indexed="60"/>
      </font>
    </dxf>
    <dxf>
      <font>
        <b val="0"/>
        <i val="0"/>
        <condense val="0"/>
        <extend val="0"/>
        <color indexed="60"/>
      </font>
    </dxf>
    <dxf>
      <font>
        <b val="0"/>
        <i val="0"/>
        <condense val="0"/>
        <extend val="0"/>
        <color indexed="60"/>
      </font>
    </dxf>
    <dxf>
      <font>
        <b val="0"/>
        <i val="0"/>
        <condense val="0"/>
        <extend val="0"/>
        <color indexed="60"/>
      </font>
    </dxf>
    <dxf>
      <font>
        <b val="0"/>
        <i val="0"/>
        <condense val="0"/>
        <extend val="0"/>
        <color indexed="60"/>
      </font>
    </dxf>
    <dxf>
      <font>
        <b val="0"/>
        <i val="0"/>
        <condense val="0"/>
        <extend val="0"/>
        <color indexed="60"/>
      </font>
    </dxf>
    <dxf>
      <font>
        <b val="0"/>
        <i val="0"/>
        <condense val="0"/>
        <extend val="0"/>
        <color indexed="60"/>
      </font>
    </dxf>
    <dxf>
      <font>
        <b val="0"/>
        <i val="0"/>
        <condense val="0"/>
        <extend val="0"/>
        <color indexed="60"/>
      </font>
    </dxf>
    <dxf>
      <font>
        <b val="0"/>
        <i val="0"/>
        <condense val="0"/>
        <extend val="0"/>
        <color indexed="60"/>
      </font>
    </dxf>
    <dxf>
      <font>
        <b val="0"/>
        <i val="0"/>
        <condense val="0"/>
        <extend val="0"/>
        <color indexed="60"/>
      </font>
    </dxf>
    <dxf>
      <font>
        <b val="0"/>
        <i val="0"/>
        <condense val="0"/>
        <extend val="0"/>
        <color indexed="60"/>
      </font>
    </dxf>
    <dxf>
      <font>
        <b val="0"/>
        <i val="0"/>
        <condense val="0"/>
        <extend val="0"/>
        <color indexed="60"/>
      </font>
    </dxf>
    <dxf>
      <font>
        <b val="0"/>
        <i val="0"/>
        <condense val="0"/>
        <extend val="0"/>
        <color indexed="60"/>
      </font>
    </dxf>
    <dxf>
      <font>
        <b val="0"/>
        <i val="0"/>
        <condense val="0"/>
        <extend val="0"/>
        <color indexed="60"/>
      </font>
    </dxf>
    <dxf>
      <font>
        <b val="0"/>
        <i val="0"/>
        <condense val="0"/>
        <extend val="0"/>
        <color indexed="60"/>
      </font>
    </dxf>
    <dxf>
      <font>
        <b val="0"/>
        <i val="0"/>
        <condense val="0"/>
        <extend val="0"/>
        <color indexed="60"/>
      </font>
    </dxf>
    <dxf>
      <font>
        <b val="0"/>
        <i val="0"/>
        <condense val="0"/>
        <extend val="0"/>
        <color indexed="60"/>
      </font>
    </dxf>
    <dxf>
      <font>
        <b val="0"/>
        <i val="0"/>
        <condense val="0"/>
        <extend val="0"/>
        <color indexed="60"/>
      </font>
    </dxf>
    <dxf>
      <font>
        <b val="0"/>
        <i val="0"/>
        <condense val="0"/>
        <extend val="0"/>
        <color indexed="60"/>
      </font>
    </dxf>
    <dxf>
      <font>
        <b val="0"/>
        <i val="0"/>
        <condense val="0"/>
        <extend val="0"/>
        <color indexed="60"/>
      </font>
    </dxf>
    <dxf>
      <font>
        <b val="0"/>
        <i val="0"/>
        <condense val="0"/>
        <extend val="0"/>
        <color indexed="60"/>
      </font>
    </dxf>
    <dxf>
      <font>
        <b val="0"/>
        <i val="0"/>
        <condense val="0"/>
        <extend val="0"/>
        <color indexed="60"/>
      </font>
    </dxf>
    <dxf>
      <font>
        <b val="0"/>
        <i val="0"/>
        <condense val="0"/>
        <extend val="0"/>
        <color indexed="60"/>
      </font>
    </dxf>
    <dxf>
      <font>
        <b val="0"/>
        <i val="0"/>
        <condense val="0"/>
        <extend val="0"/>
        <color indexed="60"/>
      </font>
    </dxf>
    <dxf>
      <font>
        <color rgb="FFC00000"/>
      </font>
    </dxf>
    <dxf>
      <font>
        <b val="0"/>
        <i val="0"/>
        <condense val="0"/>
        <extend val="0"/>
        <color indexed="60"/>
      </font>
    </dxf>
    <dxf>
      <font>
        <b val="0"/>
        <i val="0"/>
        <condense val="0"/>
        <extend val="0"/>
        <color indexed="60"/>
      </font>
    </dxf>
    <dxf>
      <font>
        <b val="0"/>
        <i val="0"/>
        <condense val="0"/>
        <extend val="0"/>
        <color indexed="60"/>
      </font>
    </dxf>
    <dxf>
      <font>
        <b val="0"/>
        <i val="0"/>
        <condense val="0"/>
        <extend val="0"/>
        <color indexed="60"/>
      </font>
    </dxf>
    <dxf>
      <font>
        <b val="0"/>
        <i val="0"/>
        <condense val="0"/>
        <extend val="0"/>
        <color indexed="60"/>
      </font>
    </dxf>
    <dxf>
      <font>
        <b val="0"/>
        <i val="0"/>
        <condense val="0"/>
        <extend val="0"/>
        <color indexed="60"/>
      </font>
    </dxf>
    <dxf>
      <font>
        <b val="0"/>
        <i val="0"/>
        <condense val="0"/>
        <extend val="0"/>
        <color indexed="60"/>
      </font>
    </dxf>
    <dxf>
      <font>
        <b val="0"/>
        <i val="0"/>
        <condense val="0"/>
        <extend val="0"/>
        <color indexed="60"/>
      </font>
    </dxf>
    <dxf>
      <font>
        <b val="0"/>
        <i val="0"/>
        <condense val="0"/>
        <extend val="0"/>
        <color indexed="60"/>
      </font>
    </dxf>
    <dxf>
      <font>
        <b val="0"/>
        <i val="0"/>
        <condense val="0"/>
        <extend val="0"/>
        <color indexed="60"/>
      </font>
    </dxf>
    <dxf>
      <font>
        <b val="0"/>
        <i val="0"/>
        <condense val="0"/>
        <extend val="0"/>
        <color indexed="60"/>
      </font>
    </dxf>
    <dxf>
      <font>
        <b val="0"/>
        <i val="0"/>
        <condense val="0"/>
        <extend val="0"/>
        <color indexed="60"/>
      </font>
    </dxf>
    <dxf>
      <font>
        <b val="0"/>
        <i val="0"/>
        <condense val="0"/>
        <extend val="0"/>
        <color indexed="60"/>
      </font>
    </dxf>
    <dxf>
      <font>
        <b val="0"/>
        <i val="0"/>
        <condense val="0"/>
        <extend val="0"/>
        <color indexed="60"/>
      </font>
    </dxf>
    <dxf>
      <font>
        <b val="0"/>
        <i val="0"/>
        <condense val="0"/>
        <extend val="0"/>
        <color indexed="60"/>
      </font>
    </dxf>
    <dxf>
      <font>
        <b val="0"/>
        <i val="0"/>
        <condense val="0"/>
        <extend val="0"/>
        <color indexed="60"/>
      </font>
    </dxf>
    <dxf>
      <font>
        <b val="0"/>
        <i val="0"/>
        <condense val="0"/>
        <extend val="0"/>
        <color indexed="60"/>
      </font>
    </dxf>
    <dxf>
      <font>
        <b val="0"/>
        <i val="0"/>
        <condense val="0"/>
        <extend val="0"/>
        <color indexed="60"/>
      </font>
    </dxf>
    <dxf>
      <font>
        <b val="0"/>
        <i val="0"/>
        <condense val="0"/>
        <extend val="0"/>
        <color indexed="60"/>
      </font>
    </dxf>
    <dxf>
      <font>
        <b val="0"/>
        <i val="0"/>
        <condense val="0"/>
        <extend val="0"/>
        <color indexed="60"/>
      </font>
    </dxf>
    <dxf>
      <font>
        <b val="0"/>
        <i val="0"/>
        <condense val="0"/>
        <extend val="0"/>
        <color indexed="60"/>
      </font>
    </dxf>
    <dxf>
      <font>
        <b val="0"/>
        <i val="0"/>
        <condense val="0"/>
        <extend val="0"/>
        <color indexed="60"/>
      </font>
    </dxf>
    <dxf>
      <font>
        <b val="0"/>
        <i val="0"/>
        <condense val="0"/>
        <extend val="0"/>
        <color indexed="60"/>
      </font>
    </dxf>
    <dxf>
      <font>
        <b val="0"/>
        <i val="0"/>
        <condense val="0"/>
        <extend val="0"/>
        <color indexed="60"/>
      </font>
    </dxf>
    <dxf>
      <font>
        <b val="0"/>
        <i val="0"/>
        <condense val="0"/>
        <extend val="0"/>
        <color indexed="60"/>
      </font>
    </dxf>
    <dxf>
      <font>
        <b val="0"/>
        <i val="0"/>
        <condense val="0"/>
        <extend val="0"/>
        <color indexed="60"/>
      </font>
    </dxf>
    <dxf>
      <font>
        <b val="0"/>
        <i val="0"/>
        <condense val="0"/>
        <extend val="0"/>
        <color indexed="60"/>
      </font>
    </dxf>
    <dxf>
      <font>
        <b val="0"/>
        <i val="0"/>
        <condense val="0"/>
        <extend val="0"/>
        <color indexed="60"/>
      </font>
    </dxf>
    <dxf>
      <font>
        <b val="0"/>
        <i val="0"/>
        <condense val="0"/>
        <extend val="0"/>
        <color indexed="60"/>
      </font>
    </dxf>
    <dxf>
      <font>
        <b val="0"/>
        <i val="0"/>
        <condense val="0"/>
        <extend val="0"/>
        <color indexed="60"/>
      </font>
    </dxf>
    <dxf>
      <font>
        <b val="0"/>
        <i val="0"/>
        <condense val="0"/>
        <extend val="0"/>
        <color indexed="60"/>
      </font>
    </dxf>
    <dxf>
      <font>
        <b val="0"/>
        <i val="0"/>
        <condense val="0"/>
        <extend val="0"/>
        <color indexed="60"/>
      </font>
    </dxf>
    <dxf>
      <font>
        <b val="0"/>
        <i val="0"/>
        <condense val="0"/>
        <extend val="0"/>
        <color indexed="60"/>
      </font>
    </dxf>
    <dxf>
      <font>
        <b val="0"/>
        <i val="0"/>
        <condense val="0"/>
        <extend val="0"/>
        <color indexed="60"/>
      </font>
    </dxf>
    <dxf>
      <font>
        <b val="0"/>
        <i val="0"/>
        <condense val="0"/>
        <extend val="0"/>
        <color indexed="60"/>
      </font>
    </dxf>
    <dxf>
      <font>
        <b val="0"/>
        <i val="0"/>
        <condense val="0"/>
        <extend val="0"/>
        <color indexed="60"/>
      </font>
    </dxf>
    <dxf>
      <font>
        <b val="0"/>
        <i val="0"/>
        <condense val="0"/>
        <extend val="0"/>
        <color indexed="60"/>
      </font>
    </dxf>
    <dxf>
      <font>
        <b val="0"/>
        <i val="0"/>
        <condense val="0"/>
        <extend val="0"/>
        <color indexed="60"/>
      </font>
    </dxf>
    <dxf>
      <font>
        <b val="0"/>
        <i val="0"/>
        <condense val="0"/>
        <extend val="0"/>
        <color indexed="60"/>
      </font>
    </dxf>
    <dxf>
      <font>
        <b val="0"/>
        <i val="0"/>
        <condense val="0"/>
        <extend val="0"/>
        <color indexed="60"/>
      </font>
    </dxf>
    <dxf>
      <font>
        <b val="0"/>
        <i val="0"/>
        <condense val="0"/>
        <extend val="0"/>
        <color indexed="60"/>
      </font>
    </dxf>
    <dxf>
      <font>
        <b val="0"/>
        <i val="0"/>
        <condense val="0"/>
        <extend val="0"/>
        <color indexed="60"/>
      </font>
    </dxf>
    <dxf>
      <font>
        <b val="0"/>
        <i val="0"/>
        <condense val="0"/>
        <extend val="0"/>
        <color indexed="60"/>
      </font>
    </dxf>
    <dxf>
      <font>
        <b val="0"/>
        <i val="0"/>
        <condense val="0"/>
        <extend val="0"/>
        <color indexed="6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67A2C0"/>
      <rgbColor rgb="00FFFFFF"/>
      <rgbColor rgb="00000000"/>
      <rgbColor rgb="007F7F7F"/>
      <rgbColor rgb="00BFBFBF"/>
      <rgbColor rgb="00666666"/>
      <rgbColor rgb="00000000"/>
      <rgbColor rgb="00A6A6A6"/>
      <rgbColor rgb="00000000"/>
      <rgbColor rgb="007F7F7F"/>
      <rgbColor rgb="00FFFFFF"/>
      <rgbColor rgb="00666666"/>
      <rgbColor rgb="00E5E5E5"/>
      <rgbColor rgb="00A6A6A6"/>
      <rgbColor rgb="00FFFFFF"/>
      <rgbColor rgb="00FFFFFF"/>
      <rgbColor rgb="0067A2C0"/>
      <rgbColor rgb="00AAA095"/>
      <rgbColor rgb="00EC736A"/>
      <rgbColor rgb="00FFE91B"/>
      <rgbColor rgb="00000000"/>
      <rgbColor rgb="00FFFFFF"/>
      <rgbColor rgb="00000000"/>
      <rgbColor rgb="00000000"/>
      <rgbColor rgb="0067A2C0"/>
      <rgbColor rgb="00AAA095"/>
      <rgbColor rgb="00EC736A"/>
      <rgbColor rgb="00FFE91B"/>
      <rgbColor rgb="00000000"/>
      <rgbColor rgb="00FFFFFF"/>
      <rgbColor rgb="00000000"/>
      <rgbColor rgb="00000000"/>
      <rgbColor rgb="00BFBFBF"/>
      <rgbColor rgb="00A6A6A6"/>
      <rgbColor rgb="007F7F7F"/>
      <rgbColor rgb="00666666"/>
      <rgbColor rgb="00BFBFBF"/>
      <rgbColor rgb="00000000"/>
      <rgbColor rgb="00E5E5E5"/>
      <rgbColor rgb="004D4D4D"/>
      <rgbColor rgb="00BFBFBF"/>
      <rgbColor rgb="00A6A6A6"/>
      <rgbColor rgb="00666666"/>
      <rgbColor rgb="004D4D4D"/>
      <rgbColor rgb="004D4D4D"/>
      <rgbColor rgb="004D4D4D"/>
      <rgbColor rgb="00E5E5E5"/>
      <rgbColor rgb="00FFFFFF"/>
      <rgbColor rgb="00000000"/>
      <rgbColor rgb="007F7F7F"/>
      <rgbColor rgb="00FFE91B"/>
      <rgbColor rgb="00EC736A"/>
      <rgbColor rgb="00AAA095"/>
      <rgbColor rgb="00E5E5E5"/>
      <rgbColor rgb="00000000"/>
      <rgbColor rgb="00000000"/>
    </indexedColors>
    <mruColors>
      <color rgb="FF9AF0BB"/>
      <color rgb="FFFFFFCC"/>
      <color rgb="FFFFC458"/>
      <color rgb="FFFBDF8F"/>
      <color rgb="FFCCFFCC"/>
      <color rgb="FF009900"/>
      <color rgb="FF0066FF"/>
      <color rgb="FF00CC66"/>
      <color rgb="FF000099"/>
      <color rgb="FF00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3" Type="http://schemas.openxmlformats.org/officeDocument/2006/relationships/hyperlink" Target="https://www.skatteverket.se/privat/skatter/arbeteochinkomst/formaner/bilarochbilforman/foreskriftermednybilspriser.4.d5e04db14b6fef2c8695f6.html" TargetMode="External"/><Relationship Id="rId2" Type="http://schemas.openxmlformats.org/officeDocument/2006/relationships/image" Target="../media/image4.emf"/><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3" Type="http://schemas.openxmlformats.org/officeDocument/2006/relationships/image" Target="../media/image8.png"/><Relationship Id="rId2" Type="http://schemas.openxmlformats.org/officeDocument/2006/relationships/image" Target="../media/image7.png"/><Relationship Id="rId1" Type="http://schemas.openxmlformats.org/officeDocument/2006/relationships/image" Target="../media/image6.png"/></Relationships>
</file>

<file path=xl/drawings/_rels/drawing5.xml.rels><?xml version="1.0" encoding="UTF-8" standalone="yes"?>
<Relationships xmlns="http://schemas.openxmlformats.org/package/2006/relationships"><Relationship Id="rId1" Type="http://schemas.openxmlformats.org/officeDocument/2006/relationships/image" Target="../media/image9.png"/></Relationships>
</file>

<file path=xl/drawings/_rels/drawing6.x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5.emf"/></Relationships>
</file>

<file path=xl/drawings/drawing1.xml><?xml version="1.0" encoding="utf-8"?>
<xdr:wsDr xmlns:xdr="http://schemas.openxmlformats.org/drawingml/2006/spreadsheetDrawing" xmlns:a="http://schemas.openxmlformats.org/drawingml/2006/main">
  <xdr:oneCellAnchor>
    <xdr:from>
      <xdr:col>0</xdr:col>
      <xdr:colOff>11724217</xdr:colOff>
      <xdr:row>0</xdr:row>
      <xdr:rowOff>10583</xdr:rowOff>
    </xdr:from>
    <xdr:ext cx="1120371" cy="432955"/>
    <xdr:sp macro="" textlink="">
      <xdr:nvSpPr>
        <xdr:cNvPr id="3" name="textruta 3">
          <a:extLst>
            <a:ext uri="{FF2B5EF4-FFF2-40B4-BE49-F238E27FC236}">
              <a16:creationId xmlns:a16="http://schemas.microsoft.com/office/drawing/2014/main" id="{00000000-0008-0000-0000-000003000000}"/>
            </a:ext>
          </a:extLst>
        </xdr:cNvPr>
        <xdr:cNvSpPr txBox="1"/>
      </xdr:nvSpPr>
      <xdr:spPr>
        <a:xfrm>
          <a:off x="11564197" y="10583"/>
          <a:ext cx="1120371" cy="43295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sv-SE" sz="800" i="1">
              <a:latin typeface="Arial" panose="020B0604020202020204" pitchFamily="34" charset="0"/>
              <a:cs typeface="Arial" panose="020B0604020202020204" pitchFamily="34" charset="0"/>
            </a:rPr>
            <a:t>Fordon 2018</a:t>
          </a:r>
        </a:p>
        <a:p>
          <a:r>
            <a:rPr lang="sv-SE" sz="800" i="1">
              <a:latin typeface="Arial" panose="020B0604020202020204" pitchFamily="34" charset="0"/>
              <a:cs typeface="Arial" panose="020B0604020202020204" pitchFamily="34" charset="0"/>
            </a:rPr>
            <a:t>Projektnr 10377</a:t>
          </a:r>
        </a:p>
        <a:p>
          <a:endParaRPr lang="sv-SE" sz="1100"/>
        </a:p>
      </xdr:txBody>
    </xdr:sp>
    <xdr:clientData/>
  </xdr:oneCellAnchor>
  <xdr:oneCellAnchor>
    <xdr:from>
      <xdr:col>0</xdr:col>
      <xdr:colOff>9546166</xdr:colOff>
      <xdr:row>21</xdr:row>
      <xdr:rowOff>42333</xdr:rowOff>
    </xdr:from>
    <xdr:ext cx="3828326" cy="740833"/>
    <xdr:sp macro="" textlink="">
      <xdr:nvSpPr>
        <xdr:cNvPr id="6" name="Rektangel med rundade hörn 17">
          <a:extLst>
            <a:ext uri="{FF2B5EF4-FFF2-40B4-BE49-F238E27FC236}">
              <a16:creationId xmlns:a16="http://schemas.microsoft.com/office/drawing/2014/main" id="{00000000-0008-0000-0000-000006000000}"/>
            </a:ext>
          </a:extLst>
        </xdr:cNvPr>
        <xdr:cNvSpPr/>
      </xdr:nvSpPr>
      <xdr:spPr>
        <a:xfrm>
          <a:off x="9546166" y="4074583"/>
          <a:ext cx="3828326" cy="740833"/>
        </a:xfrm>
        <a:prstGeom prst="roundRect">
          <a:avLst/>
        </a:prstGeom>
        <a:noFill/>
        <a:ln>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noAutofit/>
        </a:bodyPr>
        <a:lstStyle/>
        <a:p>
          <a:pPr algn="l"/>
          <a:endParaRPr lang="sv-SE" sz="1100">
            <a:solidFill>
              <a:schemeClr val="tx1"/>
            </a:solidFill>
          </a:endParaRPr>
        </a:p>
      </xdr:txBody>
    </xdr:sp>
    <xdr:clientData/>
  </xdr:oneCellAnchor>
  <xdr:oneCellAnchor>
    <xdr:from>
      <xdr:col>0</xdr:col>
      <xdr:colOff>9593034</xdr:colOff>
      <xdr:row>21</xdr:row>
      <xdr:rowOff>71060</xdr:rowOff>
    </xdr:from>
    <xdr:ext cx="2180168" cy="264560"/>
    <xdr:sp macro="" textlink="">
      <xdr:nvSpPr>
        <xdr:cNvPr id="7" name="textruta 18">
          <a:extLst>
            <a:ext uri="{FF2B5EF4-FFF2-40B4-BE49-F238E27FC236}">
              <a16:creationId xmlns:a16="http://schemas.microsoft.com/office/drawing/2014/main" id="{00000000-0008-0000-0000-000007000000}"/>
            </a:ext>
          </a:extLst>
        </xdr:cNvPr>
        <xdr:cNvSpPr txBox="1"/>
      </xdr:nvSpPr>
      <xdr:spPr>
        <a:xfrm>
          <a:off x="9593034" y="4103310"/>
          <a:ext cx="2180168" cy="264560"/>
        </a:xfrm>
        <a:prstGeom prst="rect">
          <a:avLst/>
        </a:prstGeom>
        <a:solidFill>
          <a:srgbClr val="FFFFCC"/>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r>
            <a:rPr lang="sv-SE" sz="1100"/>
            <a:t>Beställaren fyller i gula fält</a:t>
          </a:r>
          <a:r>
            <a:rPr lang="sv-SE" sz="1100" baseline="0">
              <a:solidFill>
                <a:sysClr val="windowText" lastClr="000000"/>
              </a:solidFill>
            </a:rPr>
            <a:t> i </a:t>
          </a:r>
          <a:r>
            <a:rPr lang="sv-SE" sz="1100"/>
            <a:t>flik 2.</a:t>
          </a:r>
        </a:p>
      </xdr:txBody>
    </xdr:sp>
    <xdr:clientData/>
  </xdr:oneCellAnchor>
  <xdr:oneCellAnchor>
    <xdr:from>
      <xdr:col>0</xdr:col>
      <xdr:colOff>9593034</xdr:colOff>
      <xdr:row>22</xdr:row>
      <xdr:rowOff>95250</xdr:rowOff>
    </xdr:from>
    <xdr:ext cx="2214196" cy="436786"/>
    <xdr:sp macro="" textlink="">
      <xdr:nvSpPr>
        <xdr:cNvPr id="8" name="textruta 19">
          <a:extLst>
            <a:ext uri="{FF2B5EF4-FFF2-40B4-BE49-F238E27FC236}">
              <a16:creationId xmlns:a16="http://schemas.microsoft.com/office/drawing/2014/main" id="{00000000-0008-0000-0000-000008000000}"/>
            </a:ext>
          </a:extLst>
        </xdr:cNvPr>
        <xdr:cNvSpPr txBox="1"/>
      </xdr:nvSpPr>
      <xdr:spPr>
        <a:xfrm>
          <a:off x="9593034" y="4318000"/>
          <a:ext cx="2214196" cy="436786"/>
        </a:xfrm>
        <a:prstGeom prst="rect">
          <a:avLst/>
        </a:prstGeom>
        <a:solidFill>
          <a:srgbClr val="CCFFCC"/>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r>
            <a:rPr lang="sv-SE" sz="1100"/>
            <a:t>Leverantören/återförsäljaren</a:t>
          </a:r>
          <a:r>
            <a:rPr lang="sv-SE" sz="1100" baseline="0"/>
            <a:t> fyller </a:t>
          </a:r>
        </a:p>
        <a:p>
          <a:r>
            <a:rPr lang="sv-SE" sz="1100" baseline="0"/>
            <a:t>i gröna fält</a:t>
          </a:r>
          <a:r>
            <a:rPr lang="sv-SE" sz="1100">
              <a:solidFill>
                <a:schemeClr val="tx1"/>
              </a:solidFill>
              <a:effectLst/>
              <a:latin typeface="+mn-lt"/>
              <a:ea typeface="+mn-ea"/>
              <a:cs typeface="+mn-cs"/>
            </a:rPr>
            <a:t> </a:t>
          </a:r>
          <a:r>
            <a:rPr lang="sv-SE" sz="1100" baseline="0"/>
            <a:t>i flik 3.</a:t>
          </a:r>
          <a:endParaRPr lang="sv-SE" sz="1100"/>
        </a:p>
      </xdr:txBody>
    </xdr:sp>
    <xdr:clientData/>
  </xdr:oneCellAnchor>
  <xdr:oneCellAnchor>
    <xdr:from>
      <xdr:col>0</xdr:col>
      <xdr:colOff>11794361</xdr:colOff>
      <xdr:row>21</xdr:row>
      <xdr:rowOff>85462</xdr:rowOff>
    </xdr:from>
    <xdr:ext cx="1476375" cy="631031"/>
    <xdr:sp macro="" textlink="">
      <xdr:nvSpPr>
        <xdr:cNvPr id="9" name="textruta 19">
          <a:extLst>
            <a:ext uri="{FF2B5EF4-FFF2-40B4-BE49-F238E27FC236}">
              <a16:creationId xmlns:a16="http://schemas.microsoft.com/office/drawing/2014/main" id="{00000000-0008-0000-0000-000009000000}"/>
            </a:ext>
          </a:extLst>
        </xdr:cNvPr>
        <xdr:cNvSpPr txBox="1"/>
      </xdr:nvSpPr>
      <xdr:spPr>
        <a:xfrm>
          <a:off x="11794361" y="4117712"/>
          <a:ext cx="1476375" cy="631031"/>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lang="sv-SE" sz="1050" b="1"/>
            <a:t>Relevanta</a:t>
          </a:r>
          <a:r>
            <a:rPr lang="sv-SE" sz="1050" b="1" baseline="0"/>
            <a:t> värden från båda flikarna återfinns i LCC-kalkylen.</a:t>
          </a:r>
          <a:endParaRPr lang="sv-SE" sz="1050" b="1"/>
        </a:p>
      </xdr:txBody>
    </xdr:sp>
    <xdr:clientData/>
  </xdr:oneCellAnchor>
  <xdr:twoCellAnchor editAs="oneCell">
    <xdr:from>
      <xdr:col>0</xdr:col>
      <xdr:colOff>0</xdr:colOff>
      <xdr:row>0</xdr:row>
      <xdr:rowOff>0</xdr:rowOff>
    </xdr:from>
    <xdr:to>
      <xdr:col>0</xdr:col>
      <xdr:colOff>1068917</xdr:colOff>
      <xdr:row>1</xdr:row>
      <xdr:rowOff>190191</xdr:rowOff>
    </xdr:to>
    <xdr:pic>
      <xdr:nvPicPr>
        <xdr:cNvPr id="4" name="Bildobjekt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068917" cy="46535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9</xdr:col>
      <xdr:colOff>361121</xdr:colOff>
      <xdr:row>0</xdr:row>
      <xdr:rowOff>0</xdr:rowOff>
    </xdr:from>
    <xdr:ext cx="1120371" cy="331304"/>
    <xdr:sp macro="" textlink="">
      <xdr:nvSpPr>
        <xdr:cNvPr id="2" name="textruta 1">
          <a:extLst>
            <a:ext uri="{FF2B5EF4-FFF2-40B4-BE49-F238E27FC236}">
              <a16:creationId xmlns:a16="http://schemas.microsoft.com/office/drawing/2014/main" id="{00000000-0008-0000-0100-000002000000}"/>
            </a:ext>
          </a:extLst>
        </xdr:cNvPr>
        <xdr:cNvSpPr txBox="1"/>
      </xdr:nvSpPr>
      <xdr:spPr>
        <a:xfrm>
          <a:off x="4979504" y="0"/>
          <a:ext cx="1120371" cy="3313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b">
          <a:noAutofit/>
        </a:bodyPr>
        <a:lstStyle/>
        <a:p>
          <a:r>
            <a:rPr lang="sv-SE" sz="800" i="1">
              <a:latin typeface="Arial" panose="020B0604020202020204" pitchFamily="34" charset="0"/>
              <a:cs typeface="Arial" panose="020B0604020202020204" pitchFamily="34" charset="0"/>
            </a:rPr>
            <a:t>Fordon 2018 </a:t>
          </a:r>
        </a:p>
        <a:p>
          <a:r>
            <a:rPr lang="sv-SE" sz="800" i="1">
              <a:latin typeface="Arial" panose="020B0604020202020204" pitchFamily="34" charset="0"/>
              <a:cs typeface="Arial" panose="020B0604020202020204" pitchFamily="34" charset="0"/>
            </a:rPr>
            <a:t>Projektnr 10377</a:t>
          </a:r>
        </a:p>
      </xdr:txBody>
    </xdr:sp>
    <xdr:clientData/>
  </xdr:oneCellAnchor>
  <xdr:twoCellAnchor>
    <xdr:from>
      <xdr:col>13</xdr:col>
      <xdr:colOff>5245</xdr:colOff>
      <xdr:row>18</xdr:row>
      <xdr:rowOff>87921</xdr:rowOff>
    </xdr:from>
    <xdr:to>
      <xdr:col>24</xdr:col>
      <xdr:colOff>400050</xdr:colOff>
      <xdr:row>31</xdr:row>
      <xdr:rowOff>53975</xdr:rowOff>
    </xdr:to>
    <xdr:sp macro="" textlink="">
      <xdr:nvSpPr>
        <xdr:cNvPr id="7" name="Support_Box1">
          <a:extLst>
            <a:ext uri="{FF2B5EF4-FFF2-40B4-BE49-F238E27FC236}">
              <a16:creationId xmlns:a16="http://schemas.microsoft.com/office/drawing/2014/main" id="{00000000-0008-0000-0100-000007000000}"/>
            </a:ext>
          </a:extLst>
        </xdr:cNvPr>
        <xdr:cNvSpPr/>
      </xdr:nvSpPr>
      <xdr:spPr>
        <a:xfrm>
          <a:off x="9211158" y="3064484"/>
          <a:ext cx="7052780" cy="2933091"/>
        </a:xfrm>
        <a:prstGeom prst="wedgeRoundRectCallout">
          <a:avLst>
            <a:gd name="adj1" fmla="val -66761"/>
            <a:gd name="adj2" fmla="val -38777"/>
            <a:gd name="adj3" fmla="val 16667"/>
          </a:avLst>
        </a:prstGeom>
        <a:solidFill>
          <a:srgbClr val="FBDF8F">
            <a:alpha val="75000"/>
          </a:srgbClr>
        </a:solidFill>
      </xdr:spPr>
      <xdr:style>
        <a:lnRef idx="0">
          <a:schemeClr val="accent6"/>
        </a:lnRef>
        <a:fillRef idx="3">
          <a:schemeClr val="accent6"/>
        </a:fillRef>
        <a:effectRef idx="3">
          <a:schemeClr val="accent6"/>
        </a:effectRef>
        <a:fontRef idx="minor">
          <a:schemeClr val="lt1"/>
        </a:fontRef>
      </xdr:style>
      <xdr:txBody>
        <a:bodyPr vertOverflow="clip" horzOverflow="clip" rtlCol="0" anchor="t"/>
        <a:lstStyle/>
        <a:p>
          <a:pPr algn="l"/>
          <a:r>
            <a:rPr lang="en-US" sz="1100">
              <a:solidFill>
                <a:schemeClr val="tx1">
                  <a:lumMod val="75000"/>
                  <a:lumOff val="25000"/>
                </a:schemeClr>
              </a:solidFill>
            </a:rPr>
            <a:t>4: Här fyller ni</a:t>
          </a:r>
          <a:r>
            <a:rPr lang="en-US" sz="1100" baseline="0">
              <a:solidFill>
                <a:schemeClr val="tx1">
                  <a:lumMod val="75000"/>
                  <a:lumOff val="25000"/>
                </a:schemeClr>
              </a:solidFill>
            </a:rPr>
            <a:t> i hur ni värderar</a:t>
          </a:r>
          <a:r>
            <a:rPr lang="en-US" sz="1100">
              <a:solidFill>
                <a:schemeClr val="tx1">
                  <a:lumMod val="75000"/>
                  <a:lumOff val="25000"/>
                </a:schemeClr>
              </a:solidFill>
            </a:rPr>
            <a:t> tilldelningskriterierna</a:t>
          </a:r>
          <a:r>
            <a:rPr lang="en-US" sz="1100" baseline="0">
              <a:solidFill>
                <a:schemeClr val="tx1">
                  <a:lumMod val="75000"/>
                  <a:lumOff val="25000"/>
                </a:schemeClr>
              </a:solidFill>
            </a:rPr>
            <a:t>, använd procent. Överblivna procent-enheter blir LCC-kostnader.</a:t>
          </a:r>
        </a:p>
        <a:p>
          <a:pPr algn="l"/>
          <a:endParaRPr lang="en-US" sz="1100" baseline="0">
            <a:solidFill>
              <a:schemeClr val="tx1">
                <a:lumMod val="75000"/>
                <a:lumOff val="25000"/>
              </a:schemeClr>
            </a:solidFill>
          </a:endParaRPr>
        </a:p>
        <a:p>
          <a:pPr algn="l"/>
          <a:r>
            <a:rPr lang="en-US" sz="1100" baseline="0">
              <a:solidFill>
                <a:schemeClr val="tx1">
                  <a:lumMod val="75000"/>
                  <a:lumOff val="25000"/>
                </a:schemeClr>
              </a:solidFill>
            </a:rPr>
            <a:t>Utvärderingskriterierna kan viktas inom följande intervall:</a:t>
          </a:r>
        </a:p>
        <a:p>
          <a:pPr algn="l"/>
          <a:endParaRPr lang="en-US" sz="1100" baseline="0">
            <a:solidFill>
              <a:schemeClr val="tx1">
                <a:lumMod val="75000"/>
                <a:lumOff val="25000"/>
              </a:schemeClr>
            </a:solidFill>
          </a:endParaRPr>
        </a:p>
        <a:p>
          <a:pPr algn="l"/>
          <a:r>
            <a:rPr lang="en-US" sz="1100">
              <a:solidFill>
                <a:schemeClr val="tx1">
                  <a:lumMod val="75000"/>
                  <a:lumOff val="25000"/>
                </a:schemeClr>
              </a:solidFill>
            </a:rPr>
            <a:t>1. LCC-kostnad </a:t>
          </a:r>
          <a:r>
            <a:rPr lang="en-US" sz="1100" b="0">
              <a:solidFill>
                <a:schemeClr val="tx1">
                  <a:lumMod val="75000"/>
                  <a:lumOff val="25000"/>
                </a:schemeClr>
              </a:solidFill>
            </a:rPr>
            <a:t>30</a:t>
          </a:r>
          <a:r>
            <a:rPr lang="en-US" sz="1100">
              <a:solidFill>
                <a:schemeClr val="tx1">
                  <a:lumMod val="75000"/>
                  <a:lumOff val="25000"/>
                </a:schemeClr>
              </a:solidFill>
            </a:rPr>
            <a:t>-100% </a:t>
          </a:r>
        </a:p>
        <a:p>
          <a:pPr algn="l"/>
          <a:r>
            <a:rPr lang="en-US" sz="1100">
              <a:solidFill>
                <a:schemeClr val="tx1">
                  <a:lumMod val="75000"/>
                  <a:lumOff val="25000"/>
                </a:schemeClr>
              </a:solidFill>
            </a:rPr>
            <a:t>2. Säkerhet 0-70% </a:t>
          </a:r>
        </a:p>
        <a:p>
          <a:pPr algn="l"/>
          <a:r>
            <a:rPr lang="en-US" sz="1100">
              <a:solidFill>
                <a:schemeClr val="tx1">
                  <a:lumMod val="75000"/>
                  <a:lumOff val="25000"/>
                </a:schemeClr>
              </a:solidFill>
            </a:rPr>
            <a:t>3. Miljö 0-70% </a:t>
          </a:r>
        </a:p>
        <a:p>
          <a:pPr algn="l"/>
          <a:r>
            <a:rPr lang="en-US" sz="1100">
              <a:solidFill>
                <a:schemeClr val="tx1">
                  <a:lumMod val="75000"/>
                  <a:lumOff val="25000"/>
                </a:schemeClr>
              </a:solidFill>
            </a:rPr>
            <a:t>4. Garantier 0-70% </a:t>
          </a:r>
        </a:p>
        <a:p>
          <a:pPr algn="l"/>
          <a:r>
            <a:rPr lang="en-US" sz="1100">
              <a:solidFill>
                <a:schemeClr val="tx1">
                  <a:lumMod val="75000"/>
                  <a:lumOff val="25000"/>
                </a:schemeClr>
              </a:solidFill>
            </a:rPr>
            <a:t>5. Funktion 0-70% </a:t>
          </a:r>
        </a:p>
        <a:p>
          <a:pPr algn="l"/>
          <a:r>
            <a:rPr lang="en-US" sz="1100">
              <a:solidFill>
                <a:schemeClr val="tx1">
                  <a:lumMod val="75000"/>
                  <a:lumOff val="25000"/>
                </a:schemeClr>
              </a:solidFill>
            </a:rPr>
            <a:t>6. Leveranstid 0-70%</a:t>
          </a:r>
        </a:p>
        <a:p>
          <a:pPr algn="l"/>
          <a:endParaRPr lang="en-US" sz="1100">
            <a:solidFill>
              <a:schemeClr val="tx1">
                <a:lumMod val="75000"/>
                <a:lumOff val="25000"/>
              </a:schemeClr>
            </a:solidFill>
          </a:endParaRPr>
        </a:p>
        <a:p>
          <a:pPr algn="l"/>
          <a:r>
            <a:rPr lang="en-US" sz="1100" b="1">
              <a:solidFill>
                <a:schemeClr val="tx1">
                  <a:lumMod val="75000"/>
                  <a:lumOff val="25000"/>
                </a:schemeClr>
              </a:solidFill>
            </a:rPr>
            <a:t>LCC- kostnaden kan viktas till 100% och eventuella preciseringar av behovet kan ställas enbart med ska-krav</a:t>
          </a:r>
          <a:r>
            <a:rPr lang="en-US" sz="1100" b="1" baseline="0">
              <a:solidFill>
                <a:schemeClr val="tx1">
                  <a:lumMod val="75000"/>
                  <a:lumOff val="25000"/>
                </a:schemeClr>
              </a:solidFill>
            </a:rPr>
            <a:t>. I sådana fall anger ni inte några bör-krav. </a:t>
          </a:r>
          <a:endParaRPr lang="en-US" sz="1100">
            <a:solidFill>
              <a:schemeClr val="tx1">
                <a:lumMod val="75000"/>
                <a:lumOff val="25000"/>
              </a:schemeClr>
            </a:solidFill>
          </a:endParaRPr>
        </a:p>
      </xdr:txBody>
    </xdr:sp>
    <xdr:clientData/>
  </xdr:twoCellAnchor>
  <xdr:twoCellAnchor>
    <xdr:from>
      <xdr:col>13</xdr:col>
      <xdr:colOff>101600</xdr:colOff>
      <xdr:row>31</xdr:row>
      <xdr:rowOff>158518</xdr:rowOff>
    </xdr:from>
    <xdr:to>
      <xdr:col>24</xdr:col>
      <xdr:colOff>520700</xdr:colOff>
      <xdr:row>36</xdr:row>
      <xdr:rowOff>130750</xdr:rowOff>
    </xdr:to>
    <xdr:sp macro="" textlink="">
      <xdr:nvSpPr>
        <xdr:cNvPr id="10" name="Support_Box3">
          <a:extLst>
            <a:ext uri="{FF2B5EF4-FFF2-40B4-BE49-F238E27FC236}">
              <a16:creationId xmlns:a16="http://schemas.microsoft.com/office/drawing/2014/main" id="{00000000-0008-0000-0100-00000A000000}"/>
            </a:ext>
          </a:extLst>
        </xdr:cNvPr>
        <xdr:cNvSpPr/>
      </xdr:nvSpPr>
      <xdr:spPr>
        <a:xfrm>
          <a:off x="10287000" y="6006868"/>
          <a:ext cx="6997700" cy="1496232"/>
        </a:xfrm>
        <a:prstGeom prst="wedgeRoundRectCallout">
          <a:avLst>
            <a:gd name="adj1" fmla="val -67462"/>
            <a:gd name="adj2" fmla="val -26402"/>
            <a:gd name="adj3" fmla="val 16667"/>
          </a:avLst>
        </a:prstGeom>
        <a:solidFill>
          <a:srgbClr val="FBDF8F">
            <a:alpha val="75000"/>
          </a:srgbClr>
        </a:solidFill>
      </xdr:spPr>
      <xdr:style>
        <a:lnRef idx="0">
          <a:schemeClr val="accent6"/>
        </a:lnRef>
        <a:fillRef idx="3">
          <a:schemeClr val="accent6"/>
        </a:fillRef>
        <a:effectRef idx="3">
          <a:schemeClr val="accent6"/>
        </a:effectRef>
        <a:fontRef idx="minor">
          <a:schemeClr val="lt1"/>
        </a:fontRef>
      </xdr:style>
      <xdr:txBody>
        <a:bodyPr vertOverflow="clip" horzOverflow="clip" rtlCol="0" anchor="t"/>
        <a:lstStyle/>
        <a:p>
          <a:pPr algn="l"/>
          <a:r>
            <a:rPr lang="en-US" sz="1100">
              <a:solidFill>
                <a:schemeClr val="tx1">
                  <a:lumMod val="75000"/>
                  <a:lumOff val="25000"/>
                </a:schemeClr>
              </a:solidFill>
            </a:rPr>
            <a:t>5: Ska-krav fylls i denna ruta. Dessa krav måste vara uppfyllda för att anbudet </a:t>
          </a:r>
          <a:r>
            <a:rPr lang="en-US" sz="1100" baseline="0">
              <a:solidFill>
                <a:schemeClr val="tx1">
                  <a:lumMod val="75000"/>
                  <a:lumOff val="25000"/>
                </a:schemeClr>
              </a:solidFill>
            </a:rPr>
            <a:t> ska kunna antas.</a:t>
          </a:r>
          <a:r>
            <a:rPr lang="en-US" sz="1100">
              <a:solidFill>
                <a:schemeClr val="tx1">
                  <a:lumMod val="75000"/>
                  <a:lumOff val="25000"/>
                </a:schemeClr>
              </a:solidFill>
            </a:rPr>
            <a:t> </a:t>
          </a:r>
        </a:p>
        <a:p>
          <a:pPr algn="l"/>
          <a:endParaRPr lang="en-US" sz="1100">
            <a:solidFill>
              <a:schemeClr val="tx1">
                <a:lumMod val="75000"/>
                <a:lumOff val="25000"/>
              </a:schemeClr>
            </a:solidFill>
          </a:endParaRPr>
        </a:p>
        <a:p>
          <a:pPr algn="l"/>
          <a:r>
            <a:rPr lang="en-US" sz="1100">
              <a:solidFill>
                <a:schemeClr val="tx1">
                  <a:lumMod val="75000"/>
                  <a:lumOff val="25000"/>
                </a:schemeClr>
              </a:solidFill>
            </a:rPr>
            <a:t>* Under rubriken </a:t>
          </a:r>
          <a:r>
            <a:rPr lang="en-US" sz="1100" i="1">
              <a:solidFill>
                <a:schemeClr val="tx1">
                  <a:lumMod val="75000"/>
                  <a:lumOff val="25000"/>
                </a:schemeClr>
              </a:solidFill>
            </a:rPr>
            <a:t>Ska-krav</a:t>
          </a:r>
          <a:r>
            <a:rPr lang="en-US" sz="1100" i="1" baseline="0">
              <a:solidFill>
                <a:schemeClr val="tx1">
                  <a:lumMod val="75000"/>
                  <a:lumOff val="25000"/>
                </a:schemeClr>
              </a:solidFill>
            </a:rPr>
            <a:t> - B</a:t>
          </a:r>
          <a:r>
            <a:rPr lang="en-US" sz="1100" i="1">
              <a:solidFill>
                <a:schemeClr val="tx1">
                  <a:lumMod val="75000"/>
                  <a:lumOff val="25000"/>
                </a:schemeClr>
              </a:solidFill>
            </a:rPr>
            <a:t>eskrivning</a:t>
          </a:r>
          <a:r>
            <a:rPr lang="en-US" sz="1100" i="1" baseline="0">
              <a:solidFill>
                <a:schemeClr val="tx1">
                  <a:lumMod val="75000"/>
                  <a:lumOff val="25000"/>
                </a:schemeClr>
              </a:solidFill>
            </a:rPr>
            <a:t> </a:t>
          </a:r>
          <a:r>
            <a:rPr lang="en-US" sz="1100" baseline="0">
              <a:solidFill>
                <a:schemeClr val="tx1">
                  <a:lumMod val="75000"/>
                  <a:lumOff val="25000"/>
                </a:schemeClr>
              </a:solidFill>
            </a:rPr>
            <a:t>anger ni ert krav.  </a:t>
          </a:r>
        </a:p>
        <a:p>
          <a:pPr algn="l"/>
          <a:endParaRPr lang="en-US" sz="1100" baseline="0">
            <a:solidFill>
              <a:schemeClr val="tx1">
                <a:lumMod val="75000"/>
                <a:lumOff val="25000"/>
              </a:schemeClr>
            </a:solidFill>
          </a:endParaRPr>
        </a:p>
        <a:p>
          <a:pPr algn="l"/>
          <a:r>
            <a:rPr lang="en-US" sz="1100" baseline="0">
              <a:solidFill>
                <a:schemeClr val="tx1">
                  <a:lumMod val="75000"/>
                  <a:lumOff val="25000"/>
                </a:schemeClr>
              </a:solidFill>
            </a:rPr>
            <a:t>* Välj i scroll-listan vilket kriterie kravet hör till. </a:t>
          </a:r>
        </a:p>
        <a:p>
          <a:pPr algn="l"/>
          <a:endParaRPr lang="en-US" sz="1100" baseline="0">
            <a:solidFill>
              <a:schemeClr val="tx1">
                <a:lumMod val="75000"/>
                <a:lumOff val="25000"/>
              </a:schemeClr>
            </a:solidFill>
          </a:endParaRPr>
        </a:p>
        <a:p>
          <a:pPr algn="l"/>
          <a:r>
            <a:rPr lang="en-US" sz="1100" baseline="0">
              <a:solidFill>
                <a:schemeClr val="tx1">
                  <a:lumMod val="75000"/>
                  <a:lumOff val="25000"/>
                </a:schemeClr>
              </a:solidFill>
            </a:rPr>
            <a:t>Ett kriterie kan innehålla flera ska-krav.</a:t>
          </a:r>
        </a:p>
        <a:p>
          <a:pPr algn="l"/>
          <a:endParaRPr lang="en-US" sz="1100" baseline="0">
            <a:solidFill>
              <a:schemeClr val="tx1">
                <a:lumMod val="75000"/>
                <a:lumOff val="25000"/>
              </a:schemeClr>
            </a:solidFill>
          </a:endParaRPr>
        </a:p>
        <a:p>
          <a:pPr algn="l"/>
          <a:r>
            <a:rPr lang="en-US" sz="1100" i="1" baseline="0">
              <a:solidFill>
                <a:schemeClr val="tx1">
                  <a:lumMod val="75000"/>
                  <a:lumOff val="25000"/>
                </a:schemeClr>
              </a:solidFill>
            </a:rPr>
            <a:t>Exempel: Fordonet ska släppa ut maximal X gram CO2/km. Uppfylls kravet? Kriterie: Miljö</a:t>
          </a:r>
          <a:endParaRPr lang="en-US" sz="1100" i="1">
            <a:solidFill>
              <a:schemeClr val="tx1">
                <a:lumMod val="75000"/>
                <a:lumOff val="25000"/>
              </a:schemeClr>
            </a:solidFill>
          </a:endParaRPr>
        </a:p>
      </xdr:txBody>
    </xdr:sp>
    <xdr:clientData/>
  </xdr:twoCellAnchor>
  <xdr:twoCellAnchor>
    <xdr:from>
      <xdr:col>13</xdr:col>
      <xdr:colOff>95934</xdr:colOff>
      <xdr:row>7</xdr:row>
      <xdr:rowOff>172489</xdr:rowOff>
    </xdr:from>
    <xdr:to>
      <xdr:col>19</xdr:col>
      <xdr:colOff>146050</xdr:colOff>
      <xdr:row>10</xdr:row>
      <xdr:rowOff>26632</xdr:rowOff>
    </xdr:to>
    <xdr:sp macro="" textlink="">
      <xdr:nvSpPr>
        <xdr:cNvPr id="12" name="Support_Box1">
          <a:extLst>
            <a:ext uri="{FF2B5EF4-FFF2-40B4-BE49-F238E27FC236}">
              <a16:creationId xmlns:a16="http://schemas.microsoft.com/office/drawing/2014/main" id="{00000000-0008-0000-0100-00000C000000}"/>
            </a:ext>
          </a:extLst>
        </xdr:cNvPr>
        <xdr:cNvSpPr/>
      </xdr:nvSpPr>
      <xdr:spPr>
        <a:xfrm>
          <a:off x="10281334" y="1391689"/>
          <a:ext cx="3834716" cy="419293"/>
        </a:xfrm>
        <a:prstGeom prst="wedgeRoundRectCallout">
          <a:avLst>
            <a:gd name="adj1" fmla="val -92339"/>
            <a:gd name="adj2" fmla="val -20963"/>
            <a:gd name="adj3" fmla="val 16667"/>
          </a:avLst>
        </a:prstGeom>
        <a:solidFill>
          <a:srgbClr val="FBDF8F">
            <a:alpha val="75000"/>
          </a:srgbClr>
        </a:solidFill>
      </xdr:spPr>
      <xdr:style>
        <a:lnRef idx="0">
          <a:schemeClr val="accent6"/>
        </a:lnRef>
        <a:fillRef idx="3">
          <a:schemeClr val="accent6"/>
        </a:fillRef>
        <a:effectRef idx="3">
          <a:schemeClr val="accent6"/>
        </a:effectRef>
        <a:fontRef idx="minor">
          <a:schemeClr val="lt1"/>
        </a:fontRef>
      </xdr:style>
      <xdr:txBody>
        <a:bodyPr vertOverflow="clip" horzOverflow="clip" rtlCol="0" anchor="t"/>
        <a:lstStyle/>
        <a:p>
          <a:pPr algn="l"/>
          <a:r>
            <a:rPr lang="en-US" sz="1100">
              <a:solidFill>
                <a:schemeClr val="tx1">
                  <a:lumMod val="75000"/>
                  <a:lumOff val="25000"/>
                </a:schemeClr>
              </a:solidFill>
            </a:rPr>
            <a:t>2: Ange förutsättningarna för er avropsförfrågan.</a:t>
          </a:r>
          <a:r>
            <a:rPr lang="en-US" sz="1100" baseline="0">
              <a:solidFill>
                <a:schemeClr val="tx1">
                  <a:lumMod val="75000"/>
                  <a:lumOff val="25000"/>
                </a:schemeClr>
              </a:solidFill>
            </a:rPr>
            <a:t> </a:t>
          </a:r>
          <a:endParaRPr lang="en-US" sz="1100">
            <a:solidFill>
              <a:schemeClr val="tx1">
                <a:lumMod val="75000"/>
                <a:lumOff val="25000"/>
              </a:schemeClr>
            </a:solidFill>
          </a:endParaRPr>
        </a:p>
      </xdr:txBody>
    </xdr:sp>
    <xdr:clientData/>
  </xdr:twoCellAnchor>
  <xdr:twoCellAnchor>
    <xdr:from>
      <xdr:col>13</xdr:col>
      <xdr:colOff>101222</xdr:colOff>
      <xdr:row>5</xdr:row>
      <xdr:rowOff>185324</xdr:rowOff>
    </xdr:from>
    <xdr:to>
      <xdr:col>19</xdr:col>
      <xdr:colOff>133350</xdr:colOff>
      <xdr:row>7</xdr:row>
      <xdr:rowOff>111088</xdr:rowOff>
    </xdr:to>
    <xdr:sp macro="" textlink="">
      <xdr:nvSpPr>
        <xdr:cNvPr id="13" name="Support_Box1">
          <a:extLst>
            <a:ext uri="{FF2B5EF4-FFF2-40B4-BE49-F238E27FC236}">
              <a16:creationId xmlns:a16="http://schemas.microsoft.com/office/drawing/2014/main" id="{00000000-0008-0000-0100-00000D000000}"/>
            </a:ext>
          </a:extLst>
        </xdr:cNvPr>
        <xdr:cNvSpPr/>
      </xdr:nvSpPr>
      <xdr:spPr>
        <a:xfrm>
          <a:off x="10286622" y="902874"/>
          <a:ext cx="3816728" cy="427414"/>
        </a:xfrm>
        <a:prstGeom prst="wedgeRoundRectCallout">
          <a:avLst>
            <a:gd name="adj1" fmla="val -112478"/>
            <a:gd name="adj2" fmla="val -51889"/>
            <a:gd name="adj3" fmla="val 16667"/>
          </a:avLst>
        </a:prstGeom>
        <a:solidFill>
          <a:srgbClr val="FBDF8F">
            <a:alpha val="75000"/>
          </a:srgbClr>
        </a:solidFill>
      </xdr:spPr>
      <xdr:style>
        <a:lnRef idx="0">
          <a:schemeClr val="accent6"/>
        </a:lnRef>
        <a:fillRef idx="3">
          <a:schemeClr val="accent6"/>
        </a:fillRef>
        <a:effectRef idx="3">
          <a:schemeClr val="accent6"/>
        </a:effectRef>
        <a:fontRef idx="minor">
          <a:schemeClr val="lt1"/>
        </a:fontRef>
      </xdr:style>
      <xdr:txBody>
        <a:bodyPr vertOverflow="clip" horzOverflow="clip" rtlCol="0" anchor="t"/>
        <a:lstStyle/>
        <a:p>
          <a:pPr algn="l"/>
          <a:r>
            <a:rPr lang="en-US" sz="1100">
              <a:solidFill>
                <a:schemeClr val="tx1">
                  <a:lumMod val="75000"/>
                  <a:lumOff val="25000"/>
                </a:schemeClr>
              </a:solidFill>
            </a:rPr>
            <a:t>1: Fyll i era kontaktuppgifter.</a:t>
          </a:r>
          <a:r>
            <a:rPr lang="en-US" sz="1100" baseline="0">
              <a:solidFill>
                <a:schemeClr val="tx1">
                  <a:lumMod val="75000"/>
                  <a:lumOff val="25000"/>
                </a:schemeClr>
              </a:solidFill>
            </a:rPr>
            <a:t> </a:t>
          </a:r>
          <a:endParaRPr lang="en-US" sz="1100">
            <a:solidFill>
              <a:schemeClr val="tx1">
                <a:lumMod val="75000"/>
                <a:lumOff val="25000"/>
              </a:schemeClr>
            </a:solidFill>
          </a:endParaRPr>
        </a:p>
      </xdr:txBody>
    </xdr:sp>
    <xdr:clientData/>
  </xdr:twoCellAnchor>
  <xdr:twoCellAnchor>
    <xdr:from>
      <xdr:col>13</xdr:col>
      <xdr:colOff>51908</xdr:colOff>
      <xdr:row>10</xdr:row>
      <xdr:rowOff>44484</xdr:rowOff>
    </xdr:from>
    <xdr:to>
      <xdr:col>24</xdr:col>
      <xdr:colOff>392267</xdr:colOff>
      <xdr:row>16</xdr:row>
      <xdr:rowOff>128588</xdr:rowOff>
    </xdr:to>
    <xdr:sp macro="" textlink="">
      <xdr:nvSpPr>
        <xdr:cNvPr id="14" name="Support_Box1">
          <a:extLst>
            <a:ext uri="{FF2B5EF4-FFF2-40B4-BE49-F238E27FC236}">
              <a16:creationId xmlns:a16="http://schemas.microsoft.com/office/drawing/2014/main" id="{00000000-0008-0000-0100-00000E000000}"/>
            </a:ext>
          </a:extLst>
        </xdr:cNvPr>
        <xdr:cNvSpPr/>
      </xdr:nvSpPr>
      <xdr:spPr>
        <a:xfrm>
          <a:off x="9257821" y="1801847"/>
          <a:ext cx="6998334" cy="979454"/>
        </a:xfrm>
        <a:prstGeom prst="wedgeRoundRectCallout">
          <a:avLst>
            <a:gd name="adj1" fmla="val -69860"/>
            <a:gd name="adj2" fmla="val -16957"/>
            <a:gd name="adj3" fmla="val 16667"/>
          </a:avLst>
        </a:prstGeom>
        <a:solidFill>
          <a:srgbClr val="FBDF8F">
            <a:alpha val="75000"/>
          </a:srgbClr>
        </a:solidFill>
      </xdr:spPr>
      <xdr:style>
        <a:lnRef idx="0">
          <a:schemeClr val="accent6"/>
        </a:lnRef>
        <a:fillRef idx="3">
          <a:schemeClr val="accent6"/>
        </a:fillRef>
        <a:effectRef idx="3">
          <a:schemeClr val="accent6"/>
        </a:effectRef>
        <a:fontRef idx="minor">
          <a:schemeClr val="lt1"/>
        </a:fontRef>
      </xdr:style>
      <xdr:txBody>
        <a:bodyPr vertOverflow="clip" horzOverflow="clip" rtlCol="0" anchor="t"/>
        <a:lstStyle/>
        <a:p>
          <a:pPr algn="l"/>
          <a:r>
            <a:rPr lang="en-US" sz="1100">
              <a:solidFill>
                <a:schemeClr val="tx1">
                  <a:lumMod val="75000"/>
                  <a:lumOff val="25000"/>
                </a:schemeClr>
              </a:solidFill>
            </a:rPr>
            <a:t>3: Ange förutsättningarna för LCC-kalkylen. </a:t>
          </a:r>
        </a:p>
        <a:p>
          <a:pPr algn="l"/>
          <a:r>
            <a:rPr lang="en-US" sz="1100" b="1">
              <a:solidFill>
                <a:schemeClr val="tx1">
                  <a:lumMod val="75000"/>
                  <a:lumOff val="25000"/>
                </a:schemeClr>
              </a:solidFill>
            </a:rPr>
            <a:t>Kalylräntan</a:t>
          </a:r>
          <a:r>
            <a:rPr lang="en-US" sz="1100">
              <a:solidFill>
                <a:schemeClr val="tx1">
                  <a:lumMod val="75000"/>
                  <a:lumOff val="25000"/>
                </a:schemeClr>
              </a:solidFill>
            </a:rPr>
            <a:t> är den räntan</a:t>
          </a:r>
          <a:r>
            <a:rPr lang="en-US" sz="1100" baseline="0">
              <a:solidFill>
                <a:schemeClr val="tx1">
                  <a:lumMod val="75000"/>
                  <a:lumOff val="25000"/>
                </a:schemeClr>
              </a:solidFill>
            </a:rPr>
            <a:t> som används internt hos er. Fråga er ekonomiavdelning vis osäkerhet.</a:t>
          </a:r>
          <a:endParaRPr lang="en-US" sz="1100">
            <a:solidFill>
              <a:schemeClr val="tx1">
                <a:lumMod val="75000"/>
                <a:lumOff val="25000"/>
              </a:schemeClr>
            </a:solidFill>
          </a:endParaRPr>
        </a:p>
        <a:p>
          <a:pPr algn="l"/>
          <a:r>
            <a:rPr lang="en-US" sz="1100" b="1">
              <a:solidFill>
                <a:schemeClr val="tx1">
                  <a:lumMod val="75000"/>
                  <a:lumOff val="25000"/>
                </a:schemeClr>
              </a:solidFill>
            </a:rPr>
            <a:t>Beräknat restvärde i %</a:t>
          </a:r>
          <a:r>
            <a:rPr lang="en-US" sz="1100">
              <a:solidFill>
                <a:schemeClr val="tx1">
                  <a:lumMod val="75000"/>
                  <a:lumOff val="25000"/>
                </a:schemeClr>
              </a:solidFill>
            </a:rPr>
            <a:t>:</a:t>
          </a:r>
          <a:r>
            <a:rPr lang="en-US" sz="1100" baseline="0">
              <a:solidFill>
                <a:schemeClr val="tx1">
                  <a:lumMod val="75000"/>
                  <a:lumOff val="25000"/>
                </a:schemeClr>
              </a:solidFill>
            </a:rPr>
            <a:t> Ni kan välja på att fylla i rutan beräknat restvärde i % på denna sida eller låta leverantören fylla i återköpsvärde i kronor i svarsmallen. Ni låter i sådana fall rutan på denna sida vara tom.   </a:t>
          </a:r>
        </a:p>
      </xdr:txBody>
    </xdr:sp>
    <xdr:clientData/>
  </xdr:twoCellAnchor>
  <xdr:oneCellAnchor>
    <xdr:from>
      <xdr:col>13</xdr:col>
      <xdr:colOff>139857</xdr:colOff>
      <xdr:row>0</xdr:row>
      <xdr:rowOff>99746</xdr:rowOff>
    </xdr:from>
    <xdr:ext cx="3828326" cy="740833"/>
    <xdr:sp macro="" textlink="">
      <xdr:nvSpPr>
        <xdr:cNvPr id="15" name="Rektangel med rundade hörn 17">
          <a:extLst>
            <a:ext uri="{FF2B5EF4-FFF2-40B4-BE49-F238E27FC236}">
              <a16:creationId xmlns:a16="http://schemas.microsoft.com/office/drawing/2014/main" id="{00000000-0008-0000-0100-00000F000000}"/>
            </a:ext>
          </a:extLst>
        </xdr:cNvPr>
        <xdr:cNvSpPr/>
      </xdr:nvSpPr>
      <xdr:spPr>
        <a:xfrm>
          <a:off x="10018643" y="99746"/>
          <a:ext cx="3828326" cy="740833"/>
        </a:xfrm>
        <a:prstGeom prst="roundRect">
          <a:avLst/>
        </a:prstGeom>
        <a:noFill/>
        <a:ln>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noAutofit/>
        </a:bodyPr>
        <a:lstStyle/>
        <a:p>
          <a:pPr algn="l"/>
          <a:endParaRPr lang="sv-SE" sz="1100">
            <a:solidFill>
              <a:schemeClr val="tx1"/>
            </a:solidFill>
          </a:endParaRPr>
        </a:p>
      </xdr:txBody>
    </xdr:sp>
    <xdr:clientData/>
  </xdr:oneCellAnchor>
  <xdr:oneCellAnchor>
    <xdr:from>
      <xdr:col>13</xdr:col>
      <xdr:colOff>186725</xdr:colOff>
      <xdr:row>0</xdr:row>
      <xdr:rowOff>147523</xdr:rowOff>
    </xdr:from>
    <xdr:ext cx="2180168" cy="264560"/>
    <xdr:sp macro="" textlink="">
      <xdr:nvSpPr>
        <xdr:cNvPr id="16" name="textruta 18">
          <a:extLst>
            <a:ext uri="{FF2B5EF4-FFF2-40B4-BE49-F238E27FC236}">
              <a16:creationId xmlns:a16="http://schemas.microsoft.com/office/drawing/2014/main" id="{00000000-0008-0000-0100-000010000000}"/>
            </a:ext>
          </a:extLst>
        </xdr:cNvPr>
        <xdr:cNvSpPr txBox="1"/>
      </xdr:nvSpPr>
      <xdr:spPr>
        <a:xfrm>
          <a:off x="10073675" y="147523"/>
          <a:ext cx="2180168" cy="264560"/>
        </a:xfrm>
        <a:prstGeom prst="rect">
          <a:avLst/>
        </a:prstGeom>
        <a:solidFill>
          <a:srgbClr val="FFFFCC"/>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r>
            <a:rPr lang="sv-SE" sz="1100"/>
            <a:t>Beställaren fyller i gula fält</a:t>
          </a:r>
          <a:r>
            <a:rPr lang="sv-SE" sz="1100" baseline="0">
              <a:solidFill>
                <a:sysClr val="windowText" lastClr="000000"/>
              </a:solidFill>
            </a:rPr>
            <a:t> i </a:t>
          </a:r>
          <a:r>
            <a:rPr lang="sv-SE" sz="1100"/>
            <a:t>flik 2.</a:t>
          </a:r>
        </a:p>
      </xdr:txBody>
    </xdr:sp>
    <xdr:clientData/>
  </xdr:oneCellAnchor>
  <xdr:oneCellAnchor>
    <xdr:from>
      <xdr:col>13</xdr:col>
      <xdr:colOff>196250</xdr:colOff>
      <xdr:row>1</xdr:row>
      <xdr:rowOff>62856</xdr:rowOff>
    </xdr:from>
    <xdr:ext cx="2214196" cy="436786"/>
    <xdr:sp macro="" textlink="">
      <xdr:nvSpPr>
        <xdr:cNvPr id="17" name="textruta 19">
          <a:extLst>
            <a:ext uri="{FF2B5EF4-FFF2-40B4-BE49-F238E27FC236}">
              <a16:creationId xmlns:a16="http://schemas.microsoft.com/office/drawing/2014/main" id="{00000000-0008-0000-0100-000011000000}"/>
            </a:ext>
          </a:extLst>
        </xdr:cNvPr>
        <xdr:cNvSpPr txBox="1"/>
      </xdr:nvSpPr>
      <xdr:spPr>
        <a:xfrm>
          <a:off x="10083200" y="348606"/>
          <a:ext cx="2214196" cy="436786"/>
        </a:xfrm>
        <a:prstGeom prst="rect">
          <a:avLst/>
        </a:prstGeom>
        <a:solidFill>
          <a:srgbClr val="CCFFCC"/>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r>
            <a:rPr lang="sv-SE" sz="1100"/>
            <a:t>Leverantören/återförsäljaren</a:t>
          </a:r>
          <a:r>
            <a:rPr lang="sv-SE" sz="1100" baseline="0"/>
            <a:t> fyller </a:t>
          </a:r>
        </a:p>
        <a:p>
          <a:r>
            <a:rPr lang="sv-SE" sz="1100" baseline="0"/>
            <a:t>i gröna fält</a:t>
          </a:r>
          <a:r>
            <a:rPr lang="sv-SE" sz="1100">
              <a:solidFill>
                <a:schemeClr val="tx1"/>
              </a:solidFill>
              <a:effectLst/>
              <a:latin typeface="+mn-lt"/>
              <a:ea typeface="+mn-ea"/>
              <a:cs typeface="+mn-cs"/>
            </a:rPr>
            <a:t> </a:t>
          </a:r>
          <a:r>
            <a:rPr lang="sv-SE" sz="1100" baseline="0"/>
            <a:t>i flik 3.</a:t>
          </a:r>
          <a:endParaRPr lang="sv-SE" sz="1100"/>
        </a:p>
      </xdr:txBody>
    </xdr:sp>
    <xdr:clientData/>
  </xdr:oneCellAnchor>
  <xdr:twoCellAnchor>
    <xdr:from>
      <xdr:col>13</xdr:col>
      <xdr:colOff>726403</xdr:colOff>
      <xdr:row>56</xdr:row>
      <xdr:rowOff>160506</xdr:rowOff>
    </xdr:from>
    <xdr:to>
      <xdr:col>32</xdr:col>
      <xdr:colOff>396505</xdr:colOff>
      <xdr:row>73</xdr:row>
      <xdr:rowOff>269189</xdr:rowOff>
    </xdr:to>
    <xdr:sp macro="" textlink="">
      <xdr:nvSpPr>
        <xdr:cNvPr id="18" name="Support_Box3">
          <a:extLst>
            <a:ext uri="{FF2B5EF4-FFF2-40B4-BE49-F238E27FC236}">
              <a16:creationId xmlns:a16="http://schemas.microsoft.com/office/drawing/2014/main" id="{00000000-0008-0000-0100-000012000000}"/>
            </a:ext>
          </a:extLst>
        </xdr:cNvPr>
        <xdr:cNvSpPr/>
      </xdr:nvSpPr>
      <xdr:spPr>
        <a:xfrm>
          <a:off x="8679778" y="13864600"/>
          <a:ext cx="11635883" cy="4680683"/>
        </a:xfrm>
        <a:prstGeom prst="wedgeRoundRectCallout">
          <a:avLst>
            <a:gd name="adj1" fmla="val -68538"/>
            <a:gd name="adj2" fmla="val -22906"/>
            <a:gd name="adj3" fmla="val 16667"/>
          </a:avLst>
        </a:prstGeom>
        <a:solidFill>
          <a:srgbClr val="FBDF8F">
            <a:alpha val="75000"/>
          </a:srgbClr>
        </a:solidFill>
      </xdr:spPr>
      <xdr:style>
        <a:lnRef idx="0">
          <a:schemeClr val="accent6"/>
        </a:lnRef>
        <a:fillRef idx="3">
          <a:schemeClr val="accent6"/>
        </a:fillRef>
        <a:effectRef idx="3">
          <a:schemeClr val="accent6"/>
        </a:effectRef>
        <a:fontRef idx="minor">
          <a:schemeClr val="lt1"/>
        </a:fontRef>
      </xdr:style>
      <xdr:txBody>
        <a:bodyPr vertOverflow="clip" horzOverflow="clip" rtlCol="0" anchor="t"/>
        <a:lstStyle/>
        <a:p>
          <a:pPr algn="l"/>
          <a:r>
            <a:rPr lang="en-US" sz="1100">
              <a:solidFill>
                <a:schemeClr val="tx1">
                  <a:lumMod val="75000"/>
                  <a:lumOff val="25000"/>
                </a:schemeClr>
              </a:solidFill>
            </a:rPr>
            <a:t>6a: Här anges bör-krav som kan besvaras</a:t>
          </a:r>
          <a:r>
            <a:rPr lang="en-US" sz="1100" baseline="0">
              <a:solidFill>
                <a:schemeClr val="tx1">
                  <a:lumMod val="75000"/>
                  <a:lumOff val="25000"/>
                </a:schemeClr>
              </a:solidFill>
            </a:rPr>
            <a:t> med Ja eller Nej av </a:t>
          </a:r>
          <a:r>
            <a:rPr lang="en-US" sz="1100" b="1" baseline="0">
              <a:solidFill>
                <a:schemeClr val="tx1">
                  <a:lumMod val="75000"/>
                  <a:lumOff val="25000"/>
                </a:schemeClr>
              </a:solidFill>
            </a:rPr>
            <a:t>leverantören</a:t>
          </a:r>
          <a:r>
            <a:rPr lang="en-US" sz="1100" baseline="0">
              <a:solidFill>
                <a:schemeClr val="tx1">
                  <a:lumMod val="75000"/>
                  <a:lumOff val="25000"/>
                </a:schemeClr>
              </a:solidFill>
            </a:rPr>
            <a:t>. Dvs. krav som antingen kan uppfyllas till fullo (Ja) eller inte uppfyllas alls (Nej). Dessa krav måste inte vara uppfyllda för att anbudet ska kunna antas men de ger ett mervärde för er som beställare och de påverkar anbudsutvärderingen. </a:t>
          </a:r>
        </a:p>
        <a:p>
          <a:pPr algn="l"/>
          <a:endParaRPr lang="en-US" sz="1100" baseline="0">
            <a:solidFill>
              <a:schemeClr val="tx1">
                <a:lumMod val="75000"/>
                <a:lumOff val="25000"/>
              </a:schemeClr>
            </a:solidFill>
          </a:endParaRPr>
        </a:p>
        <a:p>
          <a:pPr algn="l"/>
          <a:r>
            <a:rPr lang="en-US" sz="1100" baseline="0">
              <a:solidFill>
                <a:schemeClr val="tx1">
                  <a:lumMod val="75000"/>
                  <a:lumOff val="25000"/>
                </a:schemeClr>
              </a:solidFill>
            </a:rPr>
            <a:t>Uppfyllnad av bör-krav ger ett prisavdrag från LCC-kostnaden (Total LCC per styck, under fliken LCC-kalkyl). Prisavdragets storlek baseras på bör-kravets poäng och kriteriets viktning. </a:t>
          </a:r>
        </a:p>
        <a:p>
          <a:pPr algn="l"/>
          <a:endParaRPr lang="en-US" sz="1100" baseline="0">
            <a:solidFill>
              <a:schemeClr val="tx1">
                <a:lumMod val="75000"/>
                <a:lumOff val="25000"/>
              </a:schemeClr>
            </a:solidFill>
          </a:endParaRPr>
        </a:p>
        <a:p>
          <a:pPr algn="l"/>
          <a:r>
            <a:rPr lang="en-US" sz="1100" baseline="0">
              <a:solidFill>
                <a:schemeClr val="tx1">
                  <a:lumMod val="75000"/>
                  <a:lumOff val="25000"/>
                </a:schemeClr>
              </a:solidFill>
            </a:rPr>
            <a:t>     * Under rubriken </a:t>
          </a:r>
          <a:r>
            <a:rPr lang="en-US" sz="1100" i="1" baseline="0">
              <a:solidFill>
                <a:schemeClr val="tx1">
                  <a:lumMod val="75000"/>
                  <a:lumOff val="25000"/>
                </a:schemeClr>
              </a:solidFill>
            </a:rPr>
            <a:t>Bör-krav - Beskrivning </a:t>
          </a:r>
          <a:r>
            <a:rPr lang="en-US" sz="1100" baseline="0">
              <a:solidFill>
                <a:schemeClr val="tx1">
                  <a:lumMod val="75000"/>
                  <a:lumOff val="25000"/>
                </a:schemeClr>
              </a:solidFill>
            </a:rPr>
            <a:t>anger ni ert krav.</a:t>
          </a:r>
        </a:p>
        <a:p>
          <a:pPr algn="l"/>
          <a:endParaRPr lang="en-US" sz="1100" baseline="0">
            <a:solidFill>
              <a:schemeClr val="tx1">
                <a:lumMod val="75000"/>
                <a:lumOff val="25000"/>
              </a:schemeClr>
            </a:solidFill>
          </a:endParaRPr>
        </a:p>
        <a:p>
          <a:pPr algn="l"/>
          <a:r>
            <a:rPr lang="en-US" sz="1100" baseline="0">
              <a:solidFill>
                <a:schemeClr val="tx1">
                  <a:lumMod val="75000"/>
                  <a:lumOff val="25000"/>
                </a:schemeClr>
              </a:solidFill>
            </a:rPr>
            <a:t>     * Välj i scroll-listan vilket kriterie kravet hör till.</a:t>
          </a:r>
        </a:p>
        <a:p>
          <a:pPr algn="l"/>
          <a:endParaRPr lang="en-US" sz="1100" baseline="0">
            <a:solidFill>
              <a:schemeClr val="tx1">
                <a:lumMod val="75000"/>
                <a:lumOff val="25000"/>
              </a:schemeClr>
            </a:solidFill>
          </a:endParaRPr>
        </a:p>
        <a:p>
          <a:pPr algn="l"/>
          <a:r>
            <a:rPr lang="en-US" sz="1100" baseline="0">
              <a:solidFill>
                <a:schemeClr val="tx1">
                  <a:lumMod val="75000"/>
                  <a:lumOff val="25000"/>
                </a:schemeClr>
              </a:solidFill>
            </a:rPr>
            <a:t>     * För varje bör-krav ska ni ange hur många poäng kravet är värt. </a:t>
          </a:r>
        </a:p>
        <a:p>
          <a:pPr algn="l"/>
          <a:endParaRPr lang="en-US" sz="1100" baseline="0">
            <a:solidFill>
              <a:schemeClr val="tx1">
                <a:lumMod val="75000"/>
                <a:lumOff val="25000"/>
              </a:schemeClr>
            </a:solidFill>
          </a:endParaRPr>
        </a:p>
        <a:p>
          <a:pPr algn="l"/>
          <a:r>
            <a:rPr lang="en-US" sz="1100" b="1" i="1" baseline="0">
              <a:solidFill>
                <a:schemeClr val="tx1">
                  <a:lumMod val="75000"/>
                  <a:lumOff val="25000"/>
                </a:schemeClr>
              </a:solidFill>
            </a:rPr>
            <a:t>Exempel 1: </a:t>
          </a:r>
          <a:r>
            <a:rPr lang="en-US" sz="1100" i="1" baseline="0">
              <a:solidFill>
                <a:schemeClr val="tx1">
                  <a:lumMod val="75000"/>
                  <a:lumOff val="25000"/>
                </a:schemeClr>
              </a:solidFill>
            </a:rPr>
            <a:t>Fordonet bör vara utrustat med back-kamera. Uppfylls kravet? Kriterie: Säkerhet. Antal poäng för uppfyllt bör-krav: 10.  </a:t>
          </a:r>
        </a:p>
        <a:p>
          <a:pPr algn="l"/>
          <a:endParaRPr lang="en-US" sz="1100" baseline="0">
            <a:solidFill>
              <a:schemeClr val="tx1">
                <a:lumMod val="75000"/>
                <a:lumOff val="25000"/>
              </a:schemeClr>
            </a:solidFill>
          </a:endParaRPr>
        </a:p>
        <a:p>
          <a:pPr algn="l"/>
          <a:r>
            <a:rPr lang="en-US" sz="1100" baseline="0">
              <a:solidFill>
                <a:schemeClr val="tx1">
                  <a:lumMod val="75000"/>
                  <a:lumOff val="25000"/>
                </a:schemeClr>
              </a:solidFill>
            </a:rPr>
            <a:t>Ett kriterie kan innehålla flera bör-krav. Bör-kraven inom ett kriterie kan vara värda olika många poäng. Bör-kravens poäng utgör då en inbördes viktning av kraven inom kriteriet. </a:t>
          </a:r>
        </a:p>
        <a:p>
          <a:pPr algn="l"/>
          <a:endParaRPr lang="en-US" sz="1100" b="1" i="1" baseline="0">
            <a:solidFill>
              <a:schemeClr val="tx1">
                <a:lumMod val="75000"/>
                <a:lumOff val="25000"/>
              </a:schemeClr>
            </a:solidFill>
          </a:endParaRPr>
        </a:p>
        <a:p>
          <a:pPr algn="l"/>
          <a:r>
            <a:rPr lang="en-US" sz="1100" b="1" i="1" baseline="0">
              <a:solidFill>
                <a:schemeClr val="tx1">
                  <a:lumMod val="75000"/>
                  <a:lumOff val="25000"/>
                </a:schemeClr>
              </a:solidFill>
            </a:rPr>
            <a:t>Exempel 2: </a:t>
          </a:r>
        </a:p>
        <a:p>
          <a:pPr algn="l"/>
          <a:r>
            <a:rPr lang="en-US" sz="1100" b="0" i="1" baseline="0">
              <a:solidFill>
                <a:schemeClr val="tx1">
                  <a:lumMod val="75000"/>
                  <a:lumOff val="25000"/>
                </a:schemeClr>
              </a:solidFill>
            </a:rPr>
            <a:t>Krav 1. Fordonet bör vara utrustat med back-kamera. Uppfylls kravet? Kriterie: Säkerhet. Antal poäng för uppfyllt bör-krav: 10</a:t>
          </a:r>
        </a:p>
        <a:p>
          <a:pPr algn="l"/>
          <a:r>
            <a:rPr lang="en-US" sz="1100" b="0" i="1" baseline="0">
              <a:solidFill>
                <a:schemeClr val="tx1">
                  <a:lumMod val="75000"/>
                  <a:lumOff val="25000"/>
                </a:schemeClr>
              </a:solidFill>
            </a:rPr>
            <a:t>Krav 2. Fordonet bör ha erhållit minst 35 poäng avseende krockskydd vid provning enligt Euro NCAP. Uppfylls kravet? Kriterie: Säkerhet. Antal poäng för uppfyllt bör-krav: 5</a:t>
          </a:r>
        </a:p>
        <a:p>
          <a:pPr algn="l"/>
          <a:endParaRPr lang="en-US" sz="1100" b="0" i="1" baseline="0">
            <a:solidFill>
              <a:schemeClr val="tx1">
                <a:lumMod val="75000"/>
                <a:lumOff val="25000"/>
              </a:schemeClr>
            </a:solidFill>
          </a:endParaRPr>
        </a:p>
        <a:p>
          <a:pPr algn="l"/>
          <a:r>
            <a:rPr lang="en-US" sz="1100" b="0" i="1" baseline="0">
              <a:solidFill>
                <a:schemeClr val="tx1">
                  <a:lumMod val="75000"/>
                  <a:lumOff val="25000"/>
                </a:schemeClr>
              </a:solidFill>
            </a:rPr>
            <a:t>I exempel 2 värderas krav 1 dubbelt så högt som krav 2.</a:t>
          </a:r>
        </a:p>
      </xdr:txBody>
    </xdr:sp>
    <xdr:clientData/>
  </xdr:twoCellAnchor>
  <xdr:twoCellAnchor>
    <xdr:from>
      <xdr:col>14</xdr:col>
      <xdr:colOff>273844</xdr:colOff>
      <xdr:row>93</xdr:row>
      <xdr:rowOff>95250</xdr:rowOff>
    </xdr:from>
    <xdr:to>
      <xdr:col>31</xdr:col>
      <xdr:colOff>262996</xdr:colOff>
      <xdr:row>119</xdr:row>
      <xdr:rowOff>2850</xdr:rowOff>
    </xdr:to>
    <xdr:sp macro="" textlink="">
      <xdr:nvSpPr>
        <xdr:cNvPr id="19" name="Support_Box3">
          <a:extLst>
            <a:ext uri="{FF2B5EF4-FFF2-40B4-BE49-F238E27FC236}">
              <a16:creationId xmlns:a16="http://schemas.microsoft.com/office/drawing/2014/main" id="{00000000-0008-0000-0100-000013000000}"/>
            </a:ext>
          </a:extLst>
        </xdr:cNvPr>
        <xdr:cNvSpPr/>
      </xdr:nvSpPr>
      <xdr:spPr>
        <a:xfrm>
          <a:off x="10763250" y="24562594"/>
          <a:ext cx="10526184" cy="7051350"/>
        </a:xfrm>
        <a:prstGeom prst="wedgeRoundRectCallout">
          <a:avLst>
            <a:gd name="adj1" fmla="val -72445"/>
            <a:gd name="adj2" fmla="val -25809"/>
            <a:gd name="adj3" fmla="val 16667"/>
          </a:avLst>
        </a:prstGeom>
        <a:solidFill>
          <a:srgbClr val="FBDF8F">
            <a:alpha val="75000"/>
          </a:srgbClr>
        </a:solidFill>
      </xdr:spPr>
      <xdr:style>
        <a:lnRef idx="0">
          <a:schemeClr val="accent6"/>
        </a:lnRef>
        <a:fillRef idx="3">
          <a:schemeClr val="accent6"/>
        </a:fillRef>
        <a:effectRef idx="3">
          <a:schemeClr val="accent6"/>
        </a:effectRef>
        <a:fontRef idx="minor">
          <a:schemeClr val="lt1"/>
        </a:fontRef>
      </xdr:style>
      <xdr:txBody>
        <a:bodyPr vertOverflow="clip" horzOverflow="clip" rtlCol="0" anchor="t"/>
        <a:lstStyle/>
        <a:p>
          <a:pPr algn="l"/>
          <a:r>
            <a:rPr lang="en-US" sz="1100">
              <a:solidFill>
                <a:schemeClr val="tx1">
                  <a:lumMod val="75000"/>
                  <a:lumOff val="25000"/>
                </a:schemeClr>
              </a:solidFill>
            </a:rPr>
            <a:t>6b: Här anges bör-krav som </a:t>
          </a:r>
          <a:r>
            <a:rPr lang="en-US" sz="1100" b="1">
              <a:solidFill>
                <a:schemeClr val="tx1">
                  <a:lumMod val="75000"/>
                  <a:lumOff val="25000"/>
                </a:schemeClr>
              </a:solidFill>
            </a:rPr>
            <a:t>utvärderas av beställaren</a:t>
          </a:r>
          <a:r>
            <a:rPr lang="en-US" sz="1100">
              <a:solidFill>
                <a:schemeClr val="tx1">
                  <a:lumMod val="75000"/>
                  <a:lumOff val="25000"/>
                </a:schemeClr>
              </a:solidFill>
            </a:rPr>
            <a:t> dvs. krav som kräver en bedömning av beställaren. Det kan</a:t>
          </a:r>
          <a:r>
            <a:rPr lang="en-US" sz="1100" baseline="0">
              <a:solidFill>
                <a:schemeClr val="tx1">
                  <a:lumMod val="75000"/>
                  <a:lumOff val="25000"/>
                </a:schemeClr>
              </a:solidFill>
            </a:rPr>
            <a:t> exempelvis vara krav som ska besvaras med ett mer utförligt svar från leverantören än Ja eller Nej. </a:t>
          </a:r>
        </a:p>
        <a:p>
          <a:pPr algn="l"/>
          <a:endParaRPr lang="en-US" sz="1100" baseline="0">
            <a:solidFill>
              <a:schemeClr val="tx1">
                <a:lumMod val="75000"/>
                <a:lumOff val="25000"/>
              </a:schemeClr>
            </a:solidFill>
          </a:endParaRPr>
        </a:p>
        <a:p>
          <a:pPr algn="l"/>
          <a:r>
            <a:rPr lang="en-US" sz="1100" baseline="0">
              <a:solidFill>
                <a:schemeClr val="tx1">
                  <a:lumMod val="75000"/>
                  <a:lumOff val="25000"/>
                </a:schemeClr>
              </a:solidFill>
            </a:rPr>
            <a:t>Här finns även möjlighet att ställa krav som utvärderas på en flergradig skala dvs. krav som antingen uppfylls till fullo (100% av poängen), inte alls (0% av poängen) eller till viss del (x% av poängen).</a:t>
          </a:r>
        </a:p>
        <a:p>
          <a:pPr algn="l"/>
          <a:endParaRPr lang="en-US" sz="1100" baseline="0">
            <a:solidFill>
              <a:schemeClr val="tx1">
                <a:lumMod val="75000"/>
                <a:lumOff val="25000"/>
              </a:schemeClr>
            </a:solidFill>
          </a:endParaRPr>
        </a:p>
        <a:p>
          <a:pPr algn="l"/>
          <a:r>
            <a:rPr lang="en-US" sz="1100" baseline="0">
              <a:solidFill>
                <a:schemeClr val="tx1">
                  <a:lumMod val="75000"/>
                  <a:lumOff val="25000"/>
                </a:schemeClr>
              </a:solidFill>
            </a:rPr>
            <a:t>Dessa krav måste inte vara uppfyllda för att anbudet ska kunna antas men de ger ett mervärde för er som beställare och de påverkar anbudsutvärderingen. Uppfyllnad av bör-krav ger ett prisavdrag från LCC-kostnaden (Total LCC per styck, under fliken LCC-kalkyl). Prisavdragets storlek baseras på bör-kravets poäng och kriteriets viktning.</a:t>
          </a:r>
        </a:p>
        <a:p>
          <a:pPr algn="l"/>
          <a:endParaRPr lang="en-US" sz="1100" baseline="0">
            <a:solidFill>
              <a:schemeClr val="tx1">
                <a:lumMod val="75000"/>
                <a:lumOff val="25000"/>
              </a:schemeClr>
            </a:solidFill>
          </a:endParaRPr>
        </a:p>
        <a:p>
          <a:pPr algn="l"/>
          <a:r>
            <a:rPr lang="en-US" sz="1100" baseline="0">
              <a:solidFill>
                <a:schemeClr val="tx1">
                  <a:lumMod val="75000"/>
                  <a:lumOff val="25000"/>
                </a:schemeClr>
              </a:solidFill>
            </a:rPr>
            <a:t>     * Under rubriken </a:t>
          </a:r>
          <a:r>
            <a:rPr lang="en-US" sz="1100" i="1" baseline="0">
              <a:solidFill>
                <a:schemeClr val="tx1">
                  <a:lumMod val="75000"/>
                  <a:lumOff val="25000"/>
                </a:schemeClr>
              </a:solidFill>
            </a:rPr>
            <a:t>Bör-krav - Beskrivning </a:t>
          </a:r>
          <a:r>
            <a:rPr lang="en-US" sz="1100" baseline="0">
              <a:solidFill>
                <a:schemeClr val="tx1">
                  <a:lumMod val="75000"/>
                  <a:lumOff val="25000"/>
                </a:schemeClr>
              </a:solidFill>
            </a:rPr>
            <a:t>anger ni ert krav. Här ska ni också ange </a:t>
          </a:r>
          <a:r>
            <a:rPr lang="en-US" sz="1100" b="1" baseline="0">
              <a:solidFill>
                <a:schemeClr val="tx1">
                  <a:lumMod val="75000"/>
                  <a:lumOff val="25000"/>
                </a:schemeClr>
              </a:solidFill>
            </a:rPr>
            <a:t>hur</a:t>
          </a:r>
          <a:r>
            <a:rPr lang="en-US" sz="1100" baseline="0">
              <a:solidFill>
                <a:schemeClr val="tx1">
                  <a:lumMod val="75000"/>
                  <a:lumOff val="25000"/>
                </a:schemeClr>
              </a:solidFill>
            </a:rPr>
            <a:t> kravet kommer utvärderas.   </a:t>
          </a:r>
        </a:p>
        <a:p>
          <a:pPr algn="l"/>
          <a:endParaRPr lang="en-US" sz="1100" baseline="0">
            <a:solidFill>
              <a:schemeClr val="tx1">
                <a:lumMod val="75000"/>
                <a:lumOff val="25000"/>
              </a:schemeClr>
            </a:solidFill>
          </a:endParaRPr>
        </a:p>
        <a:p>
          <a:pPr algn="l"/>
          <a:r>
            <a:rPr lang="en-US" sz="1100" baseline="0">
              <a:solidFill>
                <a:schemeClr val="tx1">
                  <a:lumMod val="75000"/>
                  <a:lumOff val="25000"/>
                </a:schemeClr>
              </a:solidFill>
            </a:rPr>
            <a:t>     * Välj i scroll-listan vilket kriterie kravet hör till.</a:t>
          </a:r>
        </a:p>
        <a:p>
          <a:pPr algn="l"/>
          <a:endParaRPr lang="en-US" sz="1100" baseline="0">
            <a:solidFill>
              <a:schemeClr val="tx1">
                <a:lumMod val="75000"/>
                <a:lumOff val="25000"/>
              </a:schemeClr>
            </a:solidFill>
          </a:endParaRPr>
        </a:p>
        <a:p>
          <a:pPr algn="l"/>
          <a:r>
            <a:rPr lang="en-US" sz="1100" baseline="0">
              <a:solidFill>
                <a:schemeClr val="tx1">
                  <a:lumMod val="75000"/>
                  <a:lumOff val="25000"/>
                </a:schemeClr>
              </a:solidFill>
            </a:rPr>
            <a:t>     * För varje bör-krav ska ni ange hur många poäng kravet är värt.</a:t>
          </a:r>
        </a:p>
        <a:p>
          <a:pPr algn="l"/>
          <a:endParaRPr lang="en-US" sz="1100" baseline="0">
            <a:solidFill>
              <a:schemeClr val="tx1">
                <a:lumMod val="75000"/>
                <a:lumOff val="25000"/>
              </a:schemeClr>
            </a:solidFill>
          </a:endParaRPr>
        </a:p>
        <a:p>
          <a:pPr algn="l"/>
          <a:r>
            <a:rPr lang="en-US" sz="1100" b="1" i="1" baseline="0">
              <a:solidFill>
                <a:schemeClr val="tx1">
                  <a:lumMod val="75000"/>
                  <a:lumOff val="25000"/>
                </a:schemeClr>
              </a:solidFill>
            </a:rPr>
            <a:t>Exempel: OBS! Detta är bara ett exempel för att visa hur verktygen fungerar. </a:t>
          </a:r>
        </a:p>
        <a:p>
          <a:pPr algn="l"/>
          <a:r>
            <a:rPr lang="en-US" sz="1100" i="1" baseline="0">
              <a:solidFill>
                <a:schemeClr val="tx1">
                  <a:lumMod val="75000"/>
                  <a:lumOff val="25000"/>
                </a:schemeClr>
              </a:solidFill>
            </a:rPr>
            <a:t>Inom hur många veckor från beställning kan fordonet levereras? Inom 10 veckor (10p), 11-16 veckor (7 p) 17 veckor- 25 veckor (4 p), över 25 veckor (0 p). Kriterie: Leveranstid. Antal poäng för uppfyllt bör-krav: 10</a:t>
          </a:r>
        </a:p>
        <a:p>
          <a:pPr algn="l"/>
          <a:endParaRPr lang="en-US" sz="1100" i="1" baseline="0">
            <a:solidFill>
              <a:schemeClr val="tx1">
                <a:lumMod val="75000"/>
                <a:lumOff val="25000"/>
              </a:schemeClr>
            </a:solidFill>
          </a:endParaRPr>
        </a:p>
        <a:p>
          <a:pPr algn="l"/>
          <a:r>
            <a:rPr lang="en-US" sz="1100" i="1" baseline="0">
              <a:solidFill>
                <a:schemeClr val="tx1">
                  <a:lumMod val="75000"/>
                  <a:lumOff val="25000"/>
                </a:schemeClr>
              </a:solidFill>
            </a:rPr>
            <a:t>Detta innebär att om fordonet kan levereras inom 10 veckor från beställning erhålls 10 poäng, inom 11-16 veckor erhålls 7 poäng osv enligt nedan:</a:t>
          </a:r>
        </a:p>
        <a:p>
          <a:pPr algn="l"/>
          <a:endParaRPr lang="en-US" sz="1100" i="1" baseline="0">
            <a:solidFill>
              <a:schemeClr val="tx1">
                <a:lumMod val="75000"/>
                <a:lumOff val="25000"/>
              </a:schemeClr>
            </a:solidFill>
          </a:endParaRPr>
        </a:p>
        <a:p>
          <a:pPr algn="l"/>
          <a:r>
            <a:rPr lang="en-US" sz="1100" i="1" baseline="0">
              <a:solidFill>
                <a:schemeClr val="tx1">
                  <a:lumMod val="75000"/>
                  <a:lumOff val="25000"/>
                </a:schemeClr>
              </a:solidFill>
            </a:rPr>
            <a:t>Inom 10 veckor - ger 10 poäng</a:t>
          </a:r>
        </a:p>
        <a:p>
          <a:pPr algn="l"/>
          <a:r>
            <a:rPr lang="en-US" sz="1100" i="1" baseline="0">
              <a:solidFill>
                <a:schemeClr val="tx1">
                  <a:lumMod val="75000"/>
                  <a:lumOff val="25000"/>
                </a:schemeClr>
              </a:solidFill>
            </a:rPr>
            <a:t>11-16 veckor - ger 7 poäng</a:t>
          </a:r>
        </a:p>
        <a:p>
          <a:pPr algn="l"/>
          <a:r>
            <a:rPr lang="en-US" sz="1100" i="1" baseline="0">
              <a:solidFill>
                <a:schemeClr val="tx1">
                  <a:lumMod val="75000"/>
                  <a:lumOff val="25000"/>
                </a:schemeClr>
              </a:solidFill>
            </a:rPr>
            <a:t>17-25 veckor - ger 4 poäng</a:t>
          </a:r>
        </a:p>
        <a:p>
          <a:pPr algn="l"/>
          <a:r>
            <a:rPr lang="en-US" sz="1100" i="1" baseline="0">
              <a:solidFill>
                <a:schemeClr val="tx1">
                  <a:lumMod val="75000"/>
                  <a:lumOff val="25000"/>
                </a:schemeClr>
              </a:solidFill>
            </a:rPr>
            <a:t>över 25 veckor - ger 0 poäng</a:t>
          </a:r>
          <a:endParaRPr lang="en-US" sz="1100" baseline="0">
            <a:solidFill>
              <a:schemeClr val="tx1">
                <a:lumMod val="75000"/>
                <a:lumOff val="25000"/>
              </a:schemeClr>
            </a:solidFill>
          </a:endParaRPr>
        </a:p>
        <a:p>
          <a:pPr algn="l"/>
          <a:endParaRPr lang="en-US" sz="1100" baseline="0">
            <a:solidFill>
              <a:schemeClr val="tx1">
                <a:lumMod val="75000"/>
                <a:lumOff val="25000"/>
              </a:schemeClr>
            </a:solidFill>
          </a:endParaRPr>
        </a:p>
        <a:p>
          <a:pPr algn="l"/>
          <a:r>
            <a:rPr lang="en-US" sz="1100" baseline="0">
              <a:solidFill>
                <a:schemeClr val="tx1">
                  <a:lumMod val="75000"/>
                  <a:lumOff val="25000"/>
                </a:schemeClr>
              </a:solidFill>
            </a:rPr>
            <a:t>     * Efter att ni fått in anbudet från leverantören ska ni utvärdera </a:t>
          </a:r>
          <a:r>
            <a:rPr lang="en-US" sz="1100" b="1" baseline="0">
              <a:solidFill>
                <a:schemeClr val="tx1">
                  <a:lumMod val="75000"/>
                  <a:lumOff val="25000"/>
                </a:schemeClr>
              </a:solidFill>
            </a:rPr>
            <a:t>hur väl </a:t>
          </a:r>
          <a:r>
            <a:rPr lang="en-US" sz="1100" baseline="0">
              <a:solidFill>
                <a:schemeClr val="tx1">
                  <a:lumMod val="75000"/>
                  <a:lumOff val="25000"/>
                </a:schemeClr>
              </a:solidFill>
            </a:rPr>
            <a:t>kravet uppfylls. Under rubriken </a:t>
          </a:r>
          <a:r>
            <a:rPr lang="en-US" sz="1100" i="1" baseline="0">
              <a:solidFill>
                <a:schemeClr val="tx1">
                  <a:lumMod val="75000"/>
                  <a:lumOff val="25000"/>
                </a:schemeClr>
              </a:solidFill>
            </a:rPr>
            <a:t>Uppfyllnadsvärde</a:t>
          </a:r>
          <a:r>
            <a:rPr lang="en-US" sz="1100" baseline="0">
              <a:solidFill>
                <a:schemeClr val="tx1">
                  <a:lumMod val="75000"/>
                  <a:lumOff val="25000"/>
                </a:schemeClr>
              </a:solidFill>
            </a:rPr>
            <a:t> anger ni hur många poäng anbudet uppnått för respektive krav.</a:t>
          </a:r>
        </a:p>
        <a:p>
          <a:pPr algn="l"/>
          <a:endParaRPr lang="en-US" sz="1100" baseline="0">
            <a:solidFill>
              <a:schemeClr val="tx1">
                <a:lumMod val="75000"/>
                <a:lumOff val="25000"/>
              </a:schemeClr>
            </a:solidFill>
          </a:endParaRPr>
        </a:p>
        <a:p>
          <a:pPr algn="l"/>
          <a:r>
            <a:rPr lang="en-US" sz="1100" b="1" i="1" baseline="0">
              <a:solidFill>
                <a:schemeClr val="tx1">
                  <a:lumMod val="75000"/>
                  <a:lumOff val="25000"/>
                </a:schemeClr>
              </a:solidFill>
            </a:rPr>
            <a:t>Utvärdering av Exempel : </a:t>
          </a:r>
          <a:r>
            <a:rPr lang="en-US" sz="1100" i="1" baseline="0">
              <a:solidFill>
                <a:schemeClr val="tx1">
                  <a:lumMod val="75000"/>
                  <a:lumOff val="25000"/>
                </a:schemeClr>
              </a:solidFill>
            </a:rPr>
            <a:t>Leverantören svarar i sitt anbud att de kan leverera fordonet 18 veckor från beställning. Ni anger då 4 som uppfyllnadsvärde för kravet</a:t>
          </a:r>
          <a:r>
            <a:rPr lang="en-US" sz="1100" baseline="0">
              <a:solidFill>
                <a:schemeClr val="tx1">
                  <a:lumMod val="75000"/>
                  <a:lumOff val="25000"/>
                </a:schemeClr>
              </a:solidFill>
            </a:rPr>
            <a:t>.   </a:t>
          </a:r>
        </a:p>
        <a:p>
          <a:pPr algn="l"/>
          <a:endParaRPr lang="en-US" sz="1100" baseline="0">
            <a:solidFill>
              <a:schemeClr val="tx1">
                <a:lumMod val="75000"/>
                <a:lumOff val="25000"/>
              </a:schemeClr>
            </a:solidFill>
          </a:endParaRPr>
        </a:p>
        <a:p>
          <a:pPr algn="l"/>
          <a:endParaRPr lang="en-US" sz="1100" baseline="0">
            <a:solidFill>
              <a:schemeClr val="tx1">
                <a:lumMod val="75000"/>
                <a:lumOff val="25000"/>
              </a:schemeClr>
            </a:solidFill>
          </a:endParaRPr>
        </a:p>
        <a:p>
          <a:pPr algn="l"/>
          <a:r>
            <a:rPr lang="en-US" sz="1100" baseline="0">
              <a:solidFill>
                <a:schemeClr val="tx1">
                  <a:lumMod val="75000"/>
                  <a:lumOff val="25000"/>
                </a:schemeClr>
              </a:solidFill>
            </a:rPr>
            <a:t>Ett kriterie kan innehålla flera bör-krav. Bör-kraven inom ett kriterie kan vara värda olika många poäng. Bör-kravens poäng utgör då en inbördes viktning av kraven inom kriteriet. </a:t>
          </a:r>
        </a:p>
        <a:p>
          <a:pPr algn="l"/>
          <a:endParaRPr lang="en-US" sz="1100" baseline="0">
            <a:solidFill>
              <a:schemeClr val="tx1">
                <a:lumMod val="75000"/>
                <a:lumOff val="25000"/>
              </a:schemeClr>
            </a:solidFill>
          </a:endParaRPr>
        </a:p>
        <a:p>
          <a:pPr algn="l"/>
          <a:r>
            <a:rPr lang="en-US" sz="1100" baseline="0">
              <a:solidFill>
                <a:schemeClr val="tx1">
                  <a:lumMod val="75000"/>
                  <a:lumOff val="25000"/>
                </a:schemeClr>
              </a:solidFill>
            </a:rPr>
            <a:t> </a:t>
          </a:r>
        </a:p>
      </xdr:txBody>
    </xdr:sp>
    <xdr:clientData/>
  </xdr:twoCellAnchor>
  <xdr:twoCellAnchor>
    <xdr:from>
      <xdr:col>13</xdr:col>
      <xdr:colOff>321469</xdr:colOff>
      <xdr:row>146</xdr:row>
      <xdr:rowOff>130969</xdr:rowOff>
    </xdr:from>
    <xdr:to>
      <xdr:col>21</xdr:col>
      <xdr:colOff>407194</xdr:colOff>
      <xdr:row>148</xdr:row>
      <xdr:rowOff>233099</xdr:rowOff>
    </xdr:to>
    <xdr:sp macro="" textlink="">
      <xdr:nvSpPr>
        <xdr:cNvPr id="20" name="Support_Box3">
          <a:extLst>
            <a:ext uri="{FF2B5EF4-FFF2-40B4-BE49-F238E27FC236}">
              <a16:creationId xmlns:a16="http://schemas.microsoft.com/office/drawing/2014/main" id="{00000000-0008-0000-0100-000014000000}"/>
            </a:ext>
          </a:extLst>
        </xdr:cNvPr>
        <xdr:cNvSpPr/>
      </xdr:nvSpPr>
      <xdr:spPr>
        <a:xfrm>
          <a:off x="11072813" y="38445282"/>
          <a:ext cx="5372100" cy="459317"/>
        </a:xfrm>
        <a:prstGeom prst="wedgeRoundRectCallout">
          <a:avLst>
            <a:gd name="adj1" fmla="val -81625"/>
            <a:gd name="adj2" fmla="val -7215"/>
            <a:gd name="adj3" fmla="val 16667"/>
          </a:avLst>
        </a:prstGeom>
        <a:solidFill>
          <a:srgbClr val="FBDF8F">
            <a:alpha val="75000"/>
          </a:srgbClr>
        </a:solidFill>
      </xdr:spPr>
      <xdr:style>
        <a:lnRef idx="0">
          <a:schemeClr val="accent6"/>
        </a:lnRef>
        <a:fillRef idx="3">
          <a:schemeClr val="accent6"/>
        </a:fillRef>
        <a:effectRef idx="3">
          <a:schemeClr val="accent6"/>
        </a:effectRef>
        <a:fontRef idx="minor">
          <a:schemeClr val="lt1"/>
        </a:fontRef>
      </xdr:style>
      <xdr:txBody>
        <a:bodyPr vertOverflow="clip" horzOverflow="clip" rtlCol="0" anchor="t"/>
        <a:lstStyle/>
        <a:p>
          <a:pPr algn="l"/>
          <a:r>
            <a:rPr lang="en-US" sz="1100">
              <a:solidFill>
                <a:schemeClr val="tx1">
                  <a:lumMod val="75000"/>
                  <a:lumOff val="25000"/>
                </a:schemeClr>
              </a:solidFill>
            </a:rPr>
            <a:t>7: Här har ni möjlighet att ange ytterligare information</a:t>
          </a:r>
          <a:r>
            <a:rPr lang="en-US" sz="1100" baseline="0">
              <a:solidFill>
                <a:schemeClr val="tx1">
                  <a:lumMod val="75000"/>
                  <a:lumOff val="25000"/>
                </a:schemeClr>
              </a:solidFill>
            </a:rPr>
            <a:t> kring er avropsförfrågan. </a:t>
          </a:r>
          <a:endParaRPr lang="en-US" sz="1100" i="1">
            <a:solidFill>
              <a:schemeClr val="tx1">
                <a:lumMod val="75000"/>
                <a:lumOff val="25000"/>
              </a:schemeClr>
            </a:solidFill>
          </a:endParaRPr>
        </a:p>
      </xdr:txBody>
    </xdr:sp>
    <xdr:clientData/>
  </xdr:twoCellAnchor>
  <xdr:oneCellAnchor>
    <xdr:from>
      <xdr:col>16</xdr:col>
      <xdr:colOff>142874</xdr:colOff>
      <xdr:row>0</xdr:row>
      <xdr:rowOff>142875</xdr:rowOff>
    </xdr:from>
    <xdr:ext cx="1476375" cy="631031"/>
    <xdr:sp macro="" textlink="">
      <xdr:nvSpPr>
        <xdr:cNvPr id="21" name="textruta 19">
          <a:extLst>
            <a:ext uri="{FF2B5EF4-FFF2-40B4-BE49-F238E27FC236}">
              <a16:creationId xmlns:a16="http://schemas.microsoft.com/office/drawing/2014/main" id="{00000000-0008-0000-0100-000015000000}"/>
            </a:ext>
          </a:extLst>
        </xdr:cNvPr>
        <xdr:cNvSpPr txBox="1"/>
      </xdr:nvSpPr>
      <xdr:spPr>
        <a:xfrm>
          <a:off x="13144499" y="142875"/>
          <a:ext cx="1476375" cy="631031"/>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lang="sv-SE" sz="1050" b="1"/>
            <a:t>Relevanta</a:t>
          </a:r>
          <a:r>
            <a:rPr lang="sv-SE" sz="1050" b="1" baseline="0"/>
            <a:t> värden från båda flikarna återfinns i LCC-kalkylen.</a:t>
          </a:r>
          <a:endParaRPr lang="sv-SE" sz="1050" b="1"/>
        </a:p>
      </xdr:txBody>
    </xdr:sp>
    <xdr:clientData/>
  </xdr:oneCellAnchor>
  <xdr:twoCellAnchor editAs="oneCell">
    <xdr:from>
      <xdr:col>1</xdr:col>
      <xdr:colOff>1</xdr:colOff>
      <xdr:row>0</xdr:row>
      <xdr:rowOff>0</xdr:rowOff>
    </xdr:from>
    <xdr:to>
      <xdr:col>2</xdr:col>
      <xdr:colOff>1307</xdr:colOff>
      <xdr:row>1</xdr:row>
      <xdr:rowOff>114299</xdr:rowOff>
    </xdr:to>
    <xdr:pic>
      <xdr:nvPicPr>
        <xdr:cNvPr id="22" name="Bildobjekt 21">
          <a:extLst>
            <a:ext uri="{FF2B5EF4-FFF2-40B4-BE49-F238E27FC236}">
              <a16:creationId xmlns:a16="http://schemas.microsoft.com/office/drawing/2014/main" id="{00000000-0008-0000-0100-00001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2401" y="0"/>
          <a:ext cx="1037626" cy="40004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oneCellAnchor>
    <xdr:from>
      <xdr:col>9</xdr:col>
      <xdr:colOff>389658</xdr:colOff>
      <xdr:row>0</xdr:row>
      <xdr:rowOff>0</xdr:rowOff>
    </xdr:from>
    <xdr:ext cx="1120371" cy="432955"/>
    <xdr:sp macro="" textlink="">
      <xdr:nvSpPr>
        <xdr:cNvPr id="5" name="textruta 4">
          <a:extLst>
            <a:ext uri="{FF2B5EF4-FFF2-40B4-BE49-F238E27FC236}">
              <a16:creationId xmlns:a16="http://schemas.microsoft.com/office/drawing/2014/main" id="{00000000-0008-0000-0200-000005000000}"/>
            </a:ext>
          </a:extLst>
        </xdr:cNvPr>
        <xdr:cNvSpPr txBox="1"/>
      </xdr:nvSpPr>
      <xdr:spPr>
        <a:xfrm>
          <a:off x="5264726" y="0"/>
          <a:ext cx="1120371" cy="43295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sv-SE" sz="800" i="1">
              <a:latin typeface="Arial" panose="020B0604020202020204" pitchFamily="34" charset="0"/>
              <a:cs typeface="Arial" panose="020B0604020202020204" pitchFamily="34" charset="0"/>
            </a:rPr>
            <a:t>Fordon 2018 </a:t>
          </a:r>
        </a:p>
        <a:p>
          <a:r>
            <a:rPr lang="sv-SE" sz="800" i="1">
              <a:latin typeface="Arial" panose="020B0604020202020204" pitchFamily="34" charset="0"/>
              <a:cs typeface="Arial" panose="020B0604020202020204" pitchFamily="34" charset="0"/>
            </a:rPr>
            <a:t>Projektnr 10377</a:t>
          </a:r>
        </a:p>
        <a:p>
          <a:endParaRPr lang="sv-SE" sz="1100"/>
        </a:p>
      </xdr:txBody>
    </xdr:sp>
    <xdr:clientData/>
  </xdr:oneCellAnchor>
  <xdr:twoCellAnchor>
    <xdr:from>
      <xdr:col>12</xdr:col>
      <xdr:colOff>169959</xdr:colOff>
      <xdr:row>3</xdr:row>
      <xdr:rowOff>11678</xdr:rowOff>
    </xdr:from>
    <xdr:to>
      <xdr:col>19</xdr:col>
      <xdr:colOff>168054</xdr:colOff>
      <xdr:row>5</xdr:row>
      <xdr:rowOff>60614</xdr:rowOff>
    </xdr:to>
    <xdr:sp macro="" textlink="">
      <xdr:nvSpPr>
        <xdr:cNvPr id="12" name="Support_Box1">
          <a:extLst>
            <a:ext uri="{FF2B5EF4-FFF2-40B4-BE49-F238E27FC236}">
              <a16:creationId xmlns:a16="http://schemas.microsoft.com/office/drawing/2014/main" id="{00000000-0008-0000-0200-00000C000000}"/>
            </a:ext>
          </a:extLst>
        </xdr:cNvPr>
        <xdr:cNvSpPr/>
      </xdr:nvSpPr>
      <xdr:spPr>
        <a:xfrm>
          <a:off x="7582141" y="834292"/>
          <a:ext cx="3920663" cy="317367"/>
        </a:xfrm>
        <a:prstGeom prst="wedgeRoundRectCallout">
          <a:avLst>
            <a:gd name="adj1" fmla="val -64739"/>
            <a:gd name="adj2" fmla="val 20871"/>
            <a:gd name="adj3" fmla="val 16667"/>
          </a:avLst>
        </a:prstGeom>
        <a:solidFill>
          <a:srgbClr val="9AF0BB">
            <a:alpha val="74902"/>
          </a:srgbClr>
        </a:solidFill>
      </xdr:spPr>
      <xdr:style>
        <a:lnRef idx="0">
          <a:schemeClr val="accent6"/>
        </a:lnRef>
        <a:fillRef idx="3">
          <a:schemeClr val="accent6"/>
        </a:fillRef>
        <a:effectRef idx="3">
          <a:schemeClr val="accent6"/>
        </a:effectRef>
        <a:fontRef idx="minor">
          <a:schemeClr val="lt1"/>
        </a:fontRef>
      </xdr:style>
      <xdr:txBody>
        <a:bodyPr vertOverflow="clip" horzOverflow="clip" rtlCol="0" anchor="t"/>
        <a:lstStyle/>
        <a:p>
          <a:pPr algn="l"/>
          <a:r>
            <a:rPr lang="en-US" sz="1100">
              <a:solidFill>
                <a:schemeClr val="tx1">
                  <a:lumMod val="75000"/>
                  <a:lumOff val="25000"/>
                </a:schemeClr>
              </a:solidFill>
            </a:rPr>
            <a:t>1: Fyll</a:t>
          </a:r>
          <a:r>
            <a:rPr lang="en-US" sz="1100" baseline="0">
              <a:solidFill>
                <a:schemeClr val="tx1">
                  <a:lumMod val="75000"/>
                  <a:lumOff val="25000"/>
                </a:schemeClr>
              </a:solidFill>
            </a:rPr>
            <a:t> i era kontaktuppgifter.</a:t>
          </a:r>
          <a:endParaRPr lang="en-US" sz="1100">
            <a:solidFill>
              <a:schemeClr val="tx1">
                <a:lumMod val="75000"/>
                <a:lumOff val="25000"/>
              </a:schemeClr>
            </a:solidFill>
          </a:endParaRPr>
        </a:p>
      </xdr:txBody>
    </xdr:sp>
    <xdr:clientData/>
  </xdr:twoCellAnchor>
  <xdr:twoCellAnchor>
    <xdr:from>
      <xdr:col>12</xdr:col>
      <xdr:colOff>179821</xdr:colOff>
      <xdr:row>5</xdr:row>
      <xdr:rowOff>85954</xdr:rowOff>
    </xdr:from>
    <xdr:to>
      <xdr:col>19</xdr:col>
      <xdr:colOff>199506</xdr:colOff>
      <xdr:row>7</xdr:row>
      <xdr:rowOff>113750</xdr:rowOff>
    </xdr:to>
    <xdr:sp macro="" textlink="">
      <xdr:nvSpPr>
        <xdr:cNvPr id="13" name="Support_Box1">
          <a:extLst>
            <a:ext uri="{FF2B5EF4-FFF2-40B4-BE49-F238E27FC236}">
              <a16:creationId xmlns:a16="http://schemas.microsoft.com/office/drawing/2014/main" id="{00000000-0008-0000-0200-00000D000000}"/>
            </a:ext>
          </a:extLst>
        </xdr:cNvPr>
        <xdr:cNvSpPr/>
      </xdr:nvSpPr>
      <xdr:spPr>
        <a:xfrm>
          <a:off x="8291946" y="1165454"/>
          <a:ext cx="4345623" cy="519921"/>
        </a:xfrm>
        <a:prstGeom prst="wedgeRoundRectCallout">
          <a:avLst>
            <a:gd name="adj1" fmla="val -69771"/>
            <a:gd name="adj2" fmla="val 33902"/>
            <a:gd name="adj3" fmla="val 16667"/>
          </a:avLst>
        </a:prstGeom>
        <a:solidFill>
          <a:srgbClr val="9AF0BB">
            <a:alpha val="74902"/>
          </a:srgbClr>
        </a:solidFill>
      </xdr:spPr>
      <xdr:style>
        <a:lnRef idx="0">
          <a:schemeClr val="accent6"/>
        </a:lnRef>
        <a:fillRef idx="3">
          <a:schemeClr val="accent6"/>
        </a:fillRef>
        <a:effectRef idx="3">
          <a:schemeClr val="accent6"/>
        </a:effectRef>
        <a:fontRef idx="minor">
          <a:schemeClr val="lt1"/>
        </a:fontRef>
      </xdr:style>
      <xdr:txBody>
        <a:bodyPr vertOverflow="clip" horzOverflow="clip" rtlCol="0" anchor="t"/>
        <a:lstStyle/>
        <a:p>
          <a:pPr algn="l"/>
          <a:r>
            <a:rPr lang="en-US" sz="1100">
              <a:solidFill>
                <a:schemeClr val="tx1">
                  <a:lumMod val="75000"/>
                  <a:lumOff val="25000"/>
                </a:schemeClr>
              </a:solidFill>
            </a:rPr>
            <a:t>2: Fyll</a:t>
          </a:r>
          <a:r>
            <a:rPr lang="en-US" sz="1100" baseline="0">
              <a:solidFill>
                <a:schemeClr val="tx1">
                  <a:lumMod val="75000"/>
                  <a:lumOff val="25000"/>
                </a:schemeClr>
              </a:solidFill>
            </a:rPr>
            <a:t> i uppgifterna om offererat fordon.</a:t>
          </a:r>
        </a:p>
        <a:p>
          <a:pPr marL="0" marR="0" lvl="0" indent="0" algn="l" defTabSz="914400" eaLnBrk="1" fontAlgn="auto" latinLnBrk="0" hangingPunct="1">
            <a:lnSpc>
              <a:spcPct val="100000"/>
            </a:lnSpc>
            <a:spcBef>
              <a:spcPts val="0"/>
            </a:spcBef>
            <a:spcAft>
              <a:spcPts val="0"/>
            </a:spcAft>
            <a:buClrTx/>
            <a:buSzTx/>
            <a:buFontTx/>
            <a:buNone/>
            <a:tabLst/>
            <a:defRPr/>
          </a:pPr>
          <a:r>
            <a:rPr lang="en-US" sz="1100" b="1" baseline="0">
              <a:solidFill>
                <a:sysClr val="windowText" lastClr="000000"/>
              </a:solidFill>
              <a:effectLst/>
              <a:latin typeface="+mn-lt"/>
              <a:ea typeface="+mn-ea"/>
              <a:cs typeface="+mn-cs"/>
            </a:rPr>
            <a:t>OBS! </a:t>
          </a:r>
          <a:r>
            <a:rPr lang="en-US" sz="1100" b="0" baseline="0">
              <a:solidFill>
                <a:sysClr val="windowText" lastClr="000000"/>
              </a:solidFill>
              <a:effectLst/>
              <a:latin typeface="+mn-lt"/>
              <a:ea typeface="+mn-ea"/>
              <a:cs typeface="+mn-cs"/>
            </a:rPr>
            <a:t>E</a:t>
          </a:r>
          <a:r>
            <a:rPr lang="en-US" sz="1100" baseline="0">
              <a:solidFill>
                <a:sysClr val="windowText" lastClr="000000"/>
              </a:solidFill>
              <a:effectLst/>
              <a:latin typeface="+mn-lt"/>
              <a:ea typeface="+mn-ea"/>
              <a:cs typeface="+mn-cs"/>
            </a:rPr>
            <a:t>ndast siffror - heltal eller decimal accepteras</a:t>
          </a:r>
          <a:endParaRPr lang="en-SE">
            <a:solidFill>
              <a:sysClr val="windowText" lastClr="000000"/>
            </a:solidFill>
            <a:effectLst/>
          </a:endParaRPr>
        </a:p>
        <a:p>
          <a:pPr algn="l"/>
          <a:endParaRPr lang="en-US" sz="1100">
            <a:solidFill>
              <a:schemeClr val="tx1">
                <a:lumMod val="75000"/>
                <a:lumOff val="25000"/>
              </a:schemeClr>
            </a:solidFill>
          </a:endParaRPr>
        </a:p>
      </xdr:txBody>
    </xdr:sp>
    <xdr:clientData/>
  </xdr:twoCellAnchor>
  <xdr:twoCellAnchor>
    <xdr:from>
      <xdr:col>12</xdr:col>
      <xdr:colOff>379962</xdr:colOff>
      <xdr:row>13</xdr:row>
      <xdr:rowOff>64250</xdr:rowOff>
    </xdr:from>
    <xdr:to>
      <xdr:col>24</xdr:col>
      <xdr:colOff>287886</xdr:colOff>
      <xdr:row>23</xdr:row>
      <xdr:rowOff>54642</xdr:rowOff>
    </xdr:to>
    <xdr:sp macro="" textlink="">
      <xdr:nvSpPr>
        <xdr:cNvPr id="14" name="Support_Box1">
          <a:extLst>
            <a:ext uri="{FF2B5EF4-FFF2-40B4-BE49-F238E27FC236}">
              <a16:creationId xmlns:a16="http://schemas.microsoft.com/office/drawing/2014/main" id="{00000000-0008-0000-0200-00000E000000}"/>
            </a:ext>
          </a:extLst>
        </xdr:cNvPr>
        <xdr:cNvSpPr/>
      </xdr:nvSpPr>
      <xdr:spPr>
        <a:xfrm>
          <a:off x="7792144" y="2887114"/>
          <a:ext cx="6869833" cy="2458233"/>
        </a:xfrm>
        <a:prstGeom prst="wedgeRoundRectCallout">
          <a:avLst>
            <a:gd name="adj1" fmla="val -64914"/>
            <a:gd name="adj2" fmla="val -23102"/>
            <a:gd name="adj3" fmla="val 16667"/>
          </a:avLst>
        </a:prstGeom>
        <a:solidFill>
          <a:srgbClr val="9AF0BB">
            <a:alpha val="75000"/>
          </a:srgbClr>
        </a:solidFill>
      </xdr:spPr>
      <xdr:style>
        <a:lnRef idx="0">
          <a:schemeClr val="accent6"/>
        </a:lnRef>
        <a:fillRef idx="3">
          <a:schemeClr val="accent6"/>
        </a:fillRef>
        <a:effectRef idx="3">
          <a:schemeClr val="accent6"/>
        </a:effectRef>
        <a:fontRef idx="minor">
          <a:schemeClr val="lt1"/>
        </a:fontRef>
      </xdr:style>
      <xdr:txBody>
        <a:bodyPr vertOverflow="clip" horzOverflow="clip" rtlCol="0" anchor="t"/>
        <a:lstStyle/>
        <a:p>
          <a:pPr algn="l"/>
          <a:r>
            <a:rPr lang="en-US" sz="1100">
              <a:solidFill>
                <a:schemeClr val="tx1">
                  <a:lumMod val="75000"/>
                  <a:lumOff val="25000"/>
                </a:schemeClr>
              </a:solidFill>
            </a:rPr>
            <a:t>3: Här framgår</a:t>
          </a:r>
          <a:r>
            <a:rPr lang="en-US" sz="1100" baseline="0">
              <a:solidFill>
                <a:schemeClr val="tx1">
                  <a:lumMod val="75000"/>
                  <a:lumOff val="25000"/>
                </a:schemeClr>
              </a:solidFill>
            </a:rPr>
            <a:t> de ska-krav som beställaren har på efterfrågat fordon. Dessa krav måste vara uppfyllda för att ert anbud ska kunna antas. </a:t>
          </a:r>
        </a:p>
        <a:p>
          <a:pPr algn="l"/>
          <a:endParaRPr lang="en-US" sz="1100" baseline="0">
            <a:solidFill>
              <a:schemeClr val="tx1">
                <a:lumMod val="75000"/>
                <a:lumOff val="25000"/>
              </a:schemeClr>
            </a:solidFill>
          </a:endParaRPr>
        </a:p>
        <a:p>
          <a:pPr algn="l"/>
          <a:r>
            <a:rPr lang="en-US" sz="1100" baseline="0">
              <a:solidFill>
                <a:schemeClr val="tx1">
                  <a:lumMod val="75000"/>
                  <a:lumOff val="25000"/>
                </a:schemeClr>
              </a:solidFill>
            </a:rPr>
            <a:t>     * Under rubriken </a:t>
          </a:r>
          <a:r>
            <a:rPr lang="en-US" sz="1100" i="1" baseline="0">
              <a:solidFill>
                <a:schemeClr val="tx1">
                  <a:lumMod val="75000"/>
                  <a:lumOff val="25000"/>
                </a:schemeClr>
              </a:solidFill>
            </a:rPr>
            <a:t>Ska-krav - Beskrivning</a:t>
          </a:r>
          <a:r>
            <a:rPr lang="en-US" sz="1100" baseline="0">
              <a:solidFill>
                <a:schemeClr val="tx1">
                  <a:lumMod val="75000"/>
                  <a:lumOff val="25000"/>
                </a:schemeClr>
              </a:solidFill>
            </a:rPr>
            <a:t> framgår kravet. </a:t>
          </a:r>
        </a:p>
        <a:p>
          <a:pPr algn="l"/>
          <a:endParaRPr lang="en-US" sz="1100" baseline="0">
            <a:solidFill>
              <a:schemeClr val="tx1">
                <a:lumMod val="75000"/>
                <a:lumOff val="25000"/>
              </a:schemeClr>
            </a:solidFill>
          </a:endParaRPr>
        </a:p>
        <a:p>
          <a:pPr algn="l"/>
          <a:r>
            <a:rPr lang="en-US" sz="1100" baseline="0">
              <a:solidFill>
                <a:schemeClr val="tx1">
                  <a:lumMod val="75000"/>
                  <a:lumOff val="25000"/>
                </a:schemeClr>
              </a:solidFill>
            </a:rPr>
            <a:t>     * Respektive krav är kopplat till ett kriterie.</a:t>
          </a:r>
        </a:p>
        <a:p>
          <a:pPr algn="l"/>
          <a:endParaRPr lang="en-US" sz="1100" baseline="0">
            <a:solidFill>
              <a:schemeClr val="tx1">
                <a:lumMod val="75000"/>
                <a:lumOff val="25000"/>
              </a:schemeClr>
            </a:solidFill>
          </a:endParaRPr>
        </a:p>
        <a:p>
          <a:pPr algn="l"/>
          <a:r>
            <a:rPr lang="en-US" sz="1100" baseline="0">
              <a:solidFill>
                <a:schemeClr val="tx1">
                  <a:lumMod val="75000"/>
                  <a:lumOff val="25000"/>
                </a:schemeClr>
              </a:solidFill>
            </a:rPr>
            <a:t>     * I kolumen </a:t>
          </a:r>
          <a:r>
            <a:rPr lang="en-US" sz="1100" b="1" i="1" baseline="0">
              <a:solidFill>
                <a:schemeClr val="tx1">
                  <a:lumMod val="75000"/>
                  <a:lumOff val="25000"/>
                </a:schemeClr>
              </a:solidFill>
            </a:rPr>
            <a:t>Uppfylls kravet? </a:t>
          </a:r>
          <a:r>
            <a:rPr lang="en-US" sz="1100" baseline="0">
              <a:solidFill>
                <a:schemeClr val="tx1">
                  <a:lumMod val="75000"/>
                  <a:lumOff val="25000"/>
                </a:schemeClr>
              </a:solidFill>
            </a:rPr>
            <a:t>besvarar ni om kravet är uppfyllt. Detta gör ni genom att välja Ja eller Nej i scroll-listan. </a:t>
          </a:r>
        </a:p>
        <a:p>
          <a:pPr algn="l"/>
          <a:endParaRPr lang="en-US" sz="1100" baseline="0">
            <a:solidFill>
              <a:schemeClr val="tx1">
                <a:lumMod val="75000"/>
                <a:lumOff val="25000"/>
              </a:schemeClr>
            </a:solidFill>
          </a:endParaRPr>
        </a:p>
        <a:p>
          <a:pPr algn="l"/>
          <a:r>
            <a:rPr lang="en-US" sz="1100" baseline="0">
              <a:solidFill>
                <a:schemeClr val="tx1">
                  <a:lumMod val="75000"/>
                  <a:lumOff val="25000"/>
                </a:schemeClr>
              </a:solidFill>
            </a:rPr>
            <a:t>Observera att detta är ska-krav och måste vara uppfyllda för att anbudet ska kunna antas. Har ni besvarat ett ska-krav med Nej kommer rutan att rödmarkeras för att varna för att kravet inte är uppfyllt.</a:t>
          </a:r>
          <a:endParaRPr lang="en-US" sz="1100">
            <a:solidFill>
              <a:schemeClr val="tx1">
                <a:lumMod val="75000"/>
                <a:lumOff val="25000"/>
              </a:schemeClr>
            </a:solidFill>
          </a:endParaRPr>
        </a:p>
      </xdr:txBody>
    </xdr:sp>
    <xdr:clientData/>
  </xdr:twoCellAnchor>
  <xdr:twoCellAnchor>
    <xdr:from>
      <xdr:col>12</xdr:col>
      <xdr:colOff>396875</xdr:colOff>
      <xdr:row>23</xdr:row>
      <xdr:rowOff>174336</xdr:rowOff>
    </xdr:from>
    <xdr:to>
      <xdr:col>24</xdr:col>
      <xdr:colOff>240665</xdr:colOff>
      <xdr:row>34</xdr:row>
      <xdr:rowOff>253480</xdr:rowOff>
    </xdr:to>
    <xdr:sp macro="" textlink="">
      <xdr:nvSpPr>
        <xdr:cNvPr id="15" name="Support_Box1">
          <a:extLst>
            <a:ext uri="{FF2B5EF4-FFF2-40B4-BE49-F238E27FC236}">
              <a16:creationId xmlns:a16="http://schemas.microsoft.com/office/drawing/2014/main" id="{00000000-0008-0000-0200-00000F000000}"/>
            </a:ext>
          </a:extLst>
        </xdr:cNvPr>
        <xdr:cNvSpPr/>
      </xdr:nvSpPr>
      <xdr:spPr>
        <a:xfrm>
          <a:off x="7809057" y="5465041"/>
          <a:ext cx="6805699" cy="3317644"/>
        </a:xfrm>
        <a:prstGeom prst="roundRect">
          <a:avLst/>
        </a:prstGeom>
        <a:solidFill>
          <a:srgbClr val="9AF0BB">
            <a:alpha val="75000"/>
          </a:srgbClr>
        </a:solidFill>
      </xdr:spPr>
      <xdr:style>
        <a:lnRef idx="0">
          <a:schemeClr val="accent6"/>
        </a:lnRef>
        <a:fillRef idx="3">
          <a:schemeClr val="accent6"/>
        </a:fillRef>
        <a:effectRef idx="3">
          <a:schemeClr val="accent6"/>
        </a:effectRef>
        <a:fontRef idx="minor">
          <a:schemeClr val="lt1"/>
        </a:fontRef>
      </xdr:style>
      <xdr:txBody>
        <a:bodyPr vertOverflow="clip" horzOverflow="clip" rtlCol="0" anchor="t"/>
        <a:lstStyle/>
        <a:p>
          <a:pPr algn="l"/>
          <a:r>
            <a:rPr lang="en-US" sz="1100" b="1" baseline="0">
              <a:solidFill>
                <a:schemeClr val="tx1">
                  <a:lumMod val="75000"/>
                  <a:lumOff val="25000"/>
                </a:schemeClr>
              </a:solidFill>
            </a:rPr>
            <a:t>Information</a:t>
          </a:r>
        </a:p>
        <a:p>
          <a:pPr algn="l"/>
          <a:endParaRPr lang="en-US" sz="1100" baseline="0">
            <a:solidFill>
              <a:schemeClr val="tx1">
                <a:lumMod val="75000"/>
                <a:lumOff val="25000"/>
              </a:schemeClr>
            </a:solidFill>
          </a:endParaRPr>
        </a:p>
        <a:p>
          <a:pPr algn="l"/>
          <a:r>
            <a:rPr lang="en-US" sz="1100" baseline="0">
              <a:solidFill>
                <a:schemeClr val="tx1">
                  <a:lumMod val="75000"/>
                  <a:lumOff val="25000"/>
                </a:schemeClr>
              </a:solidFill>
            </a:rPr>
            <a:t>Beställaren kan använda sig av nedan angivna tilldelningskriterier. Dessa kan viktas inom följande intervall:</a:t>
          </a:r>
        </a:p>
        <a:p>
          <a:pPr algn="l"/>
          <a:endParaRPr lang="en-US" sz="1100" baseline="0">
            <a:solidFill>
              <a:schemeClr val="tx1">
                <a:lumMod val="75000"/>
                <a:lumOff val="25000"/>
              </a:schemeClr>
            </a:solidFill>
          </a:endParaRPr>
        </a:p>
        <a:p>
          <a:pPr algn="l"/>
          <a:r>
            <a:rPr lang="en-US" sz="1100">
              <a:solidFill>
                <a:schemeClr val="tx1">
                  <a:lumMod val="75000"/>
                  <a:lumOff val="25000"/>
                </a:schemeClr>
              </a:solidFill>
            </a:rPr>
            <a:t>1. LCC-kostnad </a:t>
          </a:r>
          <a:r>
            <a:rPr lang="en-US" sz="1100" b="0">
              <a:solidFill>
                <a:schemeClr val="tx1">
                  <a:lumMod val="75000"/>
                  <a:lumOff val="25000"/>
                </a:schemeClr>
              </a:solidFill>
            </a:rPr>
            <a:t>30</a:t>
          </a:r>
          <a:r>
            <a:rPr lang="en-US" sz="1100">
              <a:solidFill>
                <a:schemeClr val="tx1">
                  <a:lumMod val="75000"/>
                  <a:lumOff val="25000"/>
                </a:schemeClr>
              </a:solidFill>
            </a:rPr>
            <a:t>-100% </a:t>
          </a:r>
        </a:p>
        <a:p>
          <a:pPr algn="l"/>
          <a:r>
            <a:rPr lang="en-US" sz="1100">
              <a:solidFill>
                <a:schemeClr val="tx1">
                  <a:lumMod val="75000"/>
                  <a:lumOff val="25000"/>
                </a:schemeClr>
              </a:solidFill>
            </a:rPr>
            <a:t>2. Säkerhet 0-70% </a:t>
          </a:r>
        </a:p>
        <a:p>
          <a:pPr algn="l"/>
          <a:r>
            <a:rPr lang="en-US" sz="1100">
              <a:solidFill>
                <a:schemeClr val="tx1">
                  <a:lumMod val="75000"/>
                  <a:lumOff val="25000"/>
                </a:schemeClr>
              </a:solidFill>
            </a:rPr>
            <a:t>3. Miljö 0-70% </a:t>
          </a:r>
        </a:p>
        <a:p>
          <a:pPr algn="l"/>
          <a:r>
            <a:rPr lang="en-US" sz="1100">
              <a:solidFill>
                <a:schemeClr val="tx1">
                  <a:lumMod val="75000"/>
                  <a:lumOff val="25000"/>
                </a:schemeClr>
              </a:solidFill>
            </a:rPr>
            <a:t>4. Garantier 0-70% </a:t>
          </a:r>
        </a:p>
        <a:p>
          <a:pPr algn="l"/>
          <a:r>
            <a:rPr lang="en-US" sz="1100">
              <a:solidFill>
                <a:schemeClr val="tx1">
                  <a:lumMod val="75000"/>
                  <a:lumOff val="25000"/>
                </a:schemeClr>
              </a:solidFill>
            </a:rPr>
            <a:t>5. Funktion 0-70% </a:t>
          </a:r>
        </a:p>
        <a:p>
          <a:pPr algn="l"/>
          <a:r>
            <a:rPr lang="en-US" sz="1100">
              <a:solidFill>
                <a:schemeClr val="tx1">
                  <a:lumMod val="75000"/>
                  <a:lumOff val="25000"/>
                </a:schemeClr>
              </a:solidFill>
            </a:rPr>
            <a:t>6. Leveranstid 0-70%</a:t>
          </a:r>
        </a:p>
        <a:p>
          <a:pPr algn="l"/>
          <a:endParaRPr lang="en-US" sz="1100">
            <a:solidFill>
              <a:schemeClr val="tx1">
                <a:lumMod val="75000"/>
                <a:lumOff val="25000"/>
              </a:schemeClr>
            </a:solidFill>
          </a:endParaRPr>
        </a:p>
        <a:p>
          <a:pPr algn="l"/>
          <a:r>
            <a:rPr lang="en-US" sz="1100" b="1">
              <a:solidFill>
                <a:schemeClr val="tx1">
                  <a:lumMod val="75000"/>
                  <a:lumOff val="25000"/>
                </a:schemeClr>
              </a:solidFill>
            </a:rPr>
            <a:t>LCC- kostnaden kan viktas till 100% och eventuella preciseringar av behovet kan ställas enbart med ska-krav</a:t>
          </a:r>
          <a:r>
            <a:rPr lang="en-US" sz="1100" b="1" baseline="0">
              <a:solidFill>
                <a:schemeClr val="tx1">
                  <a:lumMod val="75000"/>
                  <a:lumOff val="25000"/>
                </a:schemeClr>
              </a:solidFill>
            </a:rPr>
            <a:t>. I sådana fall finns inga bör-krav angivna.  </a:t>
          </a:r>
          <a:endParaRPr lang="en-US" sz="1100">
            <a:solidFill>
              <a:schemeClr val="tx1">
                <a:lumMod val="75000"/>
                <a:lumOff val="25000"/>
              </a:schemeClr>
            </a:solidFill>
          </a:endParaRPr>
        </a:p>
      </xdr:txBody>
    </xdr:sp>
    <xdr:clientData/>
  </xdr:twoCellAnchor>
  <xdr:twoCellAnchor>
    <xdr:from>
      <xdr:col>0</xdr:col>
      <xdr:colOff>85725</xdr:colOff>
      <xdr:row>51</xdr:row>
      <xdr:rowOff>361950</xdr:rowOff>
    </xdr:from>
    <xdr:to>
      <xdr:col>8</xdr:col>
      <xdr:colOff>566169</xdr:colOff>
      <xdr:row>51</xdr:row>
      <xdr:rowOff>793184</xdr:rowOff>
    </xdr:to>
    <xdr:sp macro="" textlink="">
      <xdr:nvSpPr>
        <xdr:cNvPr id="16" name="Support_Box2">
          <a:extLst>
            <a:ext uri="{FF2B5EF4-FFF2-40B4-BE49-F238E27FC236}">
              <a16:creationId xmlns:a16="http://schemas.microsoft.com/office/drawing/2014/main" id="{00000000-0008-0000-0200-000010000000}"/>
            </a:ext>
          </a:extLst>
        </xdr:cNvPr>
        <xdr:cNvSpPr/>
      </xdr:nvSpPr>
      <xdr:spPr>
        <a:xfrm>
          <a:off x="85725" y="13687425"/>
          <a:ext cx="4776219" cy="431234"/>
        </a:xfrm>
        <a:prstGeom prst="wedgeRoundRectCallout">
          <a:avLst>
            <a:gd name="adj1" fmla="val 61319"/>
            <a:gd name="adj2" fmla="val 101391"/>
            <a:gd name="adj3" fmla="val 16667"/>
          </a:avLst>
        </a:prstGeom>
        <a:solidFill>
          <a:srgbClr val="9AF0BB">
            <a:alpha val="75000"/>
          </a:srgbClr>
        </a:solidFill>
      </xdr:spPr>
      <xdr:style>
        <a:lnRef idx="0">
          <a:schemeClr val="accent6"/>
        </a:lnRef>
        <a:fillRef idx="3">
          <a:schemeClr val="accent6"/>
        </a:fillRef>
        <a:effectRef idx="3">
          <a:schemeClr val="accent6"/>
        </a:effectRef>
        <a:fontRef idx="minor">
          <a:schemeClr val="lt1"/>
        </a:fontRef>
      </xdr:style>
      <xdr:txBody>
        <a:bodyPr vertOverflow="clip" horzOverflow="clip" rtlCol="0" anchor="t"/>
        <a:lstStyle/>
        <a:p>
          <a:pPr algn="l"/>
          <a:r>
            <a:rPr lang="en-US" sz="1100">
              <a:solidFill>
                <a:schemeClr val="tx1">
                  <a:lumMod val="75000"/>
                  <a:lumOff val="25000"/>
                </a:schemeClr>
              </a:solidFill>
            </a:rPr>
            <a:t>Prisavdraget</a:t>
          </a:r>
          <a:r>
            <a:rPr lang="en-US" sz="1100" baseline="0">
              <a:solidFill>
                <a:schemeClr val="tx1">
                  <a:lumMod val="75000"/>
                  <a:lumOff val="25000"/>
                </a:schemeClr>
              </a:solidFill>
            </a:rPr>
            <a:t> beräknas utifrån viktningen för kriteriet och antalet poäng på det specifika kravet.</a:t>
          </a:r>
          <a:endParaRPr lang="en-US" sz="1100">
            <a:solidFill>
              <a:schemeClr val="tx1">
                <a:lumMod val="75000"/>
                <a:lumOff val="25000"/>
              </a:schemeClr>
            </a:solidFill>
          </a:endParaRPr>
        </a:p>
      </xdr:txBody>
    </xdr:sp>
    <xdr:clientData/>
  </xdr:twoCellAnchor>
  <xdr:twoCellAnchor>
    <xdr:from>
      <xdr:col>13</xdr:col>
      <xdr:colOff>152400</xdr:colOff>
      <xdr:row>50</xdr:row>
      <xdr:rowOff>133350</xdr:rowOff>
    </xdr:from>
    <xdr:to>
      <xdr:col>32</xdr:col>
      <xdr:colOff>230294</xdr:colOff>
      <xdr:row>69</xdr:row>
      <xdr:rowOff>116967</xdr:rowOff>
    </xdr:to>
    <xdr:sp macro="" textlink="">
      <xdr:nvSpPr>
        <xdr:cNvPr id="17" name="Support_Box1">
          <a:extLst>
            <a:ext uri="{FF2B5EF4-FFF2-40B4-BE49-F238E27FC236}">
              <a16:creationId xmlns:a16="http://schemas.microsoft.com/office/drawing/2014/main" id="{00000000-0008-0000-0200-000011000000}"/>
            </a:ext>
          </a:extLst>
        </xdr:cNvPr>
        <xdr:cNvSpPr/>
      </xdr:nvSpPr>
      <xdr:spPr>
        <a:xfrm>
          <a:off x="7467600" y="13306425"/>
          <a:ext cx="11660294" cy="5917692"/>
        </a:xfrm>
        <a:prstGeom prst="wedgeRoundRectCallout">
          <a:avLst>
            <a:gd name="adj1" fmla="val -61035"/>
            <a:gd name="adj2" fmla="val -27691"/>
            <a:gd name="adj3" fmla="val 16667"/>
          </a:avLst>
        </a:prstGeom>
        <a:solidFill>
          <a:srgbClr val="9AF0BB">
            <a:alpha val="75000"/>
          </a:srgbClr>
        </a:solidFill>
      </xdr:spPr>
      <xdr:style>
        <a:lnRef idx="0">
          <a:schemeClr val="accent6"/>
        </a:lnRef>
        <a:fillRef idx="3">
          <a:schemeClr val="accent6"/>
        </a:fillRef>
        <a:effectRef idx="3">
          <a:schemeClr val="accent6"/>
        </a:effectRef>
        <a:fontRef idx="minor">
          <a:schemeClr val="lt1"/>
        </a:fontRef>
      </xdr:style>
      <xdr:txBody>
        <a:bodyPr vertOverflow="clip" horzOverflow="clip" rtlCol="0" anchor="t"/>
        <a:lstStyle/>
        <a:p>
          <a:pPr algn="l"/>
          <a:r>
            <a:rPr lang="en-US" sz="1100">
              <a:solidFill>
                <a:schemeClr val="tx1">
                  <a:lumMod val="75000"/>
                  <a:lumOff val="25000"/>
                </a:schemeClr>
              </a:solidFill>
            </a:rPr>
            <a:t>4a: Här framgår</a:t>
          </a:r>
          <a:r>
            <a:rPr lang="en-US" sz="1100" baseline="0">
              <a:solidFill>
                <a:schemeClr val="tx1">
                  <a:lumMod val="75000"/>
                  <a:lumOff val="25000"/>
                </a:schemeClr>
              </a:solidFill>
            </a:rPr>
            <a:t> bör-krav som kan besvaras med </a:t>
          </a:r>
          <a:r>
            <a:rPr lang="en-US" sz="1100" b="1" baseline="0">
              <a:solidFill>
                <a:schemeClr val="tx1">
                  <a:lumMod val="75000"/>
                  <a:lumOff val="25000"/>
                </a:schemeClr>
              </a:solidFill>
            </a:rPr>
            <a:t>Ja</a:t>
          </a:r>
          <a:r>
            <a:rPr lang="en-US" sz="1100" baseline="0">
              <a:solidFill>
                <a:schemeClr val="tx1">
                  <a:lumMod val="75000"/>
                  <a:lumOff val="25000"/>
                </a:schemeClr>
              </a:solidFill>
            </a:rPr>
            <a:t> eller </a:t>
          </a:r>
          <a:r>
            <a:rPr lang="en-US" sz="1100" b="1" baseline="0">
              <a:solidFill>
                <a:schemeClr val="tx1">
                  <a:lumMod val="75000"/>
                  <a:lumOff val="25000"/>
                </a:schemeClr>
              </a:solidFill>
            </a:rPr>
            <a:t>Nej</a:t>
          </a:r>
          <a:r>
            <a:rPr lang="en-US" sz="1100" baseline="0">
              <a:solidFill>
                <a:schemeClr val="tx1">
                  <a:lumMod val="75000"/>
                  <a:lumOff val="25000"/>
                </a:schemeClr>
              </a:solidFill>
            </a:rPr>
            <a:t> av er leverantörer. Dvs. krav som antingen kan uppfyllas till fullo (Ja) eller inte uppfyllas alls (Nej). Dessa krav måste inte vara uppfyllda för att ert anbudet ska kunna antas men de ger ett mervärde för beställaren och de påverkar anbudsutvärderingen. </a:t>
          </a:r>
        </a:p>
        <a:p>
          <a:pPr algn="l"/>
          <a:endParaRPr lang="en-US" sz="1100" baseline="0">
            <a:solidFill>
              <a:schemeClr val="tx1">
                <a:lumMod val="75000"/>
                <a:lumOff val="25000"/>
              </a:schemeClr>
            </a:solidFill>
          </a:endParaRPr>
        </a:p>
        <a:p>
          <a:pPr algn="l"/>
          <a:r>
            <a:rPr lang="en-US" sz="1100" baseline="0">
              <a:solidFill>
                <a:schemeClr val="tx1">
                  <a:lumMod val="75000"/>
                  <a:lumOff val="25000"/>
                </a:schemeClr>
              </a:solidFill>
            </a:rPr>
            <a:t>Uppfyllnad av bör-krav ger ett prisavdrag från LCC-kostnaden (Total LCC per styck, under fliken LCC-kalkyl). Prisavdragets storlek baseras på bör-kravets poäng och kriteriets viktning.</a:t>
          </a:r>
        </a:p>
        <a:p>
          <a:pPr algn="l"/>
          <a:endParaRPr lang="en-US" sz="1100" baseline="0">
            <a:solidFill>
              <a:schemeClr val="tx1">
                <a:lumMod val="75000"/>
                <a:lumOff val="25000"/>
              </a:schemeClr>
            </a:solidFill>
          </a:endParaRPr>
        </a:p>
        <a:p>
          <a:pPr algn="l"/>
          <a:r>
            <a:rPr lang="en-US" sz="1100" baseline="0">
              <a:solidFill>
                <a:schemeClr val="tx1">
                  <a:lumMod val="75000"/>
                  <a:lumOff val="25000"/>
                </a:schemeClr>
              </a:solidFill>
            </a:rPr>
            <a:t>     * Under rubriken </a:t>
          </a:r>
          <a:r>
            <a:rPr lang="en-US" sz="1100" i="1" baseline="0">
              <a:solidFill>
                <a:schemeClr val="tx1">
                  <a:lumMod val="75000"/>
                  <a:lumOff val="25000"/>
                </a:schemeClr>
              </a:solidFill>
            </a:rPr>
            <a:t>Bör-krav - Beskrivning</a:t>
          </a:r>
          <a:r>
            <a:rPr lang="en-US" sz="1100" baseline="0">
              <a:solidFill>
                <a:schemeClr val="tx1">
                  <a:lumMod val="75000"/>
                  <a:lumOff val="25000"/>
                </a:schemeClr>
              </a:solidFill>
            </a:rPr>
            <a:t> framgår kravet. </a:t>
          </a:r>
        </a:p>
        <a:p>
          <a:pPr algn="l"/>
          <a:endParaRPr lang="en-US" sz="1100" baseline="0">
            <a:solidFill>
              <a:schemeClr val="tx1">
                <a:lumMod val="75000"/>
                <a:lumOff val="25000"/>
              </a:schemeClr>
            </a:solidFill>
          </a:endParaRPr>
        </a:p>
        <a:p>
          <a:pPr algn="l"/>
          <a:r>
            <a:rPr lang="en-US" sz="1100" baseline="0">
              <a:solidFill>
                <a:schemeClr val="tx1">
                  <a:lumMod val="75000"/>
                  <a:lumOff val="25000"/>
                </a:schemeClr>
              </a:solidFill>
            </a:rPr>
            <a:t>     * Respektive krav är kopplat till ett kriterie.</a:t>
          </a:r>
        </a:p>
        <a:p>
          <a:pPr algn="l"/>
          <a:r>
            <a:rPr lang="en-US" sz="1100" baseline="0">
              <a:solidFill>
                <a:schemeClr val="tx1">
                  <a:lumMod val="75000"/>
                  <a:lumOff val="25000"/>
                </a:schemeClr>
              </a:solidFill>
            </a:rPr>
            <a:t>     </a:t>
          </a:r>
        </a:p>
        <a:p>
          <a:pPr algn="l"/>
          <a:r>
            <a:rPr lang="en-US" sz="1100" baseline="0">
              <a:solidFill>
                <a:schemeClr val="tx1">
                  <a:lumMod val="75000"/>
                  <a:lumOff val="25000"/>
                </a:schemeClr>
              </a:solidFill>
            </a:rPr>
            <a:t>     * I kolumnen </a:t>
          </a:r>
          <a:r>
            <a:rPr lang="en-US" sz="1100" i="1" baseline="0">
              <a:solidFill>
                <a:schemeClr val="tx1">
                  <a:lumMod val="75000"/>
                  <a:lumOff val="25000"/>
                </a:schemeClr>
              </a:solidFill>
            </a:rPr>
            <a:t>Antal poäng för uppfyllt bör-k</a:t>
          </a:r>
          <a:r>
            <a:rPr lang="en-US" sz="1100" baseline="0">
              <a:solidFill>
                <a:schemeClr val="tx1">
                  <a:lumMod val="75000"/>
                  <a:lumOff val="25000"/>
                </a:schemeClr>
              </a:solidFill>
            </a:rPr>
            <a:t>rav framgår hur många poäng respektive krav är värt. </a:t>
          </a:r>
        </a:p>
        <a:p>
          <a:pPr algn="l"/>
          <a:endParaRPr lang="en-US" sz="1100" baseline="0">
            <a:solidFill>
              <a:schemeClr val="tx1">
                <a:lumMod val="75000"/>
                <a:lumOff val="25000"/>
              </a:schemeClr>
            </a:solidFill>
          </a:endParaRPr>
        </a:p>
        <a:p>
          <a:pPr algn="l"/>
          <a:r>
            <a:rPr lang="en-US" sz="1100" baseline="0">
              <a:solidFill>
                <a:schemeClr val="tx1">
                  <a:lumMod val="75000"/>
                  <a:lumOff val="25000"/>
                </a:schemeClr>
              </a:solidFill>
            </a:rPr>
            <a:t>     * I kolumen </a:t>
          </a:r>
          <a:r>
            <a:rPr lang="en-US" sz="1100" b="1" i="1" baseline="0">
              <a:solidFill>
                <a:schemeClr val="tx1">
                  <a:lumMod val="75000"/>
                  <a:lumOff val="25000"/>
                </a:schemeClr>
              </a:solidFill>
            </a:rPr>
            <a:t>Uppfylls kravet? </a:t>
          </a:r>
          <a:r>
            <a:rPr lang="en-US" sz="1100" baseline="0">
              <a:solidFill>
                <a:schemeClr val="tx1">
                  <a:lumMod val="75000"/>
                  <a:lumOff val="25000"/>
                </a:schemeClr>
              </a:solidFill>
            </a:rPr>
            <a:t>besvarar ni om kravet är uppfyllt. Detta gör ni genom att välja Ja eller Nej i scroll-listan. </a:t>
          </a:r>
        </a:p>
        <a:p>
          <a:pPr algn="l"/>
          <a:endParaRPr lang="en-US" sz="1100" baseline="0">
            <a:solidFill>
              <a:schemeClr val="tx1">
                <a:lumMod val="75000"/>
                <a:lumOff val="25000"/>
              </a:schemeClr>
            </a:solidFill>
          </a:endParaRPr>
        </a:p>
        <a:p>
          <a:pPr algn="l"/>
          <a:r>
            <a:rPr lang="en-US" sz="1100" b="1" i="1">
              <a:solidFill>
                <a:schemeClr val="tx1">
                  <a:lumMod val="75000"/>
                  <a:lumOff val="25000"/>
                </a:schemeClr>
              </a:solidFill>
            </a:rPr>
            <a:t>Exempel 1: </a:t>
          </a:r>
          <a:r>
            <a:rPr lang="en-US" sz="1100" b="0" i="1">
              <a:solidFill>
                <a:schemeClr val="tx1">
                  <a:lumMod val="75000"/>
                  <a:lumOff val="25000"/>
                </a:schemeClr>
              </a:solidFill>
            </a:rPr>
            <a:t>Bör-krav: </a:t>
          </a:r>
          <a:r>
            <a:rPr lang="en-US" sz="1100" i="1">
              <a:solidFill>
                <a:schemeClr val="tx1">
                  <a:lumMod val="75000"/>
                  <a:lumOff val="25000"/>
                </a:schemeClr>
              </a:solidFill>
            </a:rPr>
            <a:t>Fordonet bör vara utrustat med back-kamera. Uppfylls kravet? Kriterie: Säkerhet. Antal poäng för uppfyllt bör-krav: 10. </a:t>
          </a:r>
        </a:p>
        <a:p>
          <a:pPr algn="l"/>
          <a:endParaRPr lang="en-US" sz="1100" i="1">
            <a:solidFill>
              <a:schemeClr val="tx1">
                <a:lumMod val="75000"/>
                <a:lumOff val="25000"/>
              </a:schemeClr>
            </a:solidFill>
          </a:endParaRPr>
        </a:p>
        <a:p>
          <a:pPr algn="l"/>
          <a:r>
            <a:rPr lang="en-US" sz="1100" i="1">
              <a:solidFill>
                <a:schemeClr val="tx1">
                  <a:lumMod val="75000"/>
                  <a:lumOff val="25000"/>
                </a:schemeClr>
              </a:solidFill>
            </a:rPr>
            <a:t>Om</a:t>
          </a:r>
          <a:r>
            <a:rPr lang="en-US" sz="1100" i="1" baseline="0">
              <a:solidFill>
                <a:schemeClr val="tx1">
                  <a:lumMod val="75000"/>
                  <a:lumOff val="25000"/>
                </a:schemeClr>
              </a:solidFill>
            </a:rPr>
            <a:t> ni offererar ett fordon som är utrustat med back-kamera svarar ni Ja. I kolumnen uppfyllnadsvärde kommer ni då se att ni får 10 poäng.  </a:t>
          </a:r>
          <a:r>
            <a:rPr lang="en-US" sz="1100" i="1">
              <a:solidFill>
                <a:schemeClr val="tx1">
                  <a:lumMod val="75000"/>
                  <a:lumOff val="25000"/>
                </a:schemeClr>
              </a:solidFill>
            </a:rPr>
            <a:t> </a:t>
          </a:r>
        </a:p>
        <a:p>
          <a:pPr algn="l"/>
          <a:endParaRPr lang="en-US" sz="1100">
            <a:solidFill>
              <a:schemeClr val="tx1">
                <a:lumMod val="75000"/>
                <a:lumOff val="25000"/>
              </a:schemeClr>
            </a:solidFill>
          </a:endParaRPr>
        </a:p>
        <a:p>
          <a:pPr algn="l"/>
          <a:endParaRPr lang="en-US" sz="1100">
            <a:solidFill>
              <a:schemeClr val="tx1">
                <a:lumMod val="75000"/>
                <a:lumOff val="25000"/>
              </a:schemeClr>
            </a:solidFill>
          </a:endParaRPr>
        </a:p>
        <a:p>
          <a:pPr algn="l"/>
          <a:r>
            <a:rPr lang="en-US" sz="1100">
              <a:solidFill>
                <a:schemeClr val="tx1">
                  <a:lumMod val="75000"/>
                  <a:lumOff val="25000"/>
                </a:schemeClr>
              </a:solidFill>
            </a:rPr>
            <a:t>Ett kriterie kan innehålla flera bör-krav. Bör-kraven inom ett kriterie kan vara värda olika många poäng. Bör-kravens poäng utgör då en inbördes viktning av kraven inom kriteriet. </a:t>
          </a:r>
        </a:p>
        <a:p>
          <a:pPr algn="l"/>
          <a:endParaRPr lang="en-US" sz="1100">
            <a:solidFill>
              <a:schemeClr val="tx1">
                <a:lumMod val="75000"/>
                <a:lumOff val="25000"/>
              </a:schemeClr>
            </a:solidFill>
          </a:endParaRPr>
        </a:p>
        <a:p>
          <a:pPr algn="l"/>
          <a:r>
            <a:rPr lang="en-US" sz="1100" b="1" i="1">
              <a:solidFill>
                <a:schemeClr val="tx1">
                  <a:lumMod val="75000"/>
                  <a:lumOff val="25000"/>
                </a:schemeClr>
              </a:solidFill>
            </a:rPr>
            <a:t>Exempel 2: </a:t>
          </a:r>
        </a:p>
        <a:p>
          <a:pPr algn="l"/>
          <a:r>
            <a:rPr lang="en-US" sz="1100" i="1">
              <a:solidFill>
                <a:schemeClr val="tx1">
                  <a:lumMod val="75000"/>
                  <a:lumOff val="25000"/>
                </a:schemeClr>
              </a:solidFill>
            </a:rPr>
            <a:t>Krav 1. Fordonet bör vara utrustat med back-kamera. Uppfylls kravet? Kriterie: Säkerhet. Antal poäng för uppfyllt bör-krav: 10</a:t>
          </a:r>
        </a:p>
        <a:p>
          <a:pPr algn="l"/>
          <a:r>
            <a:rPr lang="en-US" sz="1100" i="1">
              <a:solidFill>
                <a:schemeClr val="tx1">
                  <a:lumMod val="75000"/>
                  <a:lumOff val="25000"/>
                </a:schemeClr>
              </a:solidFill>
            </a:rPr>
            <a:t>Krav 2. Fordonet bör ha erhållit minst 35 poäng avseende krockskydd vid provning enligt Euro NCAP. Uppfylls kravet? Kriterie: Säkerhet. Antal poäng för uppfyllt bör-krav: 5</a:t>
          </a:r>
        </a:p>
        <a:p>
          <a:pPr algn="l"/>
          <a:endParaRPr lang="en-US" sz="1100" i="1">
            <a:solidFill>
              <a:schemeClr val="tx1">
                <a:lumMod val="75000"/>
                <a:lumOff val="25000"/>
              </a:schemeClr>
            </a:solidFill>
          </a:endParaRPr>
        </a:p>
        <a:p>
          <a:pPr algn="l"/>
          <a:r>
            <a:rPr lang="en-US" sz="1100" i="1">
              <a:solidFill>
                <a:schemeClr val="tx1">
                  <a:lumMod val="75000"/>
                  <a:lumOff val="25000"/>
                </a:schemeClr>
              </a:solidFill>
            </a:rPr>
            <a:t>I exempel 2 värderas krav 1 dubbelt så högt som krav 2.</a:t>
          </a:r>
        </a:p>
        <a:p>
          <a:pPr algn="l"/>
          <a:endParaRPr lang="en-US" sz="1100">
            <a:solidFill>
              <a:schemeClr val="tx1">
                <a:lumMod val="75000"/>
                <a:lumOff val="25000"/>
              </a:schemeClr>
            </a:solidFill>
          </a:endParaRPr>
        </a:p>
      </xdr:txBody>
    </xdr:sp>
    <xdr:clientData/>
  </xdr:twoCellAnchor>
  <xdr:twoCellAnchor>
    <xdr:from>
      <xdr:col>1</xdr:col>
      <xdr:colOff>9525</xdr:colOff>
      <xdr:row>94</xdr:row>
      <xdr:rowOff>133350</xdr:rowOff>
    </xdr:from>
    <xdr:to>
      <xdr:col>8</xdr:col>
      <xdr:colOff>308994</xdr:colOff>
      <xdr:row>97</xdr:row>
      <xdr:rowOff>111194</xdr:rowOff>
    </xdr:to>
    <xdr:sp macro="" textlink="">
      <xdr:nvSpPr>
        <xdr:cNvPr id="18" name="Support_Box2">
          <a:extLst>
            <a:ext uri="{FF2B5EF4-FFF2-40B4-BE49-F238E27FC236}">
              <a16:creationId xmlns:a16="http://schemas.microsoft.com/office/drawing/2014/main" id="{00000000-0008-0000-0200-000012000000}"/>
            </a:ext>
          </a:extLst>
        </xdr:cNvPr>
        <xdr:cNvSpPr/>
      </xdr:nvSpPr>
      <xdr:spPr>
        <a:xfrm>
          <a:off x="104775" y="25860375"/>
          <a:ext cx="4776219" cy="520769"/>
        </a:xfrm>
        <a:prstGeom prst="wedgeRoundRectCallout">
          <a:avLst>
            <a:gd name="adj1" fmla="val 20051"/>
            <a:gd name="adj2" fmla="val 79681"/>
            <a:gd name="adj3" fmla="val 16667"/>
          </a:avLst>
        </a:prstGeom>
        <a:solidFill>
          <a:srgbClr val="9AF0BB">
            <a:alpha val="75000"/>
          </a:srgbClr>
        </a:solidFill>
      </xdr:spPr>
      <xdr:style>
        <a:lnRef idx="0">
          <a:schemeClr val="accent6"/>
        </a:lnRef>
        <a:fillRef idx="3">
          <a:schemeClr val="accent6"/>
        </a:fillRef>
        <a:effectRef idx="3">
          <a:schemeClr val="accent6"/>
        </a:effectRef>
        <a:fontRef idx="minor">
          <a:schemeClr val="lt1"/>
        </a:fontRef>
      </xdr:style>
      <xdr:txBody>
        <a:bodyPr vertOverflow="clip" horzOverflow="clip" rtlCol="0" anchor="t"/>
        <a:lstStyle/>
        <a:p>
          <a:pPr algn="l"/>
          <a:r>
            <a:rPr lang="en-US" sz="1100">
              <a:solidFill>
                <a:schemeClr val="tx1">
                  <a:lumMod val="75000"/>
                  <a:lumOff val="25000"/>
                </a:schemeClr>
              </a:solidFill>
            </a:rPr>
            <a:t>Prisavdraget</a:t>
          </a:r>
          <a:r>
            <a:rPr lang="en-US" sz="1100" baseline="0">
              <a:solidFill>
                <a:schemeClr val="tx1">
                  <a:lumMod val="75000"/>
                  <a:lumOff val="25000"/>
                </a:schemeClr>
              </a:solidFill>
            </a:rPr>
            <a:t> beräknas utifrån viktningen för kriteriet och antalet poäng på det specifika kravet.</a:t>
          </a:r>
          <a:endParaRPr lang="en-US" sz="1100">
            <a:solidFill>
              <a:schemeClr val="tx1">
                <a:lumMod val="75000"/>
                <a:lumOff val="25000"/>
              </a:schemeClr>
            </a:solidFill>
          </a:endParaRPr>
        </a:p>
      </xdr:txBody>
    </xdr:sp>
    <xdr:clientData/>
  </xdr:twoCellAnchor>
  <xdr:twoCellAnchor>
    <xdr:from>
      <xdr:col>13</xdr:col>
      <xdr:colOff>390525</xdr:colOff>
      <xdr:row>90</xdr:row>
      <xdr:rowOff>95250</xdr:rowOff>
    </xdr:from>
    <xdr:to>
      <xdr:col>30</xdr:col>
      <xdr:colOff>477309</xdr:colOff>
      <xdr:row>118</xdr:row>
      <xdr:rowOff>198332</xdr:rowOff>
    </xdr:to>
    <xdr:sp macro="" textlink="">
      <xdr:nvSpPr>
        <xdr:cNvPr id="19" name="Support_Box3">
          <a:extLst>
            <a:ext uri="{FF2B5EF4-FFF2-40B4-BE49-F238E27FC236}">
              <a16:creationId xmlns:a16="http://schemas.microsoft.com/office/drawing/2014/main" id="{00000000-0008-0000-0200-000013000000}"/>
            </a:ext>
          </a:extLst>
        </xdr:cNvPr>
        <xdr:cNvSpPr/>
      </xdr:nvSpPr>
      <xdr:spPr>
        <a:xfrm>
          <a:off x="7981950" y="25212675"/>
          <a:ext cx="10449984" cy="7389707"/>
        </a:xfrm>
        <a:prstGeom prst="wedgeRoundRectCallout">
          <a:avLst>
            <a:gd name="adj1" fmla="val -63703"/>
            <a:gd name="adj2" fmla="val -24337"/>
            <a:gd name="adj3" fmla="val 16667"/>
          </a:avLst>
        </a:prstGeom>
        <a:solidFill>
          <a:srgbClr val="9AF0BB">
            <a:alpha val="75000"/>
          </a:srgbClr>
        </a:solidFill>
      </xdr:spPr>
      <xdr:style>
        <a:lnRef idx="0">
          <a:schemeClr val="accent6"/>
        </a:lnRef>
        <a:fillRef idx="3">
          <a:schemeClr val="accent6"/>
        </a:fillRef>
        <a:effectRef idx="3">
          <a:schemeClr val="accent6"/>
        </a:effectRef>
        <a:fontRef idx="minor">
          <a:schemeClr val="lt1"/>
        </a:fontRef>
      </xdr:style>
      <xdr:txBody>
        <a:bodyPr vertOverflow="clip" horzOverflow="clip" rtlCol="0" anchor="t"/>
        <a:lstStyle/>
        <a:p>
          <a:pPr algn="l"/>
          <a:r>
            <a:rPr lang="en-US" sz="1100">
              <a:solidFill>
                <a:schemeClr val="tx1">
                  <a:lumMod val="75000"/>
                  <a:lumOff val="25000"/>
                </a:schemeClr>
              </a:solidFill>
            </a:rPr>
            <a:t>4b: Här framgår bör-krav som </a:t>
          </a:r>
          <a:r>
            <a:rPr lang="en-US" sz="1100" b="1">
              <a:solidFill>
                <a:schemeClr val="tx1">
                  <a:lumMod val="75000"/>
                  <a:lumOff val="25000"/>
                </a:schemeClr>
              </a:solidFill>
            </a:rPr>
            <a:t>utvärderas av beställaren</a:t>
          </a:r>
          <a:r>
            <a:rPr lang="en-US" sz="1100">
              <a:solidFill>
                <a:schemeClr val="tx1">
                  <a:lumMod val="75000"/>
                  <a:lumOff val="25000"/>
                </a:schemeClr>
              </a:solidFill>
            </a:rPr>
            <a:t> dvs. krav som kräver en bedömning av beställaren. Det kan</a:t>
          </a:r>
          <a:r>
            <a:rPr lang="en-US" sz="1100" baseline="0">
              <a:solidFill>
                <a:schemeClr val="tx1">
                  <a:lumMod val="75000"/>
                  <a:lumOff val="25000"/>
                </a:schemeClr>
              </a:solidFill>
            </a:rPr>
            <a:t> exempelvis vara krav som ska besvaras med ett mer utförligt svar från er än enbart med Ja eller Nej. </a:t>
          </a:r>
        </a:p>
        <a:p>
          <a:pPr algn="l"/>
          <a:endParaRPr lang="en-US" sz="1100" baseline="0">
            <a:solidFill>
              <a:schemeClr val="tx1">
                <a:lumMod val="75000"/>
                <a:lumOff val="25000"/>
              </a:schemeClr>
            </a:solidFill>
          </a:endParaRPr>
        </a:p>
        <a:p>
          <a:pPr algn="l"/>
          <a:r>
            <a:rPr lang="en-US" sz="1100" baseline="0">
              <a:solidFill>
                <a:schemeClr val="tx1">
                  <a:lumMod val="75000"/>
                  <a:lumOff val="25000"/>
                </a:schemeClr>
              </a:solidFill>
            </a:rPr>
            <a:t>Det kan vara krav som utvärderas på en flergradig skala dvs. krav som antingen uppfylls till fullo (100% av poängen), inte alls (0% av poängen) eller till viss del (x% av poängen).</a:t>
          </a:r>
        </a:p>
        <a:p>
          <a:pPr algn="l"/>
          <a:endParaRPr lang="en-US" sz="1100" baseline="0">
            <a:solidFill>
              <a:schemeClr val="tx1">
                <a:lumMod val="75000"/>
                <a:lumOff val="25000"/>
              </a:schemeClr>
            </a:solidFill>
          </a:endParaRPr>
        </a:p>
        <a:p>
          <a:pPr algn="l"/>
          <a:r>
            <a:rPr lang="en-US" sz="1100" baseline="0">
              <a:solidFill>
                <a:schemeClr val="tx1">
                  <a:lumMod val="75000"/>
                  <a:lumOff val="25000"/>
                </a:schemeClr>
              </a:solidFill>
            </a:rPr>
            <a:t>Dessa krav måste inte vara uppfyllda för att ert anbud ska kunna antas men de ger ett mervärde för beställaren och de påverkar anbudsutvärderingen. Uppfyllnad av bör-krav ger ett prisavdrag från LCC-kostnaden (Total LCC per styck, under fliken LCC-kalkyl). Prisavdragets storlek baseras på bör-kravets poäng och kriteriets viktning.</a:t>
          </a:r>
        </a:p>
        <a:p>
          <a:pPr algn="l"/>
          <a:endParaRPr lang="en-US" sz="1100" baseline="0">
            <a:solidFill>
              <a:schemeClr val="tx1">
                <a:lumMod val="75000"/>
                <a:lumOff val="25000"/>
              </a:schemeClr>
            </a:solidFill>
          </a:endParaRPr>
        </a:p>
        <a:p>
          <a:pPr algn="l"/>
          <a:r>
            <a:rPr lang="en-US" sz="1100" baseline="0">
              <a:solidFill>
                <a:schemeClr val="tx1">
                  <a:lumMod val="75000"/>
                  <a:lumOff val="25000"/>
                </a:schemeClr>
              </a:solidFill>
            </a:rPr>
            <a:t>     * Under rubriken </a:t>
          </a:r>
          <a:r>
            <a:rPr lang="en-US" sz="1100" i="1" baseline="0">
              <a:solidFill>
                <a:schemeClr val="tx1">
                  <a:lumMod val="75000"/>
                  <a:lumOff val="25000"/>
                </a:schemeClr>
              </a:solidFill>
            </a:rPr>
            <a:t>Bör-krav - Beskrivning </a:t>
          </a:r>
          <a:r>
            <a:rPr lang="en-US" sz="1100" i="0" baseline="0">
              <a:solidFill>
                <a:schemeClr val="tx1">
                  <a:lumMod val="75000"/>
                  <a:lumOff val="25000"/>
                </a:schemeClr>
              </a:solidFill>
            </a:rPr>
            <a:t>framgår kravet. Det framgår även hur kravet kommer utvärderas. </a:t>
          </a:r>
          <a:r>
            <a:rPr lang="en-US" sz="1100" baseline="0">
              <a:solidFill>
                <a:schemeClr val="tx1">
                  <a:lumMod val="75000"/>
                  <a:lumOff val="25000"/>
                </a:schemeClr>
              </a:solidFill>
            </a:rPr>
            <a:t>   </a:t>
          </a:r>
        </a:p>
        <a:p>
          <a:pPr algn="l"/>
          <a:endParaRPr lang="en-US" sz="1100" baseline="0">
            <a:solidFill>
              <a:schemeClr val="tx1">
                <a:lumMod val="75000"/>
                <a:lumOff val="25000"/>
              </a:schemeClr>
            </a:solidFill>
          </a:endParaRPr>
        </a:p>
        <a:p>
          <a:pPr algn="l"/>
          <a:r>
            <a:rPr lang="en-US" sz="1100" baseline="0">
              <a:solidFill>
                <a:schemeClr val="tx1">
                  <a:lumMod val="75000"/>
                  <a:lumOff val="25000"/>
                </a:schemeClr>
              </a:solidFill>
            </a:rPr>
            <a:t>     * Respektive krav är kopplat till ett kriterie. </a:t>
          </a:r>
        </a:p>
        <a:p>
          <a:pPr algn="l"/>
          <a:endParaRPr lang="en-US" sz="1100" baseline="0">
            <a:solidFill>
              <a:schemeClr val="tx1">
                <a:lumMod val="75000"/>
                <a:lumOff val="25000"/>
              </a:schemeClr>
            </a:solidFill>
          </a:endParaRPr>
        </a:p>
        <a:p>
          <a:pPr algn="l"/>
          <a:r>
            <a:rPr lang="en-US" sz="1100" baseline="0">
              <a:solidFill>
                <a:schemeClr val="tx1">
                  <a:lumMod val="75000"/>
                  <a:lumOff val="25000"/>
                </a:schemeClr>
              </a:solidFill>
            </a:rPr>
            <a:t>     * I kolumnen </a:t>
          </a:r>
          <a:r>
            <a:rPr lang="en-US" sz="1100" i="1" baseline="0">
              <a:solidFill>
                <a:schemeClr val="tx1">
                  <a:lumMod val="75000"/>
                  <a:lumOff val="25000"/>
                </a:schemeClr>
              </a:solidFill>
            </a:rPr>
            <a:t>Antal poäng för uppfyllt bör-krav </a:t>
          </a:r>
          <a:r>
            <a:rPr lang="en-US" sz="1100" baseline="0">
              <a:solidFill>
                <a:schemeClr val="tx1">
                  <a:lumMod val="75000"/>
                  <a:lumOff val="25000"/>
                </a:schemeClr>
              </a:solidFill>
            </a:rPr>
            <a:t>framgår hur många poäng respektive krav är värt.</a:t>
          </a:r>
        </a:p>
        <a:p>
          <a:pPr algn="l"/>
          <a:endParaRPr lang="en-US" sz="1100" baseline="0">
            <a:solidFill>
              <a:schemeClr val="tx1">
                <a:lumMod val="75000"/>
                <a:lumOff val="25000"/>
              </a:schemeClr>
            </a:solidFill>
          </a:endParaRPr>
        </a:p>
        <a:p>
          <a:pPr algn="l"/>
          <a:r>
            <a:rPr lang="en-US" sz="1100" baseline="0">
              <a:solidFill>
                <a:schemeClr val="tx1">
                  <a:lumMod val="75000"/>
                  <a:lumOff val="25000"/>
                </a:schemeClr>
              </a:solidFill>
            </a:rPr>
            <a:t>     * I kolumnen </a:t>
          </a:r>
          <a:r>
            <a:rPr lang="en-US" sz="1100" b="1" i="1" baseline="0">
              <a:solidFill>
                <a:schemeClr val="tx1">
                  <a:lumMod val="75000"/>
                  <a:lumOff val="25000"/>
                </a:schemeClr>
              </a:solidFill>
            </a:rPr>
            <a:t>Beskriv hur ni uppfyller kravet </a:t>
          </a:r>
          <a:r>
            <a:rPr lang="en-US" sz="1100" baseline="0">
              <a:solidFill>
                <a:schemeClr val="tx1">
                  <a:lumMod val="75000"/>
                  <a:lumOff val="25000"/>
                </a:schemeClr>
              </a:solidFill>
            </a:rPr>
            <a:t>skriver ni ert svar.</a:t>
          </a:r>
        </a:p>
        <a:p>
          <a:pPr algn="l"/>
          <a:endParaRPr lang="en-US" sz="1100" baseline="0">
            <a:solidFill>
              <a:schemeClr val="tx1">
                <a:lumMod val="75000"/>
                <a:lumOff val="25000"/>
              </a:schemeClr>
            </a:solidFill>
          </a:endParaRPr>
        </a:p>
        <a:p>
          <a:pPr algn="l"/>
          <a:r>
            <a:rPr lang="en-US" sz="1100" b="1" i="1" baseline="0">
              <a:solidFill>
                <a:schemeClr val="tx1">
                  <a:lumMod val="75000"/>
                  <a:lumOff val="25000"/>
                </a:schemeClr>
              </a:solidFill>
            </a:rPr>
            <a:t>Exempel: </a:t>
          </a:r>
          <a:r>
            <a:rPr lang="en-US" sz="1100" i="1" baseline="0">
              <a:solidFill>
                <a:schemeClr val="tx1">
                  <a:lumMod val="75000"/>
                  <a:lumOff val="25000"/>
                </a:schemeClr>
              </a:solidFill>
            </a:rPr>
            <a:t>Inom hur många veckor från beställning kan fordonet levereras? Inom 10 veckor (10p), 11-16 veckor (7 p) 17 veckor- 25 veckor (4 p), över 25 veckor (0 p). Kriterie: Leveranstid. Antal poäng för uppfyllt bör-krav: 10</a:t>
          </a:r>
        </a:p>
        <a:p>
          <a:pPr algn="l"/>
          <a:endParaRPr lang="en-US" sz="1100" i="1" baseline="0">
            <a:solidFill>
              <a:schemeClr val="tx1">
                <a:lumMod val="75000"/>
                <a:lumOff val="25000"/>
              </a:schemeClr>
            </a:solidFill>
          </a:endParaRPr>
        </a:p>
        <a:p>
          <a:pPr algn="l"/>
          <a:r>
            <a:rPr lang="en-US" sz="1100" i="1" baseline="0">
              <a:solidFill>
                <a:schemeClr val="tx1">
                  <a:lumMod val="75000"/>
                  <a:lumOff val="25000"/>
                </a:schemeClr>
              </a:solidFill>
            </a:rPr>
            <a:t>Detta innebär att om fordonet kan levereras inom 10 veckor från beställning erhålls 10 poäng, inom 11-16 veckor erhålls 7 poäng osv enligt nedan:</a:t>
          </a:r>
        </a:p>
        <a:p>
          <a:pPr algn="l"/>
          <a:endParaRPr lang="en-US" sz="1100" i="1" baseline="0">
            <a:solidFill>
              <a:schemeClr val="tx1">
                <a:lumMod val="75000"/>
                <a:lumOff val="25000"/>
              </a:schemeClr>
            </a:solidFill>
          </a:endParaRPr>
        </a:p>
        <a:p>
          <a:pPr algn="l"/>
          <a:r>
            <a:rPr lang="en-US" sz="1100" i="1" baseline="0">
              <a:solidFill>
                <a:schemeClr val="tx1">
                  <a:lumMod val="75000"/>
                  <a:lumOff val="25000"/>
                </a:schemeClr>
              </a:solidFill>
            </a:rPr>
            <a:t>Inom 10 veckor - ger 10 poäng</a:t>
          </a:r>
        </a:p>
        <a:p>
          <a:pPr algn="l"/>
          <a:r>
            <a:rPr lang="en-US" sz="1100" i="1" baseline="0">
              <a:solidFill>
                <a:schemeClr val="tx1">
                  <a:lumMod val="75000"/>
                  <a:lumOff val="25000"/>
                </a:schemeClr>
              </a:solidFill>
            </a:rPr>
            <a:t>11-16 veckor - ger 7 poäng</a:t>
          </a:r>
        </a:p>
        <a:p>
          <a:pPr algn="l"/>
          <a:r>
            <a:rPr lang="en-US" sz="1100" i="1" baseline="0">
              <a:solidFill>
                <a:schemeClr val="tx1">
                  <a:lumMod val="75000"/>
                  <a:lumOff val="25000"/>
                </a:schemeClr>
              </a:solidFill>
            </a:rPr>
            <a:t>17-25 veckor - ger 4 poäng</a:t>
          </a:r>
        </a:p>
        <a:p>
          <a:pPr algn="l"/>
          <a:r>
            <a:rPr lang="en-US" sz="1100" i="1" baseline="0">
              <a:solidFill>
                <a:schemeClr val="tx1">
                  <a:lumMod val="75000"/>
                  <a:lumOff val="25000"/>
                </a:schemeClr>
              </a:solidFill>
            </a:rPr>
            <a:t>över 25 veckor - ger 0 poäng</a:t>
          </a:r>
        </a:p>
        <a:p>
          <a:pPr algn="l"/>
          <a:endParaRPr lang="en-US" sz="1100" i="1" baseline="0">
            <a:solidFill>
              <a:schemeClr val="tx1">
                <a:lumMod val="75000"/>
                <a:lumOff val="25000"/>
              </a:schemeClr>
            </a:solidFill>
          </a:endParaRPr>
        </a:p>
        <a:p>
          <a:pPr algn="l"/>
          <a:r>
            <a:rPr lang="en-US" sz="1100" b="1" i="1" baseline="0">
              <a:solidFill>
                <a:schemeClr val="tx1">
                  <a:lumMod val="75000"/>
                  <a:lumOff val="25000"/>
                </a:schemeClr>
              </a:solidFill>
            </a:rPr>
            <a:t>Svar exempel</a:t>
          </a:r>
          <a:r>
            <a:rPr lang="en-US" sz="1100" i="1" baseline="0">
              <a:solidFill>
                <a:schemeClr val="tx1">
                  <a:lumMod val="75000"/>
                  <a:lumOff val="25000"/>
                </a:schemeClr>
              </a:solidFill>
            </a:rPr>
            <a:t>: Vi kan leverera fordonet 18 veckor efter beställning.</a:t>
          </a:r>
        </a:p>
        <a:p>
          <a:pPr algn="l"/>
          <a:r>
            <a:rPr lang="en-US" sz="1100" i="1" baseline="0">
              <a:solidFill>
                <a:schemeClr val="tx1">
                  <a:lumMod val="75000"/>
                  <a:lumOff val="25000"/>
                </a:schemeClr>
              </a:solidFill>
            </a:rPr>
            <a:t> </a:t>
          </a:r>
        </a:p>
        <a:p>
          <a:pPr algn="l"/>
          <a:r>
            <a:rPr lang="en-US" sz="1100" baseline="0">
              <a:solidFill>
                <a:schemeClr val="tx1">
                  <a:lumMod val="75000"/>
                  <a:lumOff val="25000"/>
                </a:schemeClr>
              </a:solidFill>
            </a:rPr>
            <a:t>     * Efter att beställaren fått in ert anbud kommer de att utvärdera hur väl ni uppfyller respektive krav</a:t>
          </a:r>
        </a:p>
        <a:p>
          <a:pPr algn="l"/>
          <a:endParaRPr lang="en-US" sz="1100" baseline="0">
            <a:solidFill>
              <a:schemeClr val="tx1">
                <a:lumMod val="75000"/>
                <a:lumOff val="25000"/>
              </a:schemeClr>
            </a:solidFill>
          </a:endParaRPr>
        </a:p>
        <a:p>
          <a:pPr algn="l"/>
          <a:r>
            <a:rPr lang="en-US" sz="1100" b="1" i="1" baseline="0">
              <a:solidFill>
                <a:schemeClr val="tx1">
                  <a:lumMod val="75000"/>
                  <a:lumOff val="25000"/>
                </a:schemeClr>
              </a:solidFill>
            </a:rPr>
            <a:t>Utvärdering av Exempel: </a:t>
          </a:r>
          <a:r>
            <a:rPr lang="en-US" sz="1100" i="1" baseline="0">
              <a:solidFill>
                <a:schemeClr val="tx1">
                  <a:lumMod val="75000"/>
                  <a:lumOff val="25000"/>
                </a:schemeClr>
              </a:solidFill>
            </a:rPr>
            <a:t>Leverantören svarar i sitt anbud att de kan leverera fordonet 18 veckor från beställning. Beställaren anger då 4 som uppfyllnadsvärde för kravet</a:t>
          </a:r>
          <a:r>
            <a:rPr lang="en-US" sz="1100" baseline="0">
              <a:solidFill>
                <a:schemeClr val="tx1">
                  <a:lumMod val="75000"/>
                  <a:lumOff val="25000"/>
                </a:schemeClr>
              </a:solidFill>
            </a:rPr>
            <a:t>.   </a:t>
          </a:r>
        </a:p>
        <a:p>
          <a:pPr algn="l"/>
          <a:endParaRPr lang="en-US" sz="1100" baseline="0">
            <a:solidFill>
              <a:schemeClr val="tx1">
                <a:lumMod val="75000"/>
                <a:lumOff val="25000"/>
              </a:schemeClr>
            </a:solidFill>
          </a:endParaRPr>
        </a:p>
        <a:p>
          <a:pPr algn="l"/>
          <a:endParaRPr lang="en-US" sz="1100" baseline="0">
            <a:solidFill>
              <a:schemeClr val="tx1">
                <a:lumMod val="75000"/>
                <a:lumOff val="25000"/>
              </a:schemeClr>
            </a:solidFill>
          </a:endParaRPr>
        </a:p>
        <a:p>
          <a:pPr algn="l"/>
          <a:r>
            <a:rPr lang="en-US" sz="1100" baseline="0">
              <a:solidFill>
                <a:schemeClr val="tx1">
                  <a:lumMod val="75000"/>
                  <a:lumOff val="25000"/>
                </a:schemeClr>
              </a:solidFill>
            </a:rPr>
            <a:t>Ett kriterie kan innehålla flera bör-krav. Bör-kraven inom ett kriterie kan vara värda olika många poäng. Bör-kravens poäng utgör då en inbördes viktning av kraven inom kriteriet. </a:t>
          </a:r>
        </a:p>
        <a:p>
          <a:pPr algn="l"/>
          <a:endParaRPr lang="en-US" sz="1100" baseline="0">
            <a:solidFill>
              <a:schemeClr val="tx1">
                <a:lumMod val="75000"/>
                <a:lumOff val="25000"/>
              </a:schemeClr>
            </a:solidFill>
          </a:endParaRPr>
        </a:p>
        <a:p>
          <a:pPr algn="l"/>
          <a:r>
            <a:rPr lang="en-US" sz="1100" baseline="0">
              <a:solidFill>
                <a:schemeClr val="tx1">
                  <a:lumMod val="75000"/>
                  <a:lumOff val="25000"/>
                </a:schemeClr>
              </a:solidFill>
            </a:rPr>
            <a:t> </a:t>
          </a:r>
        </a:p>
      </xdr:txBody>
    </xdr:sp>
    <xdr:clientData/>
  </xdr:twoCellAnchor>
  <xdr:twoCellAnchor>
    <xdr:from>
      <xdr:col>14</xdr:col>
      <xdr:colOff>47625</xdr:colOff>
      <xdr:row>135</xdr:row>
      <xdr:rowOff>161925</xdr:rowOff>
    </xdr:from>
    <xdr:to>
      <xdr:col>22</xdr:col>
      <xdr:colOff>570865</xdr:colOff>
      <xdr:row>139</xdr:row>
      <xdr:rowOff>167640</xdr:rowOff>
    </xdr:to>
    <xdr:sp macro="" textlink="">
      <xdr:nvSpPr>
        <xdr:cNvPr id="20" name="Support_Box3">
          <a:extLst>
            <a:ext uri="{FF2B5EF4-FFF2-40B4-BE49-F238E27FC236}">
              <a16:creationId xmlns:a16="http://schemas.microsoft.com/office/drawing/2014/main" id="{00000000-0008-0000-0200-000014000000}"/>
            </a:ext>
          </a:extLst>
        </xdr:cNvPr>
        <xdr:cNvSpPr/>
      </xdr:nvSpPr>
      <xdr:spPr>
        <a:xfrm>
          <a:off x="8248650" y="37442775"/>
          <a:ext cx="5400040" cy="729615"/>
        </a:xfrm>
        <a:prstGeom prst="wedgeRoundRectCallout">
          <a:avLst>
            <a:gd name="adj1" fmla="val -81625"/>
            <a:gd name="adj2" fmla="val -7215"/>
            <a:gd name="adj3" fmla="val 16667"/>
          </a:avLst>
        </a:prstGeom>
        <a:solidFill>
          <a:srgbClr val="9AF0BB">
            <a:alpha val="75000"/>
          </a:srgbClr>
        </a:solidFill>
      </xdr:spPr>
      <xdr:style>
        <a:lnRef idx="0">
          <a:schemeClr val="accent6"/>
        </a:lnRef>
        <a:fillRef idx="3">
          <a:schemeClr val="accent6"/>
        </a:fillRef>
        <a:effectRef idx="3">
          <a:schemeClr val="accent6"/>
        </a:effectRef>
        <a:fontRef idx="minor">
          <a:schemeClr val="lt1"/>
        </a:fontRef>
      </xdr:style>
      <xdr:txBody>
        <a:bodyPr vertOverflow="clip" horzOverflow="clip" rtlCol="0" anchor="t"/>
        <a:lstStyle/>
        <a:p>
          <a:pPr algn="l"/>
          <a:r>
            <a:rPr lang="en-US" sz="1100">
              <a:solidFill>
                <a:schemeClr val="tx1">
                  <a:lumMod val="75000"/>
                  <a:lumOff val="25000"/>
                </a:schemeClr>
              </a:solidFill>
            </a:rPr>
            <a:t>5a: Här har beställaren möjlighet att ange ytterligare information</a:t>
          </a:r>
          <a:r>
            <a:rPr lang="en-US" sz="1100" baseline="0">
              <a:solidFill>
                <a:schemeClr val="tx1">
                  <a:lumMod val="75000"/>
                  <a:lumOff val="25000"/>
                </a:schemeClr>
              </a:solidFill>
            </a:rPr>
            <a:t> kring avropsförfrågan. </a:t>
          </a:r>
          <a:endParaRPr lang="en-US" sz="1100" i="1">
            <a:solidFill>
              <a:schemeClr val="tx1">
                <a:lumMod val="75000"/>
                <a:lumOff val="25000"/>
              </a:schemeClr>
            </a:solidFill>
          </a:endParaRPr>
        </a:p>
      </xdr:txBody>
    </xdr:sp>
    <xdr:clientData/>
  </xdr:twoCellAnchor>
  <xdr:twoCellAnchor>
    <xdr:from>
      <xdr:col>14</xdr:col>
      <xdr:colOff>95250</xdr:colOff>
      <xdr:row>139</xdr:row>
      <xdr:rowOff>4143375</xdr:rowOff>
    </xdr:from>
    <xdr:to>
      <xdr:col>23</xdr:col>
      <xdr:colOff>8890</xdr:colOff>
      <xdr:row>141</xdr:row>
      <xdr:rowOff>165735</xdr:rowOff>
    </xdr:to>
    <xdr:sp macro="" textlink="">
      <xdr:nvSpPr>
        <xdr:cNvPr id="21" name="Support_Box3">
          <a:extLst>
            <a:ext uri="{FF2B5EF4-FFF2-40B4-BE49-F238E27FC236}">
              <a16:creationId xmlns:a16="http://schemas.microsoft.com/office/drawing/2014/main" id="{00000000-0008-0000-0200-000015000000}"/>
            </a:ext>
          </a:extLst>
        </xdr:cNvPr>
        <xdr:cNvSpPr/>
      </xdr:nvSpPr>
      <xdr:spPr>
        <a:xfrm>
          <a:off x="8296275" y="42148125"/>
          <a:ext cx="5400040" cy="622935"/>
        </a:xfrm>
        <a:prstGeom prst="wedgeRoundRectCallout">
          <a:avLst>
            <a:gd name="adj1" fmla="val -83667"/>
            <a:gd name="adj2" fmla="val 25315"/>
            <a:gd name="adj3" fmla="val 16667"/>
          </a:avLst>
        </a:prstGeom>
        <a:solidFill>
          <a:srgbClr val="9AF0BB">
            <a:alpha val="75000"/>
          </a:srgbClr>
        </a:solidFill>
      </xdr:spPr>
      <xdr:style>
        <a:lnRef idx="0">
          <a:schemeClr val="accent6"/>
        </a:lnRef>
        <a:fillRef idx="3">
          <a:schemeClr val="accent6"/>
        </a:fillRef>
        <a:effectRef idx="3">
          <a:schemeClr val="accent6"/>
        </a:effectRef>
        <a:fontRef idx="minor">
          <a:schemeClr val="lt1"/>
        </a:fontRef>
      </xdr:style>
      <xdr:txBody>
        <a:bodyPr vertOverflow="clip" horzOverflow="clip" rtlCol="0" anchor="t"/>
        <a:lstStyle/>
        <a:p>
          <a:pPr algn="l"/>
          <a:r>
            <a:rPr lang="en-US" sz="1100">
              <a:solidFill>
                <a:schemeClr val="tx1">
                  <a:lumMod val="75000"/>
                  <a:lumOff val="25000"/>
                </a:schemeClr>
              </a:solidFill>
            </a:rPr>
            <a:t>5b: Här har ni möjlighet att svara</a:t>
          </a:r>
          <a:r>
            <a:rPr lang="en-US" sz="1100" baseline="0">
              <a:solidFill>
                <a:schemeClr val="tx1">
                  <a:lumMod val="75000"/>
                  <a:lumOff val="25000"/>
                </a:schemeClr>
              </a:solidFill>
            </a:rPr>
            <a:t> på eventuella frågor som beställaren angett i ovan ruta. </a:t>
          </a:r>
          <a:endParaRPr lang="en-US" sz="1100" i="1">
            <a:solidFill>
              <a:schemeClr val="tx1">
                <a:lumMod val="75000"/>
                <a:lumOff val="25000"/>
              </a:schemeClr>
            </a:solidFill>
          </a:endParaRPr>
        </a:p>
      </xdr:txBody>
    </xdr:sp>
    <xdr:clientData/>
  </xdr:twoCellAnchor>
  <xdr:oneCellAnchor>
    <xdr:from>
      <xdr:col>11</xdr:col>
      <xdr:colOff>161925</xdr:colOff>
      <xdr:row>0</xdr:row>
      <xdr:rowOff>57150</xdr:rowOff>
    </xdr:from>
    <xdr:ext cx="3828326" cy="740833"/>
    <xdr:sp macro="" textlink="">
      <xdr:nvSpPr>
        <xdr:cNvPr id="22" name="Rektangel med rundade hörn 17">
          <a:extLst>
            <a:ext uri="{FF2B5EF4-FFF2-40B4-BE49-F238E27FC236}">
              <a16:creationId xmlns:a16="http://schemas.microsoft.com/office/drawing/2014/main" id="{00000000-0008-0000-0200-000016000000}"/>
            </a:ext>
          </a:extLst>
        </xdr:cNvPr>
        <xdr:cNvSpPr/>
      </xdr:nvSpPr>
      <xdr:spPr>
        <a:xfrm>
          <a:off x="7648575" y="57150"/>
          <a:ext cx="3828326" cy="740833"/>
        </a:xfrm>
        <a:prstGeom prst="roundRect">
          <a:avLst/>
        </a:prstGeom>
        <a:noFill/>
        <a:ln>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noAutofit/>
        </a:bodyPr>
        <a:lstStyle/>
        <a:p>
          <a:pPr algn="l"/>
          <a:endParaRPr lang="sv-SE" sz="1100">
            <a:solidFill>
              <a:schemeClr val="tx1"/>
            </a:solidFill>
          </a:endParaRPr>
        </a:p>
      </xdr:txBody>
    </xdr:sp>
    <xdr:clientData/>
  </xdr:oneCellAnchor>
  <xdr:oneCellAnchor>
    <xdr:from>
      <xdr:col>11</xdr:col>
      <xdr:colOff>208793</xdr:colOff>
      <xdr:row>0</xdr:row>
      <xdr:rowOff>85877</xdr:rowOff>
    </xdr:from>
    <xdr:ext cx="2180168" cy="264560"/>
    <xdr:sp macro="" textlink="">
      <xdr:nvSpPr>
        <xdr:cNvPr id="23" name="textruta 18">
          <a:extLst>
            <a:ext uri="{FF2B5EF4-FFF2-40B4-BE49-F238E27FC236}">
              <a16:creationId xmlns:a16="http://schemas.microsoft.com/office/drawing/2014/main" id="{00000000-0008-0000-0200-000017000000}"/>
            </a:ext>
          </a:extLst>
        </xdr:cNvPr>
        <xdr:cNvSpPr txBox="1"/>
      </xdr:nvSpPr>
      <xdr:spPr>
        <a:xfrm>
          <a:off x="7695443" y="85877"/>
          <a:ext cx="2180168" cy="264560"/>
        </a:xfrm>
        <a:prstGeom prst="rect">
          <a:avLst/>
        </a:prstGeom>
        <a:solidFill>
          <a:srgbClr val="FFFFCC"/>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r>
            <a:rPr lang="sv-SE" sz="1100"/>
            <a:t>Beställaren fyller i gula fält</a:t>
          </a:r>
          <a:r>
            <a:rPr lang="sv-SE" sz="1100" baseline="0">
              <a:solidFill>
                <a:sysClr val="windowText" lastClr="000000"/>
              </a:solidFill>
            </a:rPr>
            <a:t> i </a:t>
          </a:r>
          <a:r>
            <a:rPr lang="sv-SE" sz="1100"/>
            <a:t>flik 2.</a:t>
          </a:r>
        </a:p>
      </xdr:txBody>
    </xdr:sp>
    <xdr:clientData/>
  </xdr:oneCellAnchor>
  <xdr:oneCellAnchor>
    <xdr:from>
      <xdr:col>11</xdr:col>
      <xdr:colOff>208793</xdr:colOff>
      <xdr:row>0</xdr:row>
      <xdr:rowOff>300567</xdr:rowOff>
    </xdr:from>
    <xdr:ext cx="2214196" cy="436786"/>
    <xdr:sp macro="" textlink="">
      <xdr:nvSpPr>
        <xdr:cNvPr id="24" name="textruta 19">
          <a:extLst>
            <a:ext uri="{FF2B5EF4-FFF2-40B4-BE49-F238E27FC236}">
              <a16:creationId xmlns:a16="http://schemas.microsoft.com/office/drawing/2014/main" id="{00000000-0008-0000-0200-000018000000}"/>
            </a:ext>
          </a:extLst>
        </xdr:cNvPr>
        <xdr:cNvSpPr txBox="1"/>
      </xdr:nvSpPr>
      <xdr:spPr>
        <a:xfrm>
          <a:off x="7695443" y="300567"/>
          <a:ext cx="2214196" cy="436786"/>
        </a:xfrm>
        <a:prstGeom prst="rect">
          <a:avLst/>
        </a:prstGeom>
        <a:solidFill>
          <a:srgbClr val="CCFFCC"/>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r>
            <a:rPr lang="sv-SE" sz="1100"/>
            <a:t>Leverantören/återförsäljaren</a:t>
          </a:r>
          <a:r>
            <a:rPr lang="sv-SE" sz="1100" baseline="0"/>
            <a:t> fyller </a:t>
          </a:r>
        </a:p>
        <a:p>
          <a:r>
            <a:rPr lang="sv-SE" sz="1100" baseline="0"/>
            <a:t>i gröna fält</a:t>
          </a:r>
          <a:r>
            <a:rPr lang="sv-SE" sz="1100">
              <a:solidFill>
                <a:schemeClr val="tx1"/>
              </a:solidFill>
              <a:effectLst/>
              <a:latin typeface="+mn-lt"/>
              <a:ea typeface="+mn-ea"/>
              <a:cs typeface="+mn-cs"/>
            </a:rPr>
            <a:t> </a:t>
          </a:r>
          <a:r>
            <a:rPr lang="sv-SE" sz="1100" baseline="0"/>
            <a:t>i flik 3.</a:t>
          </a:r>
          <a:endParaRPr lang="sv-SE" sz="1100"/>
        </a:p>
      </xdr:txBody>
    </xdr:sp>
    <xdr:clientData/>
  </xdr:oneCellAnchor>
  <xdr:oneCellAnchor>
    <xdr:from>
      <xdr:col>14</xdr:col>
      <xdr:colOff>581320</xdr:colOff>
      <xdr:row>0</xdr:row>
      <xdr:rowOff>100279</xdr:rowOff>
    </xdr:from>
    <xdr:ext cx="1476375" cy="631031"/>
    <xdr:sp macro="" textlink="">
      <xdr:nvSpPr>
        <xdr:cNvPr id="25" name="textruta 19">
          <a:extLst>
            <a:ext uri="{FF2B5EF4-FFF2-40B4-BE49-F238E27FC236}">
              <a16:creationId xmlns:a16="http://schemas.microsoft.com/office/drawing/2014/main" id="{00000000-0008-0000-0200-000019000000}"/>
            </a:ext>
          </a:extLst>
        </xdr:cNvPr>
        <xdr:cNvSpPr txBox="1"/>
      </xdr:nvSpPr>
      <xdr:spPr>
        <a:xfrm>
          <a:off x="9896770" y="100279"/>
          <a:ext cx="1476375" cy="631031"/>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lang="sv-SE" sz="1050" b="1"/>
            <a:t>Relevanta</a:t>
          </a:r>
          <a:r>
            <a:rPr lang="sv-SE" sz="1050" b="1" baseline="0"/>
            <a:t> värden från båda flikarna återfinns i LCC-kalkylen.</a:t>
          </a:r>
          <a:endParaRPr lang="sv-SE" sz="1050" b="1"/>
        </a:p>
      </xdr:txBody>
    </xdr:sp>
    <xdr:clientData/>
  </xdr:oneCellAnchor>
  <xdr:twoCellAnchor editAs="oneCell">
    <xdr:from>
      <xdr:col>1</xdr:col>
      <xdr:colOff>0</xdr:colOff>
      <xdr:row>0</xdr:row>
      <xdr:rowOff>0</xdr:rowOff>
    </xdr:from>
    <xdr:to>
      <xdr:col>2</xdr:col>
      <xdr:colOff>21167</xdr:colOff>
      <xdr:row>1</xdr:row>
      <xdr:rowOff>39523</xdr:rowOff>
    </xdr:to>
    <xdr:pic>
      <xdr:nvPicPr>
        <xdr:cNvPr id="26" name="Bildobjekt 25">
          <a:extLst>
            <a:ext uri="{FF2B5EF4-FFF2-40B4-BE49-F238E27FC236}">
              <a16:creationId xmlns:a16="http://schemas.microsoft.com/office/drawing/2014/main" id="{00000000-0008-0000-0200-00001A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0" y="0"/>
          <a:ext cx="878417" cy="382423"/>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8</xdr:col>
          <xdr:colOff>514350</xdr:colOff>
          <xdr:row>10</xdr:row>
          <xdr:rowOff>123825</xdr:rowOff>
        </xdr:from>
        <xdr:to>
          <xdr:col>8</xdr:col>
          <xdr:colOff>533400</xdr:colOff>
          <xdr:row>10</xdr:row>
          <xdr:rowOff>131445</xdr:rowOff>
        </xdr:to>
        <xdr:pic>
          <xdr:nvPicPr>
            <xdr:cNvPr id="3129" name="Picture 30">
              <a:extLst>
                <a:ext uri="{FF2B5EF4-FFF2-40B4-BE49-F238E27FC236}">
                  <a16:creationId xmlns:a16="http://schemas.microsoft.com/office/drawing/2014/main" id="{3C6AD028-EF12-41E6-AFFB-48ADAA2B1111}"/>
                </a:ext>
              </a:extLst>
            </xdr:cNvPr>
            <xdr:cNvPicPr>
              <a:picLocks noChangeAspect="1" noChangeArrowheads="1"/>
              <a:extLst>
                <a:ext uri="{84589F7E-364E-4C9E-8A38-B11213B215E9}">
                  <a14:cameraTool cellRange="Pratbubbla2" spid="_x0000_s3506"/>
                </a:ext>
              </a:extLst>
            </xdr:cNvPicPr>
          </xdr:nvPicPr>
          <xdr:blipFill>
            <a:blip xmlns:r="http://schemas.openxmlformats.org/officeDocument/2006/relationships" r:embed="rId2"/>
            <a:srcRect t="11456" r="67142" b="51047"/>
            <a:stretch>
              <a:fillRect/>
            </a:stretch>
          </xdr:blipFill>
          <xdr:spPr bwMode="auto">
            <a:xfrm rot="466167">
              <a:off x="6200775" y="2209800"/>
              <a:ext cx="19050" cy="19050"/>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12</xdr:col>
      <xdr:colOff>204186</xdr:colOff>
      <xdr:row>7</xdr:row>
      <xdr:rowOff>103908</xdr:rowOff>
    </xdr:from>
    <xdr:to>
      <xdr:col>21</xdr:col>
      <xdr:colOff>355024</xdr:colOff>
      <xdr:row>11</xdr:row>
      <xdr:rowOff>103188</xdr:rowOff>
    </xdr:to>
    <xdr:sp macro="" textlink="">
      <xdr:nvSpPr>
        <xdr:cNvPr id="27" name="Support_Box1">
          <a:hlinkClick xmlns:r="http://schemas.openxmlformats.org/officeDocument/2006/relationships" r:id="rId3"/>
          <a:extLst>
            <a:ext uri="{FF2B5EF4-FFF2-40B4-BE49-F238E27FC236}">
              <a16:creationId xmlns:a16="http://schemas.microsoft.com/office/drawing/2014/main" id="{32F08258-3B68-4F51-827B-2D9B25B4D4F5}"/>
            </a:ext>
          </a:extLst>
        </xdr:cNvPr>
        <xdr:cNvSpPr/>
      </xdr:nvSpPr>
      <xdr:spPr>
        <a:xfrm>
          <a:off x="8316311" y="1675533"/>
          <a:ext cx="5699151" cy="777155"/>
        </a:xfrm>
        <a:prstGeom prst="wedgeRoundRectCallout">
          <a:avLst>
            <a:gd name="adj1" fmla="val -66616"/>
            <a:gd name="adj2" fmla="val 15376"/>
            <a:gd name="adj3" fmla="val 16667"/>
          </a:avLst>
        </a:prstGeom>
        <a:solidFill>
          <a:srgbClr val="9AF0BB">
            <a:alpha val="74902"/>
          </a:srgbClr>
        </a:solidFill>
      </xdr:spPr>
      <xdr:style>
        <a:lnRef idx="0">
          <a:schemeClr val="accent6"/>
        </a:lnRef>
        <a:fillRef idx="3">
          <a:schemeClr val="accent6"/>
        </a:fillRef>
        <a:effectRef idx="3">
          <a:schemeClr val="accent6"/>
        </a:effectRef>
        <a:fontRef idx="minor">
          <a:schemeClr val="lt1"/>
        </a:fontRef>
      </xdr:style>
      <xdr:txBody>
        <a:bodyPr vertOverflow="clip" horzOverflow="clip" rtlCol="0" anchor="t"/>
        <a:lstStyle/>
        <a:p>
          <a:pPr algn="l"/>
          <a:r>
            <a:rPr lang="en-US" sz="1050" b="1">
              <a:solidFill>
                <a:schemeClr val="tx1">
                  <a:lumMod val="65000"/>
                  <a:lumOff val="35000"/>
                </a:schemeClr>
              </a:solidFill>
              <a:effectLst/>
              <a:latin typeface="+mn-lt"/>
              <a:ea typeface="+mn-ea"/>
              <a:cs typeface="+mn-cs"/>
            </a:rPr>
            <a:t>OBS!</a:t>
          </a:r>
          <a:r>
            <a:rPr lang="en-US" sz="1050" baseline="0">
              <a:solidFill>
                <a:schemeClr val="tx1">
                  <a:lumMod val="65000"/>
                  <a:lumOff val="35000"/>
                </a:schemeClr>
              </a:solidFill>
              <a:effectLst/>
              <a:latin typeface="+mn-lt"/>
              <a:ea typeface="+mn-ea"/>
              <a:cs typeface="+mn-cs"/>
            </a:rPr>
            <a:t> </a:t>
          </a:r>
          <a:r>
            <a:rPr lang="sv-SE" sz="1050">
              <a:solidFill>
                <a:schemeClr val="tx1">
                  <a:lumMod val="65000"/>
                  <a:lumOff val="35000"/>
                </a:schemeClr>
              </a:solidFill>
              <a:effectLst/>
              <a:latin typeface="+mn-lt"/>
              <a:ea typeface="+mn-ea"/>
              <a:cs typeface="+mn-cs"/>
            </a:rPr>
            <a:t>Bonus beräknas på bruttopriser inkl moms i enlighet med Skatteverket. Alla andra priser ska vara ex moms. </a:t>
          </a:r>
        </a:p>
        <a:p>
          <a:pPr algn="l"/>
          <a:r>
            <a:rPr lang="sv-SE" sz="1050">
              <a:solidFill>
                <a:schemeClr val="tx1">
                  <a:lumMod val="65000"/>
                  <a:lumOff val="35000"/>
                </a:schemeClr>
              </a:solidFill>
              <a:effectLst/>
              <a:latin typeface="+mn-lt"/>
              <a:ea typeface="+mn-ea"/>
              <a:cs typeface="+mn-cs"/>
            </a:rPr>
            <a:t>https://www.skatteverket.se/privat/skatter/arbeteochinkomst/formaner/bilarochbilforman/foreskriftermednybilspriser.4.d5e04db14b6fef2c8695f6.html </a:t>
          </a:r>
          <a:r>
            <a:rPr lang="sv-SE" sz="900" u="sng">
              <a:solidFill>
                <a:schemeClr val="tx1">
                  <a:lumMod val="75000"/>
                  <a:lumOff val="25000"/>
                </a:schemeClr>
              </a:solidFill>
              <a:effectLst/>
              <a:latin typeface="+mn-lt"/>
              <a:ea typeface="+mn-ea"/>
              <a:cs typeface="+mn-cs"/>
            </a:rPr>
            <a:t> </a:t>
          </a:r>
          <a:endParaRPr lang="sv-SE" sz="1050">
            <a:solidFill>
              <a:sysClr val="windowText" lastClr="000000"/>
            </a:solidFill>
            <a:effectLst/>
            <a:latin typeface="+mn-lt"/>
            <a:ea typeface="+mn-ea"/>
            <a:cs typeface="+mn-cs"/>
          </a:endParaRPr>
        </a:p>
        <a:p>
          <a:pPr algn="l"/>
          <a:endParaRPr lang="en-US" sz="1050">
            <a:solidFill>
              <a:schemeClr val="tx1">
                <a:lumMod val="65000"/>
                <a:lumOff val="35000"/>
              </a:schemeClr>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2400300</xdr:colOff>
      <xdr:row>10</xdr:row>
      <xdr:rowOff>123825</xdr:rowOff>
    </xdr:from>
    <xdr:to>
      <xdr:col>13</xdr:col>
      <xdr:colOff>590550</xdr:colOff>
      <xdr:row>16</xdr:row>
      <xdr:rowOff>123825</xdr:rowOff>
    </xdr:to>
    <xdr:sp macro="" textlink="">
      <xdr:nvSpPr>
        <xdr:cNvPr id="6" name="Rectangle 5">
          <a:extLst>
            <a:ext uri="{FF2B5EF4-FFF2-40B4-BE49-F238E27FC236}">
              <a16:creationId xmlns:a16="http://schemas.microsoft.com/office/drawing/2014/main" id="{00000000-0008-0000-0300-000006000000}"/>
            </a:ext>
          </a:extLst>
        </xdr:cNvPr>
        <xdr:cNvSpPr/>
      </xdr:nvSpPr>
      <xdr:spPr>
        <a:xfrm>
          <a:off x="7000875" y="2333625"/>
          <a:ext cx="5543550" cy="914400"/>
        </a:xfrm>
        <a:prstGeom prst="rect">
          <a:avLst/>
        </a:prstGeom>
        <a:solidFill>
          <a:srgbClr val="FFFFFF">
            <a:alpha val="0"/>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n-GB"/>
        </a:p>
      </xdr:txBody>
    </xdr:sp>
    <xdr:clientData/>
  </xdr:twoCellAnchor>
  <xdr:twoCellAnchor>
    <xdr:from>
      <xdr:col>0</xdr:col>
      <xdr:colOff>2409826</xdr:colOff>
      <xdr:row>22</xdr:row>
      <xdr:rowOff>122432</xdr:rowOff>
    </xdr:from>
    <xdr:to>
      <xdr:col>1</xdr:col>
      <xdr:colOff>2038351</xdr:colOff>
      <xdr:row>26</xdr:row>
      <xdr:rowOff>70997</xdr:rowOff>
    </xdr:to>
    <xdr:sp macro="" textlink="">
      <xdr:nvSpPr>
        <xdr:cNvPr id="7" name="=SkatteverketLista">
          <a:extLst>
            <a:ext uri="{FF2B5EF4-FFF2-40B4-BE49-F238E27FC236}">
              <a16:creationId xmlns:a16="http://schemas.microsoft.com/office/drawing/2014/main" id="{00000000-0008-0000-0300-000007000000}"/>
            </a:ext>
          </a:extLst>
        </xdr:cNvPr>
        <xdr:cNvSpPr/>
      </xdr:nvSpPr>
      <xdr:spPr>
        <a:xfrm>
          <a:off x="2409826" y="4103882"/>
          <a:ext cx="4229100" cy="558165"/>
        </a:xfrm>
        <a:prstGeom prst="wedgeRoundRectCallout">
          <a:avLst>
            <a:gd name="adj1" fmla="val -104650"/>
            <a:gd name="adj2" fmla="val -47638"/>
            <a:gd name="adj3" fmla="val 16667"/>
          </a:avLst>
        </a:prstGeom>
        <a:solidFill>
          <a:srgbClr val="9AF0BB">
            <a:alpha val="75000"/>
          </a:srgbClr>
        </a:solidFill>
      </xdr:spPr>
      <xdr:style>
        <a:lnRef idx="0">
          <a:schemeClr val="accent6"/>
        </a:lnRef>
        <a:fillRef idx="3">
          <a:schemeClr val="accent6"/>
        </a:fillRef>
        <a:effectRef idx="3">
          <a:schemeClr val="accent6"/>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a:r>
            <a:rPr lang="sv-SE" sz="1100">
              <a:solidFill>
                <a:schemeClr val="tx1">
                  <a:lumMod val="75000"/>
                  <a:lumOff val="25000"/>
                </a:schemeClr>
              </a:solidFill>
            </a:rPr>
            <a:t>Se</a:t>
          </a:r>
          <a:r>
            <a:rPr lang="sv-SE" sz="1100" baseline="0">
              <a:solidFill>
                <a:schemeClr val="tx1">
                  <a:lumMod val="75000"/>
                  <a:lumOff val="25000"/>
                </a:schemeClr>
              </a:solidFill>
            </a:rPr>
            <a:t> Skatteverkets lista : https://www4.skatteverket.se/rattsligvagledning/387865.html</a:t>
          </a:r>
          <a:endParaRPr lang="en-SE">
            <a:solidFill>
              <a:sysClr val="windowText" lastClr="000000"/>
            </a:solidFill>
            <a:effectLst/>
          </a:endParaRPr>
        </a:p>
        <a:p>
          <a:pPr algn="l"/>
          <a:endParaRPr lang="en-US" sz="1100">
            <a:solidFill>
              <a:schemeClr val="tx1">
                <a:lumMod val="75000"/>
                <a:lumOff val="25000"/>
              </a:schemeClr>
            </a:solidFill>
          </a:endParaRPr>
        </a:p>
      </xdr:txBody>
    </xdr:sp>
    <xdr:clientData/>
  </xdr:twoCellAnchor>
  <xdr:twoCellAnchor editAs="oneCell">
    <xdr:from>
      <xdr:col>0</xdr:col>
      <xdr:colOff>0</xdr:colOff>
      <xdr:row>17</xdr:row>
      <xdr:rowOff>114300</xdr:rowOff>
    </xdr:from>
    <xdr:to>
      <xdr:col>1</xdr:col>
      <xdr:colOff>2186940</xdr:colOff>
      <xdr:row>23</xdr:row>
      <xdr:rowOff>97234</xdr:rowOff>
    </xdr:to>
    <xdr:pic>
      <xdr:nvPicPr>
        <xdr:cNvPr id="9" name="Picture 8">
          <a:extLst>
            <a:ext uri="{FF2B5EF4-FFF2-40B4-BE49-F238E27FC236}">
              <a16:creationId xmlns:a16="http://schemas.microsoft.com/office/drawing/2014/main" id="{00000000-0008-0000-0300-000009000000}"/>
            </a:ext>
          </a:extLst>
        </xdr:cNvPr>
        <xdr:cNvPicPr>
          <a:picLocks noChangeAspect="1"/>
        </xdr:cNvPicPr>
      </xdr:nvPicPr>
      <xdr:blipFill rotWithShape="1">
        <a:blip xmlns:r="http://schemas.openxmlformats.org/officeDocument/2006/relationships" r:embed="rId1"/>
        <a:srcRect r="7401"/>
        <a:stretch/>
      </xdr:blipFill>
      <xdr:spPr>
        <a:xfrm>
          <a:off x="0" y="3895725"/>
          <a:ext cx="6791325" cy="914479"/>
        </a:xfrm>
        <a:prstGeom prst="rect">
          <a:avLst/>
        </a:prstGeom>
      </xdr:spPr>
    </xdr:pic>
    <xdr:clientData/>
  </xdr:twoCellAnchor>
  <xdr:twoCellAnchor editAs="oneCell">
    <xdr:from>
      <xdr:col>0</xdr:col>
      <xdr:colOff>4598255</xdr:colOff>
      <xdr:row>0</xdr:row>
      <xdr:rowOff>743524</xdr:rowOff>
    </xdr:from>
    <xdr:to>
      <xdr:col>1</xdr:col>
      <xdr:colOff>2209385</xdr:colOff>
      <xdr:row>2</xdr:row>
      <xdr:rowOff>19624</xdr:rowOff>
    </xdr:to>
    <xdr:pic>
      <xdr:nvPicPr>
        <xdr:cNvPr id="11" name="Picture 10">
          <a:extLst>
            <a:ext uri="{FF2B5EF4-FFF2-40B4-BE49-F238E27FC236}">
              <a16:creationId xmlns:a16="http://schemas.microsoft.com/office/drawing/2014/main" id="{00000000-0008-0000-0300-00000B000000}"/>
            </a:ext>
          </a:extLst>
        </xdr:cNvPr>
        <xdr:cNvPicPr>
          <a:picLocks noChangeAspect="1"/>
        </xdr:cNvPicPr>
      </xdr:nvPicPr>
      <xdr:blipFill rotWithShape="1">
        <a:blip xmlns:r="http://schemas.openxmlformats.org/officeDocument/2006/relationships" r:embed="rId1"/>
        <a:srcRect t="11457" r="67142" b="51046"/>
        <a:stretch/>
      </xdr:blipFill>
      <xdr:spPr>
        <a:xfrm rot="21189543">
          <a:off x="4598255" y="743524"/>
          <a:ext cx="2409825" cy="342900"/>
        </a:xfrm>
        <a:prstGeom prst="rect">
          <a:avLst/>
        </a:prstGeom>
      </xdr:spPr>
    </xdr:pic>
    <xdr:clientData/>
  </xdr:twoCellAnchor>
  <xdr:twoCellAnchor>
    <xdr:from>
      <xdr:col>1</xdr:col>
      <xdr:colOff>802005</xdr:colOff>
      <xdr:row>5</xdr:row>
      <xdr:rowOff>78105</xdr:rowOff>
    </xdr:from>
    <xdr:to>
      <xdr:col>13</xdr:col>
      <xdr:colOff>211000</xdr:colOff>
      <xdr:row>14</xdr:row>
      <xdr:rowOff>127580</xdr:rowOff>
    </xdr:to>
    <xdr:sp macro="" textlink="">
      <xdr:nvSpPr>
        <xdr:cNvPr id="8" name="Rectangle 7">
          <a:extLst>
            <a:ext uri="{FF2B5EF4-FFF2-40B4-BE49-F238E27FC236}">
              <a16:creationId xmlns:a16="http://schemas.microsoft.com/office/drawing/2014/main" id="{00000000-0008-0000-0300-000008000000}"/>
            </a:ext>
          </a:extLst>
        </xdr:cNvPr>
        <xdr:cNvSpPr/>
      </xdr:nvSpPr>
      <xdr:spPr>
        <a:xfrm>
          <a:off x="5012055" y="1573530"/>
          <a:ext cx="9219745" cy="830525"/>
        </a:xfrm>
        <a:prstGeom prst="rect">
          <a:avLst/>
        </a:prstGeom>
        <a:solidFill>
          <a:srgbClr val="FFFFFF">
            <a:alpha val="0"/>
          </a:srgbClr>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n-GB">
            <a:noFill/>
          </a:endParaRPr>
        </a:p>
      </xdr:txBody>
    </xdr:sp>
    <xdr:clientData/>
  </xdr:twoCellAnchor>
  <xdr:twoCellAnchor>
    <xdr:from>
      <xdr:col>0</xdr:col>
      <xdr:colOff>1952625</xdr:colOff>
      <xdr:row>29</xdr:row>
      <xdr:rowOff>97155</xdr:rowOff>
    </xdr:from>
    <xdr:to>
      <xdr:col>6</xdr:col>
      <xdr:colOff>139851</xdr:colOff>
      <xdr:row>35</xdr:row>
      <xdr:rowOff>64715</xdr:rowOff>
    </xdr:to>
    <xdr:sp macro="" textlink="">
      <xdr:nvSpPr>
        <xdr:cNvPr id="13" name="Rectangle 12">
          <a:extLst>
            <a:ext uri="{FF2B5EF4-FFF2-40B4-BE49-F238E27FC236}">
              <a16:creationId xmlns:a16="http://schemas.microsoft.com/office/drawing/2014/main" id="{00000000-0008-0000-0300-00000D000000}"/>
            </a:ext>
          </a:extLst>
        </xdr:cNvPr>
        <xdr:cNvSpPr/>
      </xdr:nvSpPr>
      <xdr:spPr>
        <a:xfrm>
          <a:off x="1952625" y="4526280"/>
          <a:ext cx="6816876" cy="824810"/>
        </a:xfrm>
        <a:prstGeom prst="rect">
          <a:avLst/>
        </a:prstGeom>
        <a:solidFill>
          <a:srgbClr val="FFFFFF">
            <a:alpha val="0"/>
          </a:srgbClr>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n-GB">
            <a:noFill/>
          </a:endParaRPr>
        </a:p>
      </xdr:txBody>
    </xdr:sp>
    <xdr:clientData/>
  </xdr:twoCellAnchor>
  <xdr:twoCellAnchor>
    <xdr:from>
      <xdr:col>0</xdr:col>
      <xdr:colOff>1243492</xdr:colOff>
      <xdr:row>35</xdr:row>
      <xdr:rowOff>69506</xdr:rowOff>
    </xdr:from>
    <xdr:to>
      <xdr:col>1</xdr:col>
      <xdr:colOff>1570576</xdr:colOff>
      <xdr:row>39</xdr:row>
      <xdr:rowOff>18071</xdr:rowOff>
    </xdr:to>
    <xdr:sp macro="" textlink="">
      <xdr:nvSpPr>
        <xdr:cNvPr id="14" name="=SkatteverketLista">
          <a:extLst>
            <a:ext uri="{FF2B5EF4-FFF2-40B4-BE49-F238E27FC236}">
              <a16:creationId xmlns:a16="http://schemas.microsoft.com/office/drawing/2014/main" id="{00000000-0008-0000-0300-00000E000000}"/>
            </a:ext>
          </a:extLst>
        </xdr:cNvPr>
        <xdr:cNvSpPr/>
      </xdr:nvSpPr>
      <xdr:spPr>
        <a:xfrm>
          <a:off x="1243492" y="5632106"/>
          <a:ext cx="4927659" cy="558165"/>
        </a:xfrm>
        <a:prstGeom prst="wedgeRoundRectCallout">
          <a:avLst>
            <a:gd name="adj1" fmla="val -98465"/>
            <a:gd name="adj2" fmla="val -51051"/>
            <a:gd name="adj3" fmla="val 16667"/>
          </a:avLst>
        </a:prstGeom>
        <a:solidFill>
          <a:srgbClr val="9AF0BB">
            <a:alpha val="75000"/>
          </a:srgbClr>
        </a:solidFill>
      </xdr:spPr>
      <xdr:style>
        <a:lnRef idx="0">
          <a:schemeClr val="accent6"/>
        </a:lnRef>
        <a:fillRef idx="3">
          <a:schemeClr val="accent6"/>
        </a:fillRef>
        <a:effectRef idx="3">
          <a:schemeClr val="accent6"/>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a:r>
            <a:rPr lang="sv-SE" sz="1100">
              <a:solidFill>
                <a:schemeClr val="tx1">
                  <a:lumMod val="75000"/>
                  <a:lumOff val="25000"/>
                </a:schemeClr>
              </a:solidFill>
            </a:rPr>
            <a:t>Se</a:t>
          </a:r>
          <a:r>
            <a:rPr lang="sv-SE" sz="1100" baseline="0">
              <a:solidFill>
                <a:schemeClr val="tx1">
                  <a:lumMod val="75000"/>
                  <a:lumOff val="25000"/>
                </a:schemeClr>
              </a:solidFill>
            </a:rPr>
            <a:t> Skatteverkets lista : https://www4.skatteverket.se/rattsligvagledning/387867.html?date=2020-12-21 </a:t>
          </a:r>
          <a:endParaRPr lang="en-SE">
            <a:solidFill>
              <a:sysClr val="windowText" lastClr="000000"/>
            </a:solidFill>
            <a:effectLst/>
          </a:endParaRPr>
        </a:p>
        <a:p>
          <a:pPr algn="l"/>
          <a:r>
            <a:rPr lang="en-US" sz="1100">
              <a:solidFill>
                <a:schemeClr val="tx1">
                  <a:lumMod val="75000"/>
                  <a:lumOff val="25000"/>
                </a:schemeClr>
              </a:solidFill>
            </a:rPr>
            <a:t>2021</a:t>
          </a:r>
        </a:p>
      </xdr:txBody>
    </xdr:sp>
    <xdr:clientData/>
  </xdr:twoCellAnchor>
  <xdr:twoCellAnchor editAs="oneCell">
    <xdr:from>
      <xdr:col>6</xdr:col>
      <xdr:colOff>72390</xdr:colOff>
      <xdr:row>2</xdr:row>
      <xdr:rowOff>0</xdr:rowOff>
    </xdr:from>
    <xdr:to>
      <xdr:col>11</xdr:col>
      <xdr:colOff>169546</xdr:colOff>
      <xdr:row>7</xdr:row>
      <xdr:rowOff>58702</xdr:rowOff>
    </xdr:to>
    <xdr:pic>
      <xdr:nvPicPr>
        <xdr:cNvPr id="4" name="Picture 3">
          <a:extLst>
            <a:ext uri="{FF2B5EF4-FFF2-40B4-BE49-F238E27FC236}">
              <a16:creationId xmlns:a16="http://schemas.microsoft.com/office/drawing/2014/main" id="{00000000-0008-0000-0300-000004000000}"/>
            </a:ext>
          </a:extLst>
        </xdr:cNvPr>
        <xdr:cNvPicPr>
          <a:picLocks noChangeAspect="1"/>
        </xdr:cNvPicPr>
      </xdr:nvPicPr>
      <xdr:blipFill rotWithShape="1">
        <a:blip xmlns:r="http://schemas.openxmlformats.org/officeDocument/2006/relationships" r:embed="rId2"/>
        <a:srcRect l="31525"/>
        <a:stretch/>
      </xdr:blipFill>
      <xdr:spPr>
        <a:xfrm>
          <a:off x="8702040" y="1066800"/>
          <a:ext cx="4082416" cy="759742"/>
        </a:xfrm>
        <a:prstGeom prst="rect">
          <a:avLst/>
        </a:prstGeom>
      </xdr:spPr>
    </xdr:pic>
    <xdr:clientData/>
  </xdr:twoCellAnchor>
  <xdr:twoCellAnchor>
    <xdr:from>
      <xdr:col>8</xdr:col>
      <xdr:colOff>12862</xdr:colOff>
      <xdr:row>35</xdr:row>
      <xdr:rowOff>141896</xdr:rowOff>
    </xdr:from>
    <xdr:to>
      <xdr:col>14</xdr:col>
      <xdr:colOff>392430</xdr:colOff>
      <xdr:row>39</xdr:row>
      <xdr:rowOff>103796</xdr:rowOff>
    </xdr:to>
    <xdr:sp macro="" textlink="">
      <xdr:nvSpPr>
        <xdr:cNvPr id="10" name="=SkatteverketLista">
          <a:extLst>
            <a:ext uri="{FF2B5EF4-FFF2-40B4-BE49-F238E27FC236}">
              <a16:creationId xmlns:a16="http://schemas.microsoft.com/office/drawing/2014/main" id="{BB43939E-1E67-47DE-A2A3-20836F0346BF}"/>
            </a:ext>
          </a:extLst>
        </xdr:cNvPr>
        <xdr:cNvSpPr/>
      </xdr:nvSpPr>
      <xdr:spPr>
        <a:xfrm>
          <a:off x="10052212" y="5428271"/>
          <a:ext cx="4913468" cy="533400"/>
        </a:xfrm>
        <a:prstGeom prst="wedgeRoundRectCallout">
          <a:avLst>
            <a:gd name="adj1" fmla="val -98465"/>
            <a:gd name="adj2" fmla="val -51051"/>
            <a:gd name="adj3" fmla="val 16667"/>
          </a:avLst>
        </a:prstGeom>
        <a:solidFill>
          <a:srgbClr val="9AF0BB">
            <a:alpha val="75000"/>
          </a:srgbClr>
        </a:solidFill>
      </xdr:spPr>
      <xdr:style>
        <a:lnRef idx="0">
          <a:schemeClr val="accent6"/>
        </a:lnRef>
        <a:fillRef idx="3">
          <a:schemeClr val="accent6"/>
        </a:fillRef>
        <a:effectRef idx="3">
          <a:schemeClr val="accent6"/>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a:r>
            <a:rPr lang="sv-SE" sz="1100">
              <a:solidFill>
                <a:schemeClr val="tx1">
                  <a:lumMod val="75000"/>
                  <a:lumOff val="25000"/>
                </a:schemeClr>
              </a:solidFill>
            </a:rPr>
            <a:t>Se</a:t>
          </a:r>
          <a:r>
            <a:rPr lang="sv-SE" sz="1100" baseline="0">
              <a:solidFill>
                <a:schemeClr val="tx1">
                  <a:lumMod val="75000"/>
                  <a:lumOff val="25000"/>
                </a:schemeClr>
              </a:solidFill>
            </a:rPr>
            <a:t> Skatteverkets lista :</a:t>
          </a:r>
        </a:p>
        <a:p>
          <a:pPr algn="l"/>
          <a:r>
            <a:rPr lang="en-US" sz="1100">
              <a:solidFill>
                <a:schemeClr val="tx1">
                  <a:lumMod val="75000"/>
                  <a:lumOff val="25000"/>
                </a:schemeClr>
              </a:solidFill>
            </a:rPr>
            <a:t>https://www4.skatteverket.se/rattsligvagledning/edition/2022.4/321424.html</a:t>
          </a:r>
        </a:p>
      </xdr:txBody>
    </xdr:sp>
    <xdr:clientData/>
  </xdr:twoCellAnchor>
  <xdr:twoCellAnchor editAs="oneCell">
    <xdr:from>
      <xdr:col>0</xdr:col>
      <xdr:colOff>217170</xdr:colOff>
      <xdr:row>0</xdr:row>
      <xdr:rowOff>177165</xdr:rowOff>
    </xdr:from>
    <xdr:to>
      <xdr:col>0</xdr:col>
      <xdr:colOff>4172291</xdr:colOff>
      <xdr:row>0</xdr:row>
      <xdr:rowOff>619163</xdr:rowOff>
    </xdr:to>
    <xdr:pic>
      <xdr:nvPicPr>
        <xdr:cNvPr id="3" name="Picture 1">
          <a:extLst>
            <a:ext uri="{FF2B5EF4-FFF2-40B4-BE49-F238E27FC236}">
              <a16:creationId xmlns:a16="http://schemas.microsoft.com/office/drawing/2014/main" id="{5CFAB30C-D399-4EF2-964A-70C8F062DBDA}"/>
            </a:ext>
          </a:extLst>
        </xdr:cNvPr>
        <xdr:cNvPicPr>
          <a:picLocks noChangeAspect="1"/>
        </xdr:cNvPicPr>
      </xdr:nvPicPr>
      <xdr:blipFill>
        <a:blip xmlns:r="http://schemas.openxmlformats.org/officeDocument/2006/relationships" r:embed="rId3"/>
        <a:stretch>
          <a:fillRect/>
        </a:stretch>
      </xdr:blipFill>
      <xdr:spPr>
        <a:xfrm>
          <a:off x="217170" y="177165"/>
          <a:ext cx="3947501" cy="438188"/>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oneCellAnchor>
    <xdr:from>
      <xdr:col>5</xdr:col>
      <xdr:colOff>3004705</xdr:colOff>
      <xdr:row>0</xdr:row>
      <xdr:rowOff>0</xdr:rowOff>
    </xdr:from>
    <xdr:ext cx="1120371" cy="432955"/>
    <xdr:sp macro="" textlink="">
      <xdr:nvSpPr>
        <xdr:cNvPr id="5" name="textruta 4">
          <a:extLst>
            <a:ext uri="{FF2B5EF4-FFF2-40B4-BE49-F238E27FC236}">
              <a16:creationId xmlns:a16="http://schemas.microsoft.com/office/drawing/2014/main" id="{00000000-0008-0000-0400-000005000000}"/>
            </a:ext>
          </a:extLst>
        </xdr:cNvPr>
        <xdr:cNvSpPr txBox="1"/>
      </xdr:nvSpPr>
      <xdr:spPr>
        <a:xfrm>
          <a:off x="8763000" y="0"/>
          <a:ext cx="1120371" cy="43295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sv-SE" sz="800" i="1">
              <a:latin typeface="Arial" panose="020B0604020202020204" pitchFamily="34" charset="0"/>
              <a:cs typeface="Arial" panose="020B0604020202020204" pitchFamily="34" charset="0"/>
            </a:rPr>
            <a:t>Fordon 2018</a:t>
          </a:r>
        </a:p>
        <a:p>
          <a:r>
            <a:rPr lang="sv-SE" sz="800" i="1">
              <a:latin typeface="Arial" panose="020B0604020202020204" pitchFamily="34" charset="0"/>
              <a:cs typeface="Arial" panose="020B0604020202020204" pitchFamily="34" charset="0"/>
            </a:rPr>
            <a:t>Projektnr 10377</a:t>
          </a:r>
        </a:p>
        <a:p>
          <a:endParaRPr lang="sv-SE" sz="1100"/>
        </a:p>
      </xdr:txBody>
    </xdr:sp>
    <xdr:clientData/>
  </xdr:oneCellAnchor>
  <xdr:twoCellAnchor editAs="oneCell">
    <xdr:from>
      <xdr:col>0</xdr:col>
      <xdr:colOff>133351</xdr:colOff>
      <xdr:row>0</xdr:row>
      <xdr:rowOff>1</xdr:rowOff>
    </xdr:from>
    <xdr:to>
      <xdr:col>2</xdr:col>
      <xdr:colOff>739141</xdr:colOff>
      <xdr:row>1</xdr:row>
      <xdr:rowOff>480</xdr:rowOff>
    </xdr:to>
    <xdr:pic>
      <xdr:nvPicPr>
        <xdr:cNvPr id="7" name="Bildobjekt 6">
          <a:extLst>
            <a:ext uri="{FF2B5EF4-FFF2-40B4-BE49-F238E27FC236}">
              <a16:creationId xmlns:a16="http://schemas.microsoft.com/office/drawing/2014/main" id="{00000000-0008-0000-0400-000007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3351" y="1"/>
          <a:ext cx="838200" cy="364914"/>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oneCellAnchor>
    <xdr:from>
      <xdr:col>5</xdr:col>
      <xdr:colOff>3013363</xdr:colOff>
      <xdr:row>0</xdr:row>
      <xdr:rowOff>0</xdr:rowOff>
    </xdr:from>
    <xdr:ext cx="1120371" cy="432955"/>
    <xdr:sp macro="" textlink="">
      <xdr:nvSpPr>
        <xdr:cNvPr id="4" name="textruta 3">
          <a:extLst>
            <a:ext uri="{FF2B5EF4-FFF2-40B4-BE49-F238E27FC236}">
              <a16:creationId xmlns:a16="http://schemas.microsoft.com/office/drawing/2014/main" id="{00000000-0008-0000-0500-000004000000}"/>
            </a:ext>
          </a:extLst>
        </xdr:cNvPr>
        <xdr:cNvSpPr txBox="1"/>
      </xdr:nvSpPr>
      <xdr:spPr>
        <a:xfrm>
          <a:off x="8754340" y="0"/>
          <a:ext cx="1120371" cy="43295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sv-SE" sz="800" i="1">
              <a:latin typeface="Arial" panose="020B0604020202020204" pitchFamily="34" charset="0"/>
              <a:cs typeface="Arial" panose="020B0604020202020204" pitchFamily="34" charset="0"/>
            </a:rPr>
            <a:t>Fordon 2018</a:t>
          </a:r>
        </a:p>
        <a:p>
          <a:r>
            <a:rPr lang="sv-SE" sz="800" i="1">
              <a:latin typeface="Arial" panose="020B0604020202020204" pitchFamily="34" charset="0"/>
              <a:cs typeface="Arial" panose="020B0604020202020204" pitchFamily="34" charset="0"/>
            </a:rPr>
            <a:t>Projektnr 10377</a:t>
          </a:r>
        </a:p>
        <a:p>
          <a:endParaRPr lang="sv-SE" sz="1100"/>
        </a:p>
      </xdr:txBody>
    </xdr:sp>
    <xdr:clientData/>
  </xdr:oneCellAnchor>
  <xdr:twoCellAnchor editAs="oneCell">
    <xdr:from>
      <xdr:col>1</xdr:col>
      <xdr:colOff>9525</xdr:colOff>
      <xdr:row>0</xdr:row>
      <xdr:rowOff>0</xdr:rowOff>
    </xdr:from>
    <xdr:to>
      <xdr:col>2</xdr:col>
      <xdr:colOff>802217</xdr:colOff>
      <xdr:row>0</xdr:row>
      <xdr:rowOff>382423</xdr:rowOff>
    </xdr:to>
    <xdr:pic>
      <xdr:nvPicPr>
        <xdr:cNvPr id="5" name="Bildobjekt 4">
          <a:extLst>
            <a:ext uri="{FF2B5EF4-FFF2-40B4-BE49-F238E27FC236}">
              <a16:creationId xmlns:a16="http://schemas.microsoft.com/office/drawing/2014/main" id="{00000000-0008-0000-05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2400" y="0"/>
          <a:ext cx="878417" cy="38242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lukas\OneDrive\Dokument\ExcelDepartment\Envac\210607\Envac%20IK210609%20-%20Fork_PictureMove.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impleFrontpage"/>
      <sheetName val="ProductSelection"/>
      <sheetName val="CalculationAdjustment"/>
      <sheetName val="OutputView"/>
      <sheetName val="SummaryVertical"/>
      <sheetName val="PriceList"/>
      <sheetName val="AddProduct"/>
      <sheetName val="TempButtons"/>
      <sheetName val="OrderDB"/>
      <sheetName val="OrderDBVertical"/>
      <sheetName val="ArticleDB"/>
      <sheetName val="ProductDB"/>
      <sheetName val="SupersUser"/>
      <sheetName val="TempPicture DB"/>
      <sheetName val="BOM_DB"/>
      <sheetName val="Admin"/>
      <sheetName val="SupportSheet"/>
      <sheetName val="ProductInpu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ow r="3">
          <cell r="Z3">
            <v>2</v>
          </cell>
        </row>
      </sheetData>
      <sheetData sheetId="16"/>
      <sheetData sheetId="17"/>
    </sheetDataSet>
  </externalBook>
</externalLink>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s://www4.skatteverket.se/rattsligvagledning/edition/2022.4/321424.html" TargetMode="Externa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tabColor rgb="FF0066FF"/>
    <pageSetUpPr fitToPage="1"/>
  </sheetPr>
  <dimension ref="A1:BD91"/>
  <sheetViews>
    <sheetView showGridLines="0" zoomScale="110" zoomScaleNormal="110" workbookViewId="0">
      <selection activeCell="A41" sqref="A41"/>
    </sheetView>
  </sheetViews>
  <sheetFormatPr defaultColWidth="9.140625" defaultRowHeight="15" x14ac:dyDescent="0.25"/>
  <cols>
    <col min="1" max="1" width="189.7109375" style="301" customWidth="1"/>
    <col min="2" max="56" width="9.140625" style="300"/>
    <col min="57" max="16384" width="9.140625" style="301"/>
  </cols>
  <sheetData>
    <row r="1" spans="1:56" ht="21.75" customHeight="1" x14ac:dyDescent="0.25"/>
    <row r="2" spans="1:56" x14ac:dyDescent="0.25">
      <c r="A2" s="298"/>
      <c r="B2" s="299"/>
      <c r="C2" s="299"/>
      <c r="D2" s="299"/>
      <c r="E2" s="299"/>
      <c r="F2" s="299"/>
      <c r="G2" s="299"/>
      <c r="H2" s="299"/>
      <c r="I2" s="299"/>
      <c r="J2" s="299"/>
    </row>
    <row r="3" spans="1:56" s="305" customFormat="1" ht="15.75" x14ac:dyDescent="0.25">
      <c r="A3" s="302" t="s">
        <v>161</v>
      </c>
      <c r="B3" s="303"/>
      <c r="C3" s="303"/>
      <c r="D3" s="303"/>
      <c r="E3" s="303"/>
      <c r="F3" s="303"/>
      <c r="G3" s="303"/>
      <c r="H3" s="303"/>
      <c r="I3" s="303"/>
      <c r="J3" s="303"/>
      <c r="K3" s="304"/>
      <c r="L3" s="304"/>
      <c r="M3" s="304"/>
      <c r="N3" s="304"/>
      <c r="O3" s="304"/>
      <c r="P3" s="304"/>
      <c r="Q3" s="304"/>
      <c r="R3" s="304"/>
      <c r="S3" s="304"/>
      <c r="T3" s="304"/>
      <c r="U3" s="304"/>
      <c r="V3" s="304"/>
      <c r="W3" s="304"/>
      <c r="X3" s="304"/>
      <c r="Y3" s="304"/>
      <c r="Z3" s="304"/>
      <c r="AA3" s="304"/>
      <c r="AB3" s="304"/>
      <c r="AC3" s="304"/>
      <c r="AD3" s="304"/>
      <c r="AE3" s="304"/>
      <c r="AF3" s="304"/>
      <c r="AG3" s="304"/>
      <c r="AH3" s="304"/>
      <c r="AI3" s="304"/>
      <c r="AJ3" s="304"/>
      <c r="AK3" s="304"/>
      <c r="AL3" s="304"/>
      <c r="AM3" s="304"/>
      <c r="AN3" s="304"/>
      <c r="AO3" s="304"/>
      <c r="AP3" s="304"/>
      <c r="AQ3" s="304"/>
      <c r="AR3" s="304"/>
      <c r="AS3" s="304"/>
      <c r="AT3" s="304"/>
      <c r="AU3" s="304"/>
      <c r="AV3" s="304"/>
      <c r="AW3" s="304"/>
      <c r="AX3" s="304"/>
      <c r="AY3" s="304"/>
      <c r="AZ3" s="304"/>
      <c r="BA3" s="304"/>
      <c r="BB3" s="304"/>
      <c r="BC3" s="304"/>
      <c r="BD3" s="304"/>
    </row>
    <row r="4" spans="1:56" ht="14.25" customHeight="1" x14ac:dyDescent="0.25">
      <c r="A4" s="298" t="s">
        <v>141</v>
      </c>
      <c r="B4" s="299"/>
      <c r="C4" s="299"/>
      <c r="D4" s="299"/>
      <c r="E4" s="299"/>
      <c r="F4" s="299"/>
      <c r="G4" s="299"/>
      <c r="H4" s="299"/>
      <c r="I4" s="299"/>
      <c r="J4" s="299"/>
    </row>
    <row r="5" spans="1:56" ht="14.25" customHeight="1" x14ac:dyDescent="0.25">
      <c r="A5" s="298" t="s">
        <v>142</v>
      </c>
      <c r="B5" s="299"/>
      <c r="C5" s="299"/>
      <c r="D5" s="299"/>
      <c r="E5" s="299"/>
      <c r="F5" s="299"/>
      <c r="G5" s="299"/>
      <c r="H5" s="299"/>
      <c r="I5" s="299"/>
      <c r="J5" s="299"/>
    </row>
    <row r="6" spans="1:56" x14ac:dyDescent="0.25">
      <c r="A6" s="298" t="s">
        <v>162</v>
      </c>
      <c r="B6" s="299"/>
      <c r="C6" s="299"/>
      <c r="D6" s="299"/>
      <c r="E6" s="299"/>
      <c r="F6" s="299"/>
      <c r="G6" s="299"/>
      <c r="H6" s="299"/>
      <c r="I6" s="299"/>
      <c r="J6" s="299"/>
    </row>
    <row r="7" spans="1:56" x14ac:dyDescent="0.25">
      <c r="A7" s="306" t="s">
        <v>128</v>
      </c>
      <c r="B7" s="299"/>
      <c r="C7" s="299"/>
      <c r="D7" s="299"/>
      <c r="E7" s="299"/>
      <c r="F7" s="299"/>
      <c r="G7" s="299"/>
      <c r="H7" s="299"/>
      <c r="I7" s="299"/>
      <c r="J7" s="299"/>
    </row>
    <row r="8" spans="1:56" x14ac:dyDescent="0.25">
      <c r="A8" s="306" t="s">
        <v>129</v>
      </c>
      <c r="B8" s="299"/>
      <c r="C8" s="299"/>
      <c r="D8" s="299"/>
      <c r="E8" s="299"/>
      <c r="F8" s="299"/>
      <c r="G8" s="299"/>
      <c r="H8" s="299"/>
      <c r="I8" s="299"/>
      <c r="J8" s="299"/>
    </row>
    <row r="9" spans="1:56" x14ac:dyDescent="0.25">
      <c r="A9" s="306" t="s">
        <v>130</v>
      </c>
      <c r="B9" s="299"/>
      <c r="C9" s="299"/>
      <c r="D9" s="299"/>
      <c r="E9" s="299"/>
      <c r="F9" s="299"/>
      <c r="G9" s="299"/>
      <c r="H9" s="299"/>
      <c r="I9" s="299"/>
      <c r="J9" s="299"/>
    </row>
    <row r="10" spans="1:56" x14ac:dyDescent="0.25">
      <c r="A10" s="306" t="s">
        <v>131</v>
      </c>
      <c r="B10" s="299"/>
      <c r="C10" s="299"/>
      <c r="D10" s="299"/>
      <c r="E10" s="299"/>
      <c r="F10" s="299"/>
      <c r="G10" s="299"/>
      <c r="H10" s="299"/>
      <c r="I10" s="299"/>
      <c r="J10" s="299"/>
    </row>
    <row r="11" spans="1:56" x14ac:dyDescent="0.25">
      <c r="A11" s="306" t="s">
        <v>132</v>
      </c>
      <c r="B11" s="299"/>
      <c r="C11" s="299"/>
      <c r="D11" s="299"/>
      <c r="E11" s="299"/>
      <c r="F11" s="299"/>
      <c r="G11" s="299"/>
      <c r="H11" s="299"/>
      <c r="I11" s="299"/>
      <c r="J11" s="299"/>
    </row>
    <row r="12" spans="1:56" x14ac:dyDescent="0.25">
      <c r="A12" s="306" t="s">
        <v>133</v>
      </c>
      <c r="B12" s="299"/>
      <c r="C12" s="299"/>
      <c r="D12" s="299"/>
      <c r="E12" s="299"/>
      <c r="F12" s="299"/>
      <c r="G12" s="299"/>
      <c r="H12" s="299"/>
      <c r="I12" s="299"/>
      <c r="J12" s="299"/>
    </row>
    <row r="13" spans="1:56" x14ac:dyDescent="0.25">
      <c r="A13" s="306" t="s">
        <v>134</v>
      </c>
      <c r="B13" s="299"/>
      <c r="C13" s="299"/>
      <c r="D13" s="299"/>
      <c r="E13" s="299"/>
      <c r="F13" s="299"/>
      <c r="G13" s="299"/>
      <c r="H13" s="299"/>
      <c r="I13" s="299"/>
      <c r="J13" s="299"/>
    </row>
    <row r="14" spans="1:56" x14ac:dyDescent="0.25">
      <c r="A14" s="298" t="s">
        <v>163</v>
      </c>
      <c r="B14" s="299"/>
      <c r="C14" s="299"/>
      <c r="D14" s="299"/>
      <c r="E14" s="299"/>
      <c r="F14" s="299"/>
      <c r="G14" s="299"/>
      <c r="H14" s="299"/>
      <c r="I14" s="299"/>
      <c r="J14" s="299"/>
    </row>
    <row r="15" spans="1:56" x14ac:dyDescent="0.25">
      <c r="A15" s="307"/>
      <c r="B15" s="299"/>
      <c r="C15" s="299"/>
      <c r="D15" s="299"/>
      <c r="E15" s="299"/>
      <c r="F15" s="299"/>
      <c r="G15" s="299"/>
      <c r="H15" s="299"/>
      <c r="I15" s="299"/>
      <c r="J15" s="299"/>
    </row>
    <row r="16" spans="1:56" x14ac:dyDescent="0.25">
      <c r="A16" s="307" t="s">
        <v>164</v>
      </c>
      <c r="B16" s="299"/>
      <c r="C16" s="299"/>
      <c r="D16" s="299"/>
      <c r="E16" s="299"/>
      <c r="F16" s="299"/>
      <c r="G16" s="299"/>
      <c r="H16" s="299"/>
      <c r="I16" s="299"/>
      <c r="J16" s="299"/>
    </row>
    <row r="17" spans="1:56" x14ac:dyDescent="0.25">
      <c r="A17" s="298"/>
      <c r="B17" s="299"/>
      <c r="C17" s="299"/>
      <c r="D17" s="299"/>
      <c r="E17" s="299"/>
      <c r="F17" s="299"/>
      <c r="G17" s="299"/>
      <c r="H17" s="299"/>
      <c r="I17" s="299"/>
      <c r="J17" s="299"/>
    </row>
    <row r="18" spans="1:56" ht="16.149999999999999" customHeight="1" x14ac:dyDescent="0.25">
      <c r="A18" s="298" t="s">
        <v>165</v>
      </c>
      <c r="B18" s="299"/>
      <c r="C18" s="299"/>
      <c r="D18" s="299"/>
      <c r="E18" s="299"/>
      <c r="F18" s="299"/>
      <c r="G18" s="299"/>
      <c r="H18" s="299"/>
      <c r="I18" s="299"/>
      <c r="J18" s="299"/>
    </row>
    <row r="19" spans="1:56" ht="16.149999999999999" customHeight="1" x14ac:dyDescent="0.25">
      <c r="A19" s="298" t="s">
        <v>166</v>
      </c>
      <c r="B19" s="299"/>
      <c r="C19" s="299"/>
      <c r="D19" s="299"/>
      <c r="E19" s="299"/>
      <c r="F19" s="299"/>
      <c r="G19" s="299"/>
      <c r="H19" s="299"/>
      <c r="I19" s="299"/>
      <c r="J19" s="299"/>
    </row>
    <row r="20" spans="1:56" ht="16.149999999999999" customHeight="1" x14ac:dyDescent="0.25">
      <c r="A20" s="298"/>
      <c r="B20" s="299"/>
      <c r="C20" s="299"/>
      <c r="D20" s="299"/>
      <c r="E20" s="299"/>
      <c r="F20" s="299"/>
      <c r="G20" s="299"/>
      <c r="H20" s="299"/>
      <c r="I20" s="299"/>
      <c r="J20" s="299"/>
    </row>
    <row r="21" spans="1:56" s="305" customFormat="1" ht="15.75" x14ac:dyDescent="0.25">
      <c r="A21" s="308" t="s">
        <v>167</v>
      </c>
      <c r="B21" s="309"/>
      <c r="C21" s="309"/>
      <c r="D21" s="303"/>
      <c r="E21" s="303"/>
      <c r="F21" s="303"/>
      <c r="G21" s="303"/>
      <c r="H21" s="303"/>
      <c r="I21" s="303"/>
      <c r="J21" s="303"/>
      <c r="K21" s="304"/>
      <c r="L21" s="304"/>
      <c r="M21" s="304"/>
      <c r="N21" s="304"/>
      <c r="O21" s="304"/>
      <c r="P21" s="304"/>
      <c r="Q21" s="304"/>
      <c r="R21" s="304"/>
      <c r="S21" s="304"/>
      <c r="T21" s="304"/>
      <c r="U21" s="304"/>
      <c r="V21" s="304"/>
      <c r="W21" s="304"/>
      <c r="X21" s="304"/>
      <c r="Y21" s="304"/>
      <c r="Z21" s="304"/>
      <c r="AA21" s="304"/>
      <c r="AB21" s="304"/>
      <c r="AC21" s="304"/>
      <c r="AD21" s="304"/>
      <c r="AE21" s="304"/>
      <c r="AF21" s="304"/>
      <c r="AG21" s="304"/>
      <c r="AH21" s="304"/>
      <c r="AI21" s="304"/>
      <c r="AJ21" s="304"/>
      <c r="AK21" s="304"/>
      <c r="AL21" s="304"/>
      <c r="AM21" s="304"/>
      <c r="AN21" s="304"/>
      <c r="AO21" s="304"/>
      <c r="AP21" s="304"/>
      <c r="AQ21" s="304"/>
      <c r="AR21" s="304"/>
      <c r="AS21" s="304"/>
      <c r="AT21" s="304"/>
      <c r="AU21" s="304"/>
      <c r="AV21" s="304"/>
      <c r="AW21" s="304"/>
      <c r="AX21" s="304"/>
      <c r="AY21" s="304"/>
      <c r="AZ21" s="304"/>
      <c r="BA21" s="304"/>
      <c r="BB21" s="304"/>
      <c r="BC21" s="304"/>
      <c r="BD21" s="304"/>
    </row>
    <row r="22" spans="1:56" x14ac:dyDescent="0.25">
      <c r="A22" s="310" t="s">
        <v>137</v>
      </c>
      <c r="B22" s="299"/>
      <c r="C22" s="299"/>
      <c r="D22" s="299"/>
      <c r="E22" s="299"/>
      <c r="F22" s="299"/>
      <c r="G22" s="299"/>
      <c r="H22" s="299"/>
      <c r="I22" s="299"/>
      <c r="J22" s="299"/>
    </row>
    <row r="23" spans="1:56" x14ac:dyDescent="0.25">
      <c r="A23" s="311"/>
      <c r="B23" s="299"/>
      <c r="C23" s="299"/>
      <c r="D23" s="299"/>
      <c r="E23" s="299"/>
      <c r="F23" s="299"/>
      <c r="G23" s="299"/>
      <c r="H23" s="299"/>
      <c r="I23" s="299"/>
      <c r="J23" s="299"/>
    </row>
    <row r="24" spans="1:56" ht="30" x14ac:dyDescent="0.25">
      <c r="A24" s="312" t="s">
        <v>168</v>
      </c>
      <c r="B24" s="299"/>
      <c r="C24" s="299"/>
      <c r="D24" s="299"/>
      <c r="E24" s="299"/>
      <c r="F24" s="299"/>
      <c r="G24" s="299"/>
      <c r="H24" s="299"/>
      <c r="I24" s="299"/>
      <c r="J24" s="299"/>
    </row>
    <row r="25" spans="1:56" x14ac:dyDescent="0.25">
      <c r="A25" s="313" t="s">
        <v>169</v>
      </c>
      <c r="B25" s="314"/>
      <c r="C25" s="299"/>
      <c r="D25" s="299"/>
      <c r="E25" s="299"/>
      <c r="F25" s="299"/>
      <c r="G25" s="299"/>
      <c r="H25" s="299"/>
      <c r="I25" s="299"/>
      <c r="J25" s="299"/>
    </row>
    <row r="26" spans="1:56" x14ac:dyDescent="0.25">
      <c r="A26" s="313"/>
      <c r="B26" s="314"/>
      <c r="C26" s="299"/>
      <c r="D26" s="299"/>
      <c r="E26" s="299"/>
      <c r="F26" s="299"/>
      <c r="G26" s="299"/>
      <c r="H26" s="299"/>
      <c r="I26" s="299"/>
      <c r="J26" s="299"/>
    </row>
    <row r="27" spans="1:56" x14ac:dyDescent="0.25">
      <c r="A27" s="315" t="s">
        <v>170</v>
      </c>
      <c r="B27" s="299"/>
      <c r="C27" s="299"/>
      <c r="D27" s="299"/>
      <c r="E27" s="299"/>
      <c r="F27" s="299"/>
      <c r="G27" s="299"/>
      <c r="H27" s="299"/>
      <c r="I27" s="299"/>
      <c r="J27" s="299"/>
    </row>
    <row r="28" spans="1:56" x14ac:dyDescent="0.25">
      <c r="A28" s="315" t="s">
        <v>171</v>
      </c>
      <c r="B28" s="299"/>
      <c r="C28" s="299"/>
      <c r="D28" s="299"/>
      <c r="E28" s="299"/>
      <c r="F28" s="299"/>
      <c r="G28" s="299"/>
      <c r="H28" s="299"/>
      <c r="I28" s="299"/>
      <c r="J28" s="299"/>
    </row>
    <row r="29" spans="1:56" x14ac:dyDescent="0.25">
      <c r="A29" s="315"/>
      <c r="B29" s="299"/>
      <c r="C29" s="299"/>
      <c r="D29" s="299"/>
      <c r="E29" s="299"/>
      <c r="F29" s="299"/>
      <c r="G29" s="299"/>
      <c r="H29" s="299"/>
      <c r="I29" s="299"/>
      <c r="J29" s="299"/>
    </row>
    <row r="30" spans="1:56" x14ac:dyDescent="0.25">
      <c r="A30" s="315" t="s">
        <v>209</v>
      </c>
      <c r="B30" s="299"/>
      <c r="C30" s="299"/>
      <c r="D30" s="299"/>
      <c r="E30" s="299"/>
      <c r="F30" s="299"/>
      <c r="G30" s="299"/>
      <c r="H30" s="299"/>
      <c r="I30" s="299"/>
      <c r="J30" s="299"/>
    </row>
    <row r="31" spans="1:56" x14ac:dyDescent="0.25">
      <c r="A31" s="315" t="s">
        <v>211</v>
      </c>
      <c r="B31" s="299"/>
      <c r="C31" s="299"/>
      <c r="D31" s="299"/>
      <c r="E31" s="299"/>
      <c r="F31" s="299"/>
      <c r="G31" s="299"/>
      <c r="H31" s="299"/>
      <c r="I31" s="299"/>
      <c r="J31" s="299"/>
    </row>
    <row r="32" spans="1:56" x14ac:dyDescent="0.25">
      <c r="A32" s="315"/>
      <c r="B32" s="299"/>
      <c r="C32" s="299"/>
      <c r="D32" s="299"/>
      <c r="E32" s="299"/>
      <c r="F32" s="299"/>
      <c r="G32" s="299"/>
      <c r="H32" s="299"/>
      <c r="I32" s="299"/>
      <c r="J32" s="299"/>
    </row>
    <row r="33" spans="1:10" x14ac:dyDescent="0.25">
      <c r="A33" s="315" t="s">
        <v>172</v>
      </c>
      <c r="B33" s="299"/>
      <c r="C33" s="299"/>
      <c r="D33" s="299"/>
      <c r="E33" s="299"/>
      <c r="F33" s="299"/>
      <c r="G33" s="299"/>
      <c r="H33" s="299"/>
      <c r="I33" s="299"/>
      <c r="J33" s="299"/>
    </row>
    <row r="34" spans="1:10" x14ac:dyDescent="0.25">
      <c r="A34" s="315"/>
      <c r="B34" s="299"/>
      <c r="C34" s="299"/>
      <c r="D34" s="299"/>
      <c r="E34" s="299"/>
      <c r="F34" s="299"/>
      <c r="G34" s="299"/>
      <c r="H34" s="299"/>
      <c r="I34" s="299"/>
      <c r="J34" s="299"/>
    </row>
    <row r="35" spans="1:10" x14ac:dyDescent="0.25">
      <c r="A35" s="310" t="s">
        <v>173</v>
      </c>
      <c r="B35" s="299"/>
      <c r="C35" s="299"/>
      <c r="D35" s="299"/>
      <c r="E35" s="299"/>
      <c r="F35" s="299"/>
      <c r="G35" s="299"/>
      <c r="H35" s="299"/>
      <c r="I35" s="299"/>
      <c r="J35" s="299"/>
    </row>
    <row r="36" spans="1:10" x14ac:dyDescent="0.25">
      <c r="A36" s="301" t="s">
        <v>174</v>
      </c>
      <c r="B36" s="299"/>
      <c r="C36" s="299"/>
      <c r="D36" s="299"/>
      <c r="E36" s="299"/>
      <c r="F36" s="299"/>
      <c r="G36" s="299"/>
      <c r="H36" s="299"/>
      <c r="I36" s="299"/>
      <c r="J36" s="299"/>
    </row>
    <row r="37" spans="1:10" x14ac:dyDescent="0.25">
      <c r="A37" s="301" t="s">
        <v>175</v>
      </c>
      <c r="B37" s="299"/>
      <c r="C37" s="299"/>
      <c r="D37" s="299"/>
      <c r="E37" s="299"/>
      <c r="F37" s="299"/>
      <c r="G37" s="299"/>
      <c r="H37" s="299"/>
      <c r="I37" s="299"/>
      <c r="J37" s="299"/>
    </row>
    <row r="38" spans="1:10" x14ac:dyDescent="0.25">
      <c r="A38" s="310" t="s">
        <v>176</v>
      </c>
      <c r="B38" s="299"/>
      <c r="C38" s="299"/>
      <c r="D38" s="299"/>
      <c r="E38" s="299"/>
      <c r="F38" s="299"/>
      <c r="G38" s="299"/>
      <c r="H38" s="299"/>
      <c r="I38" s="299"/>
      <c r="J38" s="299"/>
    </row>
    <row r="39" spans="1:10" x14ac:dyDescent="0.25">
      <c r="A39" s="310"/>
      <c r="B39" s="299"/>
      <c r="C39" s="299"/>
      <c r="D39" s="299"/>
      <c r="E39" s="299"/>
      <c r="F39" s="299"/>
      <c r="G39" s="299"/>
      <c r="H39" s="299"/>
      <c r="I39" s="299"/>
      <c r="J39" s="299"/>
    </row>
    <row r="40" spans="1:10" x14ac:dyDescent="0.25">
      <c r="A40" s="315" t="s">
        <v>177</v>
      </c>
      <c r="B40" s="299"/>
      <c r="C40" s="299"/>
      <c r="D40" s="299"/>
      <c r="E40" s="299"/>
      <c r="F40" s="299"/>
      <c r="G40" s="299"/>
      <c r="H40" s="299"/>
      <c r="I40" s="299"/>
      <c r="J40" s="299"/>
    </row>
    <row r="41" spans="1:10" x14ac:dyDescent="0.25">
      <c r="A41" s="316" t="s">
        <v>136</v>
      </c>
      <c r="B41" s="299"/>
      <c r="C41" s="299"/>
      <c r="D41" s="299"/>
      <c r="E41" s="299"/>
      <c r="F41" s="299"/>
      <c r="G41" s="299"/>
      <c r="H41" s="299"/>
      <c r="I41" s="299"/>
      <c r="J41" s="299"/>
    </row>
    <row r="42" spans="1:10" x14ac:dyDescent="0.25">
      <c r="A42" s="317" t="s">
        <v>178</v>
      </c>
      <c r="B42" s="299"/>
      <c r="C42" s="299"/>
      <c r="D42" s="299"/>
      <c r="E42" s="299"/>
      <c r="F42" s="299"/>
      <c r="G42" s="299"/>
      <c r="H42" s="299"/>
      <c r="I42" s="299"/>
      <c r="J42" s="299"/>
    </row>
    <row r="43" spans="1:10" x14ac:dyDescent="0.25">
      <c r="A43" s="318" t="s">
        <v>139</v>
      </c>
      <c r="B43" s="299"/>
      <c r="C43" s="299"/>
      <c r="D43" s="299"/>
      <c r="E43" s="299"/>
      <c r="F43" s="299"/>
      <c r="G43" s="299"/>
      <c r="H43" s="299"/>
      <c r="I43" s="299"/>
      <c r="J43" s="299"/>
    </row>
    <row r="44" spans="1:10" x14ac:dyDescent="0.25">
      <c r="A44" s="318" t="s">
        <v>140</v>
      </c>
      <c r="B44" s="299"/>
      <c r="C44" s="299"/>
      <c r="D44" s="299"/>
      <c r="E44" s="299"/>
      <c r="F44" s="299"/>
      <c r="G44" s="299"/>
      <c r="H44" s="299"/>
      <c r="I44" s="299"/>
      <c r="J44" s="299"/>
    </row>
    <row r="45" spans="1:10" x14ac:dyDescent="0.25">
      <c r="A45" s="318" t="s">
        <v>179</v>
      </c>
      <c r="B45" s="299"/>
      <c r="C45" s="299"/>
      <c r="D45" s="299"/>
      <c r="E45" s="299"/>
      <c r="F45" s="299"/>
      <c r="G45" s="299"/>
      <c r="H45" s="299"/>
      <c r="I45" s="299"/>
      <c r="J45" s="299"/>
    </row>
    <row r="46" spans="1:10" x14ac:dyDescent="0.25">
      <c r="A46" s="318" t="s">
        <v>180</v>
      </c>
      <c r="B46" s="299"/>
      <c r="C46" s="299"/>
      <c r="D46" s="299"/>
      <c r="E46" s="299"/>
      <c r="F46" s="299"/>
      <c r="G46" s="299"/>
      <c r="H46" s="299"/>
      <c r="I46" s="299"/>
      <c r="J46" s="299"/>
    </row>
    <row r="47" spans="1:10" x14ac:dyDescent="0.25">
      <c r="A47" s="318" t="s">
        <v>181</v>
      </c>
      <c r="B47" s="299"/>
      <c r="C47" s="299"/>
      <c r="D47" s="299"/>
      <c r="E47" s="299"/>
      <c r="F47" s="299"/>
      <c r="G47" s="299"/>
      <c r="H47" s="299"/>
      <c r="I47" s="299"/>
      <c r="J47" s="299"/>
    </row>
    <row r="48" spans="1:10" x14ac:dyDescent="0.25">
      <c r="A48" s="318" t="s">
        <v>182</v>
      </c>
      <c r="B48" s="299"/>
      <c r="C48" s="299"/>
      <c r="D48" s="299"/>
      <c r="E48" s="299"/>
      <c r="F48" s="299"/>
      <c r="G48" s="299"/>
      <c r="H48" s="299"/>
      <c r="I48" s="299"/>
      <c r="J48" s="299"/>
    </row>
    <row r="49" spans="1:10" x14ac:dyDescent="0.25">
      <c r="A49" s="318"/>
      <c r="B49" s="299"/>
      <c r="C49" s="299"/>
      <c r="D49" s="299"/>
      <c r="E49" s="299"/>
      <c r="F49" s="299"/>
      <c r="G49" s="299"/>
      <c r="H49" s="299"/>
      <c r="I49" s="299"/>
      <c r="J49" s="299"/>
    </row>
    <row r="50" spans="1:10" x14ac:dyDescent="0.25">
      <c r="A50" s="317" t="s">
        <v>138</v>
      </c>
      <c r="B50" s="299"/>
      <c r="C50" s="299"/>
      <c r="D50" s="299"/>
      <c r="E50" s="299"/>
      <c r="F50" s="299"/>
      <c r="G50" s="299"/>
      <c r="H50" s="299"/>
      <c r="I50" s="299"/>
      <c r="J50" s="299"/>
    </row>
    <row r="51" spans="1:10" x14ac:dyDescent="0.25">
      <c r="A51" s="310" t="s">
        <v>183</v>
      </c>
      <c r="B51" s="299"/>
      <c r="C51" s="299"/>
      <c r="D51" s="299"/>
      <c r="E51" s="299"/>
      <c r="F51" s="299"/>
      <c r="G51" s="299"/>
      <c r="H51" s="299"/>
      <c r="I51" s="299"/>
      <c r="J51" s="299"/>
    </row>
    <row r="52" spans="1:10" x14ac:dyDescent="0.25">
      <c r="A52" s="310"/>
      <c r="B52" s="299"/>
      <c r="C52" s="299"/>
      <c r="D52" s="299"/>
      <c r="E52" s="299"/>
      <c r="F52" s="299"/>
      <c r="G52" s="299"/>
      <c r="H52" s="299"/>
      <c r="I52" s="299"/>
      <c r="J52" s="299"/>
    </row>
    <row r="53" spans="1:10" x14ac:dyDescent="0.25">
      <c r="A53" s="310" t="s">
        <v>184</v>
      </c>
      <c r="B53" s="299"/>
      <c r="C53" s="299"/>
      <c r="D53" s="299"/>
      <c r="E53" s="299"/>
      <c r="F53" s="299"/>
      <c r="G53" s="299"/>
      <c r="H53" s="299"/>
      <c r="I53" s="299"/>
      <c r="J53" s="299"/>
    </row>
    <row r="54" spans="1:10" x14ac:dyDescent="0.25">
      <c r="A54" s="310"/>
      <c r="B54" s="299"/>
      <c r="C54" s="299"/>
      <c r="D54" s="299"/>
      <c r="E54" s="299"/>
      <c r="F54" s="299"/>
      <c r="G54" s="299"/>
      <c r="H54" s="299"/>
      <c r="I54" s="299"/>
      <c r="J54" s="299"/>
    </row>
    <row r="55" spans="1:10" x14ac:dyDescent="0.25">
      <c r="A55" s="310" t="s">
        <v>185</v>
      </c>
      <c r="B55" s="299"/>
      <c r="C55" s="299"/>
      <c r="D55" s="299"/>
      <c r="E55" s="299"/>
      <c r="F55" s="299"/>
      <c r="G55" s="299"/>
      <c r="H55" s="299"/>
      <c r="I55" s="299"/>
      <c r="J55" s="299"/>
    </row>
    <row r="56" spans="1:10" x14ac:dyDescent="0.25">
      <c r="A56" s="310" t="s">
        <v>186</v>
      </c>
      <c r="B56" s="299"/>
      <c r="C56" s="299"/>
      <c r="D56" s="299"/>
      <c r="E56" s="299"/>
      <c r="F56" s="299"/>
      <c r="G56" s="299"/>
      <c r="H56" s="299"/>
      <c r="I56" s="299"/>
      <c r="J56" s="299"/>
    </row>
    <row r="57" spans="1:10" x14ac:dyDescent="0.25">
      <c r="A57" s="310"/>
      <c r="B57" s="299"/>
      <c r="C57" s="299"/>
      <c r="D57" s="299"/>
      <c r="E57" s="299"/>
      <c r="F57" s="299"/>
      <c r="G57" s="299"/>
      <c r="H57" s="299"/>
      <c r="I57" s="299"/>
      <c r="J57" s="299"/>
    </row>
    <row r="58" spans="1:10" x14ac:dyDescent="0.25">
      <c r="A58" s="315" t="s">
        <v>187</v>
      </c>
      <c r="B58" s="299"/>
      <c r="C58" s="299"/>
      <c r="D58" s="299"/>
      <c r="E58" s="299"/>
      <c r="F58" s="299"/>
      <c r="G58" s="299"/>
      <c r="H58" s="299"/>
      <c r="I58" s="299"/>
      <c r="J58" s="299"/>
    </row>
    <row r="59" spans="1:10" x14ac:dyDescent="0.25">
      <c r="A59" s="315" t="s">
        <v>188</v>
      </c>
      <c r="B59" s="299"/>
      <c r="C59" s="299"/>
      <c r="D59" s="299"/>
      <c r="E59" s="299"/>
      <c r="F59" s="299"/>
      <c r="G59" s="299"/>
      <c r="H59" s="299"/>
      <c r="I59" s="299"/>
      <c r="J59" s="299"/>
    </row>
    <row r="60" spans="1:10" x14ac:dyDescent="0.25">
      <c r="A60" s="311" t="s">
        <v>189</v>
      </c>
      <c r="B60" s="299"/>
      <c r="C60" s="299"/>
      <c r="D60" s="299"/>
      <c r="E60" s="299"/>
      <c r="F60" s="299"/>
      <c r="G60" s="299"/>
      <c r="H60" s="299"/>
      <c r="I60" s="299"/>
      <c r="J60" s="299"/>
    </row>
    <row r="61" spans="1:10" x14ac:dyDescent="0.25">
      <c r="A61" s="310" t="s">
        <v>190</v>
      </c>
      <c r="B61" s="299"/>
      <c r="C61" s="299"/>
      <c r="D61" s="299"/>
      <c r="E61" s="299"/>
      <c r="F61" s="299"/>
      <c r="G61" s="299"/>
      <c r="H61" s="299"/>
      <c r="I61" s="299"/>
      <c r="J61" s="299"/>
    </row>
    <row r="62" spans="1:10" x14ac:dyDescent="0.25">
      <c r="A62" s="315" t="s">
        <v>191</v>
      </c>
      <c r="B62" s="299"/>
      <c r="C62" s="299"/>
      <c r="D62" s="299"/>
      <c r="E62" s="299"/>
      <c r="F62" s="299"/>
      <c r="G62" s="299"/>
      <c r="H62" s="299"/>
      <c r="I62" s="299"/>
      <c r="J62" s="299"/>
    </row>
    <row r="63" spans="1:10" x14ac:dyDescent="0.25">
      <c r="A63" s="315" t="s">
        <v>192</v>
      </c>
      <c r="B63" s="299"/>
      <c r="C63" s="299"/>
      <c r="D63" s="299"/>
      <c r="E63" s="299"/>
      <c r="F63" s="299"/>
      <c r="G63" s="299"/>
      <c r="H63" s="299"/>
      <c r="I63" s="299"/>
      <c r="J63" s="299"/>
    </row>
    <row r="64" spans="1:10" x14ac:dyDescent="0.25">
      <c r="A64" s="315"/>
      <c r="B64" s="299"/>
      <c r="C64" s="299"/>
      <c r="D64" s="299"/>
      <c r="E64" s="299"/>
      <c r="F64" s="299"/>
      <c r="G64" s="299"/>
      <c r="H64" s="299"/>
      <c r="I64" s="299"/>
      <c r="J64" s="299"/>
    </row>
    <row r="65" spans="1:10" x14ac:dyDescent="0.25">
      <c r="A65" s="310" t="s">
        <v>193</v>
      </c>
      <c r="B65" s="299"/>
      <c r="C65" s="299"/>
      <c r="D65" s="299"/>
      <c r="E65" s="299"/>
      <c r="F65" s="299"/>
      <c r="G65" s="299"/>
      <c r="H65" s="299"/>
      <c r="I65" s="299"/>
      <c r="J65" s="299"/>
    </row>
    <row r="66" spans="1:10" x14ac:dyDescent="0.25">
      <c r="A66" s="310"/>
      <c r="B66" s="299"/>
      <c r="C66" s="299"/>
      <c r="D66" s="299"/>
      <c r="E66" s="299"/>
      <c r="F66" s="299"/>
      <c r="G66" s="299"/>
      <c r="H66" s="299"/>
      <c r="I66" s="299"/>
      <c r="J66" s="299"/>
    </row>
    <row r="67" spans="1:10" x14ac:dyDescent="0.25">
      <c r="A67" s="315" t="s">
        <v>194</v>
      </c>
      <c r="B67" s="299"/>
      <c r="C67" s="299"/>
      <c r="D67" s="299"/>
      <c r="E67" s="299"/>
      <c r="F67" s="299"/>
      <c r="G67" s="299"/>
      <c r="H67" s="299"/>
      <c r="I67" s="299"/>
      <c r="J67" s="299"/>
    </row>
    <row r="68" spans="1:10" x14ac:dyDescent="0.25">
      <c r="A68" s="310"/>
      <c r="B68" s="299"/>
      <c r="C68" s="299"/>
      <c r="D68" s="299"/>
      <c r="E68" s="299"/>
      <c r="F68" s="299"/>
      <c r="G68" s="299"/>
      <c r="H68" s="299"/>
      <c r="I68" s="299"/>
      <c r="J68" s="299"/>
    </row>
    <row r="69" spans="1:10" x14ac:dyDescent="0.25">
      <c r="A69" s="315" t="s">
        <v>195</v>
      </c>
      <c r="B69" s="299"/>
      <c r="C69" s="299"/>
      <c r="D69" s="299"/>
      <c r="E69" s="299"/>
      <c r="F69" s="299"/>
      <c r="G69" s="299"/>
      <c r="H69" s="299"/>
      <c r="I69" s="299"/>
      <c r="J69" s="299"/>
    </row>
    <row r="70" spans="1:10" x14ac:dyDescent="0.25">
      <c r="A70" s="315" t="s">
        <v>196</v>
      </c>
      <c r="B70" s="299"/>
      <c r="C70" s="299"/>
      <c r="D70" s="299"/>
      <c r="E70" s="299"/>
      <c r="F70" s="299"/>
      <c r="G70" s="299"/>
      <c r="H70" s="299"/>
      <c r="I70" s="299"/>
      <c r="J70" s="299"/>
    </row>
    <row r="71" spans="1:10" x14ac:dyDescent="0.25">
      <c r="A71" s="315"/>
      <c r="B71" s="299"/>
      <c r="C71" s="299"/>
      <c r="D71" s="299"/>
      <c r="E71" s="299"/>
      <c r="F71" s="299"/>
      <c r="G71" s="299"/>
      <c r="H71" s="299"/>
      <c r="I71" s="299"/>
      <c r="J71" s="299"/>
    </row>
    <row r="72" spans="1:10" x14ac:dyDescent="0.25">
      <c r="A72" s="315" t="s">
        <v>197</v>
      </c>
      <c r="B72" s="299"/>
      <c r="C72" s="299"/>
      <c r="D72" s="299"/>
      <c r="E72" s="299"/>
      <c r="F72" s="299"/>
      <c r="G72" s="299"/>
      <c r="H72" s="299"/>
      <c r="I72" s="299"/>
      <c r="J72" s="299"/>
    </row>
    <row r="73" spans="1:10" x14ac:dyDescent="0.25">
      <c r="B73" s="299"/>
      <c r="C73" s="299"/>
      <c r="D73" s="299"/>
      <c r="E73" s="299"/>
      <c r="F73" s="299"/>
      <c r="G73" s="299"/>
      <c r="H73" s="299"/>
      <c r="I73" s="299"/>
      <c r="J73" s="299"/>
    </row>
    <row r="74" spans="1:10" x14ac:dyDescent="0.25">
      <c r="A74" s="319" t="s">
        <v>135</v>
      </c>
      <c r="B74" s="299"/>
      <c r="C74" s="299"/>
      <c r="D74" s="299"/>
      <c r="E74" s="299"/>
      <c r="F74" s="299"/>
      <c r="G74" s="299"/>
      <c r="H74" s="299"/>
      <c r="I74" s="299"/>
      <c r="J74" s="299"/>
    </row>
    <row r="75" spans="1:10" x14ac:dyDescent="0.25">
      <c r="A75" s="310" t="s">
        <v>198</v>
      </c>
      <c r="B75" s="299"/>
      <c r="C75" s="299"/>
      <c r="D75" s="299"/>
      <c r="E75" s="299"/>
      <c r="F75" s="299"/>
      <c r="G75" s="299"/>
      <c r="H75" s="299"/>
      <c r="I75" s="299"/>
      <c r="J75" s="299"/>
    </row>
    <row r="76" spans="1:10" x14ac:dyDescent="0.25">
      <c r="A76" s="310" t="s">
        <v>199</v>
      </c>
      <c r="B76" s="299"/>
      <c r="C76" s="299"/>
      <c r="D76" s="299"/>
      <c r="E76" s="299"/>
      <c r="F76" s="299"/>
      <c r="G76" s="299"/>
      <c r="H76" s="299"/>
      <c r="I76" s="299"/>
      <c r="J76" s="299"/>
    </row>
    <row r="77" spans="1:10" x14ac:dyDescent="0.25">
      <c r="A77" s="310" t="s">
        <v>200</v>
      </c>
      <c r="B77" s="299"/>
      <c r="C77" s="299"/>
      <c r="D77" s="299"/>
      <c r="E77" s="299"/>
      <c r="F77" s="299"/>
      <c r="G77" s="299"/>
      <c r="H77" s="299"/>
      <c r="I77" s="299"/>
      <c r="J77" s="299"/>
    </row>
    <row r="78" spans="1:10" x14ac:dyDescent="0.25">
      <c r="A78" s="310" t="s">
        <v>201</v>
      </c>
      <c r="B78" s="299"/>
      <c r="C78" s="299"/>
      <c r="D78" s="299"/>
      <c r="E78" s="299"/>
      <c r="F78" s="299"/>
      <c r="G78" s="299"/>
      <c r="H78" s="299"/>
      <c r="I78" s="299"/>
      <c r="J78" s="299"/>
    </row>
    <row r="79" spans="1:10" x14ac:dyDescent="0.25">
      <c r="A79" s="310"/>
      <c r="B79" s="299"/>
      <c r="C79" s="299"/>
      <c r="D79" s="299"/>
      <c r="E79" s="299"/>
      <c r="F79" s="299"/>
      <c r="G79" s="299"/>
      <c r="H79" s="299"/>
      <c r="I79" s="299"/>
      <c r="J79" s="299"/>
    </row>
    <row r="80" spans="1:10" x14ac:dyDescent="0.25">
      <c r="B80" s="299"/>
      <c r="C80" s="299"/>
      <c r="D80" s="299"/>
      <c r="E80" s="299"/>
      <c r="F80" s="299"/>
      <c r="G80" s="299"/>
      <c r="H80" s="299"/>
      <c r="I80" s="299"/>
      <c r="J80" s="299"/>
    </row>
    <row r="81" spans="2:10" x14ac:dyDescent="0.25">
      <c r="B81" s="299"/>
      <c r="C81" s="299"/>
      <c r="D81" s="299"/>
      <c r="E81" s="299"/>
      <c r="F81" s="299"/>
      <c r="G81" s="299"/>
      <c r="H81" s="299"/>
      <c r="I81" s="299"/>
      <c r="J81" s="299"/>
    </row>
    <row r="82" spans="2:10" x14ac:dyDescent="0.25">
      <c r="B82" s="299"/>
      <c r="C82" s="299"/>
      <c r="D82" s="299"/>
      <c r="E82" s="299"/>
      <c r="F82" s="299"/>
      <c r="G82" s="299"/>
      <c r="H82" s="299"/>
      <c r="I82" s="299"/>
      <c r="J82" s="299"/>
    </row>
    <row r="83" spans="2:10" x14ac:dyDescent="0.25">
      <c r="B83" s="299"/>
      <c r="C83" s="299"/>
      <c r="D83" s="299"/>
      <c r="E83" s="299"/>
      <c r="F83" s="299"/>
      <c r="G83" s="299"/>
      <c r="H83" s="299"/>
      <c r="I83" s="299"/>
      <c r="J83" s="299"/>
    </row>
    <row r="84" spans="2:10" x14ac:dyDescent="0.25">
      <c r="B84" s="299"/>
      <c r="C84" s="299"/>
      <c r="D84" s="299"/>
      <c r="E84" s="299"/>
      <c r="F84" s="299"/>
      <c r="G84" s="299"/>
      <c r="H84" s="299"/>
      <c r="I84" s="299"/>
      <c r="J84" s="299"/>
    </row>
    <row r="85" spans="2:10" x14ac:dyDescent="0.25">
      <c r="B85" s="299"/>
      <c r="C85" s="299"/>
      <c r="D85" s="299"/>
      <c r="E85" s="299"/>
      <c r="F85" s="299"/>
      <c r="G85" s="299"/>
      <c r="H85" s="299"/>
      <c r="I85" s="299"/>
      <c r="J85" s="299"/>
    </row>
    <row r="86" spans="2:10" x14ac:dyDescent="0.25">
      <c r="B86" s="299"/>
      <c r="C86" s="299"/>
      <c r="D86" s="299"/>
      <c r="E86" s="299"/>
      <c r="F86" s="299"/>
      <c r="G86" s="299"/>
      <c r="H86" s="299"/>
      <c r="I86" s="299"/>
      <c r="J86" s="299"/>
    </row>
    <row r="87" spans="2:10" x14ac:dyDescent="0.25">
      <c r="B87" s="299"/>
      <c r="C87" s="299"/>
      <c r="D87" s="299"/>
      <c r="E87" s="299"/>
      <c r="F87" s="299"/>
      <c r="G87" s="299"/>
      <c r="H87" s="299"/>
      <c r="I87" s="299"/>
      <c r="J87" s="299"/>
    </row>
    <row r="88" spans="2:10" x14ac:dyDescent="0.25">
      <c r="B88" s="299"/>
      <c r="C88" s="299"/>
      <c r="D88" s="299"/>
      <c r="E88" s="299"/>
      <c r="F88" s="299"/>
      <c r="G88" s="299"/>
      <c r="H88" s="299"/>
      <c r="I88" s="299"/>
      <c r="J88" s="299"/>
    </row>
    <row r="89" spans="2:10" x14ac:dyDescent="0.25">
      <c r="B89" s="299"/>
      <c r="C89" s="299"/>
      <c r="D89" s="299"/>
      <c r="E89" s="299"/>
      <c r="F89" s="299"/>
      <c r="G89" s="299"/>
      <c r="H89" s="299"/>
      <c r="I89" s="299"/>
      <c r="J89" s="299"/>
    </row>
    <row r="90" spans="2:10" x14ac:dyDescent="0.25">
      <c r="B90" s="299"/>
      <c r="C90" s="299"/>
      <c r="D90" s="299"/>
      <c r="E90" s="299"/>
      <c r="F90" s="299"/>
      <c r="G90" s="299"/>
      <c r="H90" s="299"/>
      <c r="I90" s="299"/>
      <c r="J90" s="299"/>
    </row>
    <row r="91" spans="2:10" x14ac:dyDescent="0.25">
      <c r="B91" s="299"/>
      <c r="C91" s="299"/>
      <c r="D91" s="299"/>
      <c r="E91" s="299"/>
      <c r="F91" s="299"/>
      <c r="G91" s="299"/>
      <c r="H91" s="299"/>
      <c r="I91" s="299"/>
      <c r="J91" s="299"/>
    </row>
  </sheetData>
  <sheetProtection sheet="1" objects="1" scenarios="1"/>
  <pageMargins left="0.15748031496062992" right="0.15748031496062992" top="0.74803149606299213" bottom="0.74803149606299213" header="0.31496062992125984" footer="0.31496062992125984"/>
  <pageSetup paperSize="9" scale="64" fitToWidth="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rgb="FFFFFFCC"/>
  </sheetPr>
  <dimension ref="A1:AB166"/>
  <sheetViews>
    <sheetView showGridLines="0" tabSelected="1" zoomScale="110" zoomScaleNormal="110" workbookViewId="0">
      <selection activeCell="V6" sqref="V6"/>
    </sheetView>
  </sheetViews>
  <sheetFormatPr defaultRowHeight="12" x14ac:dyDescent="0.2"/>
  <cols>
    <col min="1" max="1" width="2.28515625" customWidth="1"/>
    <col min="2" max="2" width="16.42578125" customWidth="1"/>
    <col min="3" max="3" width="16" customWidth="1"/>
    <col min="4" max="4" width="9.28515625" customWidth="1"/>
    <col min="5" max="5" width="11.42578125" customWidth="1"/>
    <col min="6" max="6" width="8.42578125" customWidth="1"/>
    <col min="7" max="9" width="12.7109375" customWidth="1"/>
    <col min="10" max="11" width="12.42578125" customWidth="1"/>
    <col min="13" max="15" width="12.28515625" customWidth="1"/>
  </cols>
  <sheetData>
    <row r="1" spans="1:28" ht="22.5" customHeight="1" x14ac:dyDescent="0.2">
      <c r="A1" s="189"/>
      <c r="B1" s="189"/>
      <c r="C1" s="189"/>
      <c r="D1" s="189"/>
      <c r="E1" s="189"/>
      <c r="F1" s="189"/>
      <c r="G1" s="189"/>
      <c r="H1" s="189"/>
      <c r="I1" s="189"/>
      <c r="J1" s="189"/>
      <c r="K1" s="189"/>
      <c r="L1" s="189"/>
      <c r="M1" s="189"/>
      <c r="N1" s="189"/>
      <c r="O1" s="189"/>
      <c r="P1" s="189"/>
      <c r="Q1" s="189"/>
      <c r="R1" s="189"/>
      <c r="S1" s="189"/>
      <c r="T1" s="189"/>
      <c r="U1" s="189"/>
      <c r="V1" s="189"/>
      <c r="W1" s="189"/>
      <c r="X1" s="189"/>
      <c r="Y1" s="189"/>
      <c r="Z1" s="189"/>
      <c r="AA1" s="189"/>
      <c r="AB1" s="189"/>
    </row>
    <row r="2" spans="1:28" x14ac:dyDescent="0.2">
      <c r="A2" s="189"/>
      <c r="B2" s="190"/>
      <c r="C2" s="190"/>
      <c r="D2" s="190"/>
      <c r="E2" s="190"/>
      <c r="F2" s="190"/>
      <c r="G2" s="190"/>
      <c r="H2" s="190"/>
      <c r="I2" s="190"/>
      <c r="J2" s="190"/>
      <c r="K2" s="190"/>
      <c r="L2" s="189"/>
      <c r="M2" s="189"/>
      <c r="N2" s="189"/>
      <c r="O2" s="189"/>
      <c r="P2" s="189"/>
      <c r="Q2" s="189"/>
      <c r="R2" s="189"/>
      <c r="S2" s="189"/>
      <c r="T2" s="189"/>
      <c r="U2" s="189"/>
      <c r="V2" s="189"/>
      <c r="W2" s="189"/>
      <c r="X2" s="189"/>
      <c r="Y2" s="189"/>
      <c r="Z2" s="189"/>
      <c r="AA2" s="189"/>
      <c r="AB2" s="189"/>
    </row>
    <row r="3" spans="1:28" ht="18.75" x14ac:dyDescent="0.3">
      <c r="A3" s="189"/>
      <c r="B3" s="191" t="s">
        <v>59</v>
      </c>
      <c r="C3" s="192"/>
      <c r="D3" s="193"/>
      <c r="E3" s="193"/>
      <c r="F3" s="296"/>
      <c r="G3" s="193"/>
      <c r="H3" s="296"/>
      <c r="I3" s="297" t="s">
        <v>159</v>
      </c>
      <c r="J3" s="406"/>
      <c r="K3" s="407"/>
      <c r="L3" s="189"/>
      <c r="M3" s="189"/>
      <c r="N3" s="189"/>
      <c r="O3" s="189"/>
      <c r="P3" s="189"/>
      <c r="Q3" s="189"/>
      <c r="R3" s="189"/>
      <c r="S3" s="189"/>
      <c r="T3" s="189"/>
      <c r="U3" s="189"/>
      <c r="V3" s="189"/>
      <c r="W3" s="189"/>
      <c r="X3" s="189"/>
      <c r="Y3" s="189"/>
      <c r="Z3" s="189"/>
      <c r="AA3" s="189"/>
      <c r="AB3" s="189"/>
    </row>
    <row r="4" spans="1:28" ht="2.1" customHeight="1" x14ac:dyDescent="0.3">
      <c r="A4" s="189"/>
      <c r="B4" s="195"/>
      <c r="C4" s="195"/>
      <c r="D4" s="190"/>
      <c r="E4" s="190"/>
      <c r="F4" s="190"/>
      <c r="G4" s="190"/>
      <c r="H4" s="190"/>
      <c r="I4" s="190"/>
      <c r="J4" s="190"/>
      <c r="K4" s="190"/>
      <c r="L4" s="189"/>
      <c r="M4" s="189"/>
      <c r="N4" s="189"/>
      <c r="O4" s="189"/>
      <c r="P4" s="189"/>
      <c r="Q4" s="189"/>
      <c r="R4" s="189"/>
      <c r="S4" s="189"/>
      <c r="T4" s="189"/>
      <c r="U4" s="189"/>
      <c r="V4" s="189"/>
      <c r="W4" s="189"/>
      <c r="X4" s="189"/>
      <c r="Y4" s="189"/>
      <c r="Z4" s="189"/>
      <c r="AA4" s="189"/>
      <c r="AB4" s="189"/>
    </row>
    <row r="5" spans="1:28" ht="12.75" customHeight="1" x14ac:dyDescent="0.2">
      <c r="A5" s="189"/>
      <c r="B5" s="381" t="s">
        <v>206</v>
      </c>
      <c r="C5" s="382"/>
      <c r="D5" s="378" t="s">
        <v>61</v>
      </c>
      <c r="E5" s="378"/>
      <c r="F5" s="378" t="s">
        <v>62</v>
      </c>
      <c r="G5" s="378"/>
      <c r="H5" s="378" t="s">
        <v>63</v>
      </c>
      <c r="I5" s="378"/>
      <c r="J5" s="382" t="s">
        <v>64</v>
      </c>
      <c r="K5" s="414"/>
      <c r="L5" s="189"/>
      <c r="M5" s="189"/>
      <c r="N5" s="189"/>
      <c r="O5" s="189"/>
      <c r="P5" s="189"/>
      <c r="Q5" s="189"/>
      <c r="R5" s="189"/>
      <c r="S5" s="189"/>
      <c r="T5" s="189"/>
      <c r="U5" s="189"/>
      <c r="V5" s="189"/>
      <c r="W5" s="189"/>
      <c r="X5" s="189"/>
      <c r="Y5" s="189"/>
      <c r="Z5" s="189"/>
      <c r="AA5" s="189"/>
      <c r="AB5" s="189"/>
    </row>
    <row r="6" spans="1:28" ht="30.75" customHeight="1" x14ac:dyDescent="0.2">
      <c r="A6" s="189"/>
      <c r="B6" s="398"/>
      <c r="C6" s="399"/>
      <c r="D6" s="370"/>
      <c r="E6" s="371"/>
      <c r="F6" s="370"/>
      <c r="G6" s="371"/>
      <c r="H6" s="370"/>
      <c r="I6" s="371"/>
      <c r="J6" s="399"/>
      <c r="K6" s="422"/>
      <c r="L6" s="189"/>
      <c r="M6" s="189"/>
      <c r="N6" s="189"/>
      <c r="O6" s="189"/>
      <c r="P6" s="189"/>
      <c r="Q6" s="189"/>
      <c r="R6" s="189"/>
      <c r="S6" s="189"/>
      <c r="T6" s="189"/>
      <c r="U6" s="189"/>
      <c r="V6" s="189"/>
      <c r="W6" s="189"/>
      <c r="X6" s="189"/>
      <c r="Y6" s="189"/>
      <c r="Z6" s="189"/>
      <c r="AA6" s="189"/>
      <c r="AB6" s="189"/>
    </row>
    <row r="7" spans="1:28" ht="9.4" customHeight="1" x14ac:dyDescent="0.2">
      <c r="A7" s="189"/>
      <c r="B7" s="190"/>
      <c r="C7" s="190"/>
      <c r="D7" s="190"/>
      <c r="E7" s="190"/>
      <c r="F7" s="190"/>
      <c r="G7" s="190"/>
      <c r="H7" s="190"/>
      <c r="I7" s="190"/>
      <c r="J7" s="190"/>
      <c r="K7" s="190"/>
      <c r="L7" s="189"/>
      <c r="M7" s="189"/>
      <c r="N7" s="189"/>
      <c r="O7" s="189"/>
      <c r="P7" s="189"/>
      <c r="Q7" s="189"/>
      <c r="R7" s="189"/>
      <c r="S7" s="189"/>
      <c r="T7" s="189"/>
      <c r="U7" s="189"/>
      <c r="V7" s="189"/>
      <c r="W7" s="189"/>
      <c r="X7" s="189"/>
      <c r="Y7" s="189"/>
      <c r="Z7" s="189"/>
      <c r="AA7" s="189"/>
      <c r="AB7" s="189"/>
    </row>
    <row r="8" spans="1:28" ht="18.75" x14ac:dyDescent="0.3">
      <c r="A8" s="189"/>
      <c r="B8" s="191" t="s">
        <v>69</v>
      </c>
      <c r="C8" s="192"/>
      <c r="D8" s="193"/>
      <c r="E8" s="193"/>
      <c r="F8" s="193"/>
      <c r="G8" s="193"/>
      <c r="H8" s="193"/>
      <c r="I8" s="193"/>
      <c r="J8" s="193"/>
      <c r="K8" s="194"/>
      <c r="L8" s="189"/>
      <c r="M8" s="189"/>
      <c r="N8" s="189"/>
      <c r="O8" s="189"/>
      <c r="P8" s="189"/>
      <c r="Q8" s="189"/>
      <c r="R8" s="189"/>
      <c r="S8" s="189"/>
      <c r="T8" s="189"/>
      <c r="U8" s="189"/>
      <c r="V8" s="189"/>
      <c r="W8" s="189"/>
      <c r="X8" s="189"/>
      <c r="Y8" s="189"/>
      <c r="Z8" s="189"/>
      <c r="AA8" s="189"/>
      <c r="AB8" s="189"/>
    </row>
    <row r="9" spans="1:28" ht="2.1" customHeight="1" x14ac:dyDescent="0.3">
      <c r="A9" s="189"/>
      <c r="B9" s="195"/>
      <c r="C9" s="195"/>
      <c r="D9" s="190"/>
      <c r="E9" s="190"/>
      <c r="F9" s="190"/>
      <c r="G9" s="190"/>
      <c r="H9" s="190"/>
      <c r="I9" s="190"/>
      <c r="J9" s="190"/>
      <c r="K9" s="190"/>
      <c r="L9" s="189"/>
      <c r="M9" s="189"/>
      <c r="N9" s="189"/>
      <c r="O9" s="189"/>
      <c r="P9" s="189"/>
      <c r="Q9" s="189"/>
      <c r="R9" s="189"/>
      <c r="S9" s="189"/>
      <c r="T9" s="189"/>
      <c r="U9" s="189"/>
      <c r="V9" s="189"/>
      <c r="W9" s="189"/>
      <c r="X9" s="189"/>
      <c r="Y9" s="189"/>
      <c r="Z9" s="189"/>
      <c r="AA9" s="189"/>
      <c r="AB9" s="189"/>
    </row>
    <row r="10" spans="1:28" ht="24" customHeight="1" x14ac:dyDescent="0.2">
      <c r="A10" s="189"/>
      <c r="B10" s="381" t="s">
        <v>65</v>
      </c>
      <c r="C10" s="382"/>
      <c r="D10" s="378" t="s">
        <v>82</v>
      </c>
      <c r="E10" s="378"/>
      <c r="F10" s="378" t="s">
        <v>101</v>
      </c>
      <c r="G10" s="413"/>
      <c r="H10" s="378" t="s">
        <v>66</v>
      </c>
      <c r="I10" s="413"/>
      <c r="J10" s="246" t="s">
        <v>67</v>
      </c>
      <c r="K10" s="248" t="s">
        <v>68</v>
      </c>
      <c r="L10" s="189"/>
      <c r="M10" s="189"/>
      <c r="N10" s="189"/>
      <c r="O10" s="189"/>
      <c r="P10" s="189"/>
      <c r="Q10" s="189"/>
      <c r="R10" s="189"/>
      <c r="S10" s="189"/>
      <c r="T10" s="189"/>
      <c r="U10" s="189"/>
      <c r="V10" s="189"/>
      <c r="W10" s="189"/>
      <c r="X10" s="189"/>
      <c r="Y10" s="189"/>
      <c r="Z10" s="189"/>
      <c r="AA10" s="189"/>
      <c r="AB10" s="189"/>
    </row>
    <row r="11" spans="1:28" ht="16.350000000000001" customHeight="1" x14ac:dyDescent="0.2">
      <c r="A11" s="189"/>
      <c r="B11" s="400"/>
      <c r="C11" s="401"/>
      <c r="D11" s="379"/>
      <c r="E11" s="380"/>
      <c r="F11" s="379"/>
      <c r="G11" s="411"/>
      <c r="H11" s="380"/>
      <c r="I11" s="411"/>
      <c r="J11" s="249"/>
      <c r="K11" s="211"/>
      <c r="L11" s="189"/>
      <c r="M11" s="189"/>
      <c r="N11" s="189"/>
      <c r="O11" s="189"/>
      <c r="P11" s="189"/>
      <c r="Q11" s="189"/>
      <c r="R11" s="189"/>
      <c r="S11" s="189"/>
      <c r="T11" s="189"/>
      <c r="U11" s="189"/>
      <c r="V11" s="189"/>
      <c r="W11" s="189"/>
      <c r="X11" s="189"/>
      <c r="Y11" s="189"/>
      <c r="Z11" s="189"/>
      <c r="AA11" s="189"/>
      <c r="AB11" s="189"/>
    </row>
    <row r="12" spans="1:28" ht="9.4" customHeight="1" x14ac:dyDescent="0.2">
      <c r="A12" s="189"/>
      <c r="B12" s="190"/>
      <c r="C12" s="190"/>
      <c r="D12" s="190"/>
      <c r="E12" s="190"/>
      <c r="F12" s="190"/>
      <c r="G12" s="190"/>
      <c r="H12" s="190"/>
      <c r="I12" s="190"/>
      <c r="J12" s="190"/>
      <c r="K12" s="190"/>
      <c r="L12" s="189"/>
      <c r="M12" s="189"/>
      <c r="N12" s="189"/>
      <c r="O12" s="189"/>
      <c r="P12" s="189"/>
      <c r="Q12" s="189"/>
      <c r="R12" s="189"/>
      <c r="S12" s="189"/>
      <c r="T12" s="189"/>
      <c r="U12" s="189"/>
      <c r="V12" s="189"/>
      <c r="W12" s="189"/>
      <c r="X12" s="189"/>
      <c r="Y12" s="189"/>
      <c r="Z12" s="189"/>
      <c r="AA12" s="189"/>
      <c r="AB12" s="189"/>
    </row>
    <row r="13" spans="1:28" ht="18.75" x14ac:dyDescent="0.3">
      <c r="A13" s="189"/>
      <c r="B13" s="191" t="s">
        <v>205</v>
      </c>
      <c r="C13" s="192"/>
      <c r="D13" s="193"/>
      <c r="E13" s="193"/>
      <c r="F13" s="193"/>
      <c r="G13" s="193"/>
      <c r="H13" s="193"/>
      <c r="I13" s="193" t="s">
        <v>60</v>
      </c>
      <c r="J13" s="193"/>
      <c r="K13" s="194" t="s">
        <v>60</v>
      </c>
      <c r="L13" s="189"/>
      <c r="M13" s="189"/>
      <c r="N13" s="189"/>
      <c r="O13" s="189"/>
      <c r="P13" s="189"/>
      <c r="Q13" s="189"/>
      <c r="R13" s="189"/>
      <c r="S13" s="189"/>
      <c r="T13" s="189"/>
      <c r="U13" s="189"/>
      <c r="V13" s="189"/>
      <c r="W13" s="189"/>
      <c r="X13" s="189"/>
      <c r="Y13" s="189"/>
      <c r="Z13" s="189"/>
      <c r="AA13" s="189"/>
      <c r="AB13" s="189"/>
    </row>
    <row r="14" spans="1:28" ht="2.1" customHeight="1" x14ac:dyDescent="0.3">
      <c r="A14" s="189"/>
      <c r="B14" s="195"/>
      <c r="C14" s="195"/>
      <c r="D14" s="190"/>
      <c r="E14" s="190"/>
      <c r="F14" s="190"/>
      <c r="G14" s="190"/>
      <c r="H14" s="190"/>
      <c r="I14" s="190"/>
      <c r="J14" s="190"/>
      <c r="K14" s="190"/>
      <c r="L14" s="189"/>
      <c r="M14" s="189"/>
      <c r="N14" s="189"/>
      <c r="O14" s="189"/>
      <c r="P14" s="189"/>
      <c r="Q14" s="189"/>
      <c r="R14" s="189"/>
      <c r="S14" s="189"/>
      <c r="T14" s="189"/>
      <c r="U14" s="189"/>
      <c r="V14" s="189"/>
      <c r="W14" s="189"/>
      <c r="X14" s="189"/>
      <c r="Y14" s="189"/>
      <c r="Z14" s="189"/>
      <c r="AA14" s="189"/>
      <c r="AB14" s="189"/>
    </row>
    <row r="15" spans="1:28" ht="13.15" customHeight="1" x14ac:dyDescent="0.2">
      <c r="A15" s="189"/>
      <c r="B15" s="404" t="s">
        <v>70</v>
      </c>
      <c r="C15" s="405"/>
      <c r="D15" s="390" t="s">
        <v>71</v>
      </c>
      <c r="E15" s="390"/>
      <c r="F15" s="390" t="s">
        <v>13</v>
      </c>
      <c r="G15" s="390"/>
      <c r="H15" s="390" t="s">
        <v>127</v>
      </c>
      <c r="I15" s="390"/>
      <c r="J15" s="390" t="s">
        <v>160</v>
      </c>
      <c r="K15" s="408"/>
      <c r="L15" s="189"/>
      <c r="M15" s="189"/>
      <c r="N15" s="189"/>
      <c r="O15" s="189"/>
      <c r="P15" s="189"/>
      <c r="Q15" s="189"/>
      <c r="R15" s="189"/>
      <c r="S15" s="189"/>
      <c r="T15" s="189"/>
      <c r="U15" s="189"/>
      <c r="V15" s="189"/>
      <c r="W15" s="189"/>
      <c r="X15" s="189"/>
      <c r="Y15" s="189"/>
      <c r="Z15" s="189"/>
      <c r="AA15" s="189"/>
      <c r="AB15" s="189"/>
    </row>
    <row r="16" spans="1:28" ht="13.15" customHeight="1" x14ac:dyDescent="0.2">
      <c r="A16" s="189"/>
      <c r="B16" s="372"/>
      <c r="C16" s="373"/>
      <c r="D16" s="412"/>
      <c r="E16" s="412"/>
      <c r="F16" s="373"/>
      <c r="G16" s="373"/>
      <c r="H16" s="391"/>
      <c r="I16" s="391"/>
      <c r="J16" s="409"/>
      <c r="K16" s="410"/>
      <c r="L16" s="189"/>
      <c r="M16" s="189"/>
      <c r="N16" s="189"/>
      <c r="O16" s="189"/>
      <c r="P16" s="189"/>
      <c r="Q16" s="189"/>
      <c r="R16" s="189"/>
      <c r="S16" s="189"/>
      <c r="T16" s="189"/>
      <c r="U16" s="189"/>
      <c r="V16" s="189"/>
      <c r="W16" s="189"/>
      <c r="X16" s="189"/>
      <c r="Y16" s="189"/>
      <c r="Z16" s="189"/>
      <c r="AA16" s="189"/>
      <c r="AB16" s="189"/>
    </row>
    <row r="17" spans="1:28" ht="13.15" customHeight="1" x14ac:dyDescent="0.2">
      <c r="A17" s="189"/>
      <c r="B17" s="374" t="s">
        <v>73</v>
      </c>
      <c r="C17" s="375"/>
      <c r="D17" s="384" t="str">
        <f>IF(B18="El","Drivmedelpris (kr/kWh)",IF(B18="Annat gasbränsle än gasol","Drivmedelpris (kr/kg)","Drivmedelpris (kr/liter)"))</f>
        <v>Drivmedelpris (kr/liter)</v>
      </c>
      <c r="E17" s="417"/>
      <c r="F17" s="383" t="s">
        <v>229</v>
      </c>
      <c r="G17" s="383"/>
      <c r="H17" s="383" t="s">
        <v>72</v>
      </c>
      <c r="I17" s="384"/>
      <c r="J17" s="415"/>
      <c r="K17" s="416"/>
      <c r="L17" s="189"/>
      <c r="M17" s="189"/>
      <c r="N17" s="189"/>
      <c r="O17" s="189"/>
      <c r="P17" s="189"/>
      <c r="Q17" s="189"/>
      <c r="R17" s="189"/>
      <c r="S17" s="189"/>
      <c r="T17" s="189"/>
      <c r="U17" s="189"/>
      <c r="V17" s="189"/>
      <c r="W17" s="189"/>
      <c r="X17" s="189"/>
      <c r="Y17" s="189"/>
      <c r="Z17" s="189"/>
      <c r="AA17" s="189"/>
      <c r="AB17" s="189"/>
    </row>
    <row r="18" spans="1:28" ht="13.15" customHeight="1" x14ac:dyDescent="0.2">
      <c r="A18" s="189"/>
      <c r="B18" s="376"/>
      <c r="C18" s="377"/>
      <c r="D18" s="418"/>
      <c r="E18" s="419"/>
      <c r="F18" s="380"/>
      <c r="G18" s="380"/>
      <c r="H18" s="380"/>
      <c r="I18" s="385"/>
      <c r="J18" s="420"/>
      <c r="K18" s="421"/>
      <c r="L18" s="329"/>
      <c r="M18" s="189"/>
      <c r="N18" s="189"/>
      <c r="O18" s="189"/>
      <c r="P18" s="189"/>
      <c r="Q18" s="189"/>
      <c r="R18" s="189"/>
      <c r="S18" s="189"/>
      <c r="T18" s="189"/>
      <c r="U18" s="189"/>
      <c r="V18" s="189"/>
      <c r="W18" s="189"/>
      <c r="X18" s="189"/>
      <c r="Y18" s="189"/>
      <c r="Z18" s="189"/>
      <c r="AA18" s="189"/>
      <c r="AB18" s="189"/>
    </row>
    <row r="19" spans="1:28" ht="23.65" customHeight="1" x14ac:dyDescent="0.2">
      <c r="A19" s="189"/>
      <c r="B19" s="190"/>
      <c r="C19" s="190"/>
      <c r="D19" s="190"/>
      <c r="E19" s="190"/>
      <c r="F19" s="190"/>
      <c r="G19" s="190"/>
      <c r="H19" s="190"/>
      <c r="I19" s="190"/>
      <c r="J19" s="190"/>
      <c r="K19" s="190"/>
      <c r="L19" s="189"/>
      <c r="M19" s="189"/>
      <c r="N19" s="189"/>
      <c r="O19" s="189"/>
      <c r="P19" s="189"/>
      <c r="Q19" s="189"/>
      <c r="R19" s="189"/>
      <c r="S19" s="189"/>
      <c r="T19" s="189"/>
      <c r="U19" s="189"/>
      <c r="V19" s="189"/>
      <c r="W19" s="189"/>
      <c r="X19" s="189"/>
      <c r="Y19" s="189"/>
      <c r="Z19" s="189"/>
      <c r="AA19" s="189"/>
      <c r="AB19" s="189"/>
    </row>
    <row r="20" spans="1:28" ht="18.75" x14ac:dyDescent="0.3">
      <c r="A20" s="189"/>
      <c r="B20" s="191" t="s">
        <v>219</v>
      </c>
      <c r="C20" s="192"/>
      <c r="D20" s="193"/>
      <c r="E20" s="193"/>
      <c r="F20" s="193"/>
      <c r="G20" s="193"/>
      <c r="H20" s="193"/>
      <c r="I20" s="193"/>
      <c r="J20" s="196"/>
      <c r="K20" s="197"/>
      <c r="L20" s="189"/>
      <c r="M20" s="189"/>
      <c r="N20" s="189"/>
      <c r="O20" s="189"/>
      <c r="P20" s="189"/>
      <c r="Q20" s="189"/>
      <c r="R20" s="189"/>
      <c r="S20" s="189"/>
      <c r="T20" s="189"/>
      <c r="U20" s="189"/>
      <c r="V20" s="189"/>
      <c r="W20" s="189"/>
      <c r="X20" s="189"/>
      <c r="Y20" s="189"/>
      <c r="Z20" s="189"/>
      <c r="AA20" s="189"/>
      <c r="AB20" s="189"/>
    </row>
    <row r="21" spans="1:28" ht="2.1" customHeight="1" x14ac:dyDescent="0.3">
      <c r="A21" s="189"/>
      <c r="B21" s="195"/>
      <c r="C21" s="195"/>
      <c r="D21" s="190"/>
      <c r="E21" s="190"/>
      <c r="F21" s="190"/>
      <c r="G21" s="190"/>
      <c r="H21" s="190"/>
      <c r="I21" s="190"/>
      <c r="J21" s="190"/>
      <c r="K21" s="190"/>
      <c r="L21" s="189"/>
      <c r="M21" s="189"/>
      <c r="N21" s="189"/>
      <c r="O21" s="189"/>
      <c r="P21" s="189"/>
      <c r="Q21" s="189"/>
      <c r="R21" s="189"/>
      <c r="S21" s="189"/>
      <c r="T21" s="189"/>
      <c r="U21" s="189"/>
      <c r="V21" s="189"/>
      <c r="W21" s="189"/>
      <c r="X21" s="189"/>
      <c r="Y21" s="189"/>
      <c r="Z21" s="189"/>
      <c r="AA21" s="189"/>
      <c r="AB21" s="189"/>
    </row>
    <row r="22" spans="1:28" ht="13.35" customHeight="1" x14ac:dyDescent="0.2">
      <c r="A22" s="189"/>
      <c r="B22" s="276" t="s">
        <v>102</v>
      </c>
      <c r="C22" s="277" t="s">
        <v>98</v>
      </c>
      <c r="D22" s="278" t="s">
        <v>74</v>
      </c>
      <c r="E22" s="278" t="s">
        <v>76</v>
      </c>
      <c r="F22" s="278" t="s">
        <v>75</v>
      </c>
      <c r="G22" s="278" t="s">
        <v>88</v>
      </c>
      <c r="H22" s="278" t="s">
        <v>97</v>
      </c>
      <c r="I22" s="278"/>
      <c r="J22" s="278" t="s">
        <v>100</v>
      </c>
      <c r="K22" s="279"/>
      <c r="L22" s="189"/>
      <c r="M22" s="189"/>
      <c r="N22" s="189"/>
      <c r="O22" s="189"/>
      <c r="P22" s="189"/>
      <c r="Q22" s="189"/>
      <c r="R22" s="189"/>
      <c r="S22" s="189"/>
      <c r="T22" s="189"/>
      <c r="U22" s="189"/>
      <c r="V22" s="189"/>
      <c r="W22" s="189"/>
      <c r="X22" s="189"/>
      <c r="Y22" s="189"/>
      <c r="Z22" s="189"/>
      <c r="AA22" s="189"/>
      <c r="AB22" s="189"/>
    </row>
    <row r="23" spans="1:28" x14ac:dyDescent="0.2">
      <c r="A23" s="189"/>
      <c r="B23" s="280"/>
      <c r="C23" s="286">
        <f>1-SUM(D23:H23)</f>
        <v>1</v>
      </c>
      <c r="D23" s="287"/>
      <c r="E23" s="287"/>
      <c r="F23" s="287"/>
      <c r="G23" s="287"/>
      <c r="H23" s="287"/>
      <c r="I23" s="288"/>
      <c r="J23" s="289">
        <f>SUM(C23:H23)</f>
        <v>1</v>
      </c>
      <c r="K23" s="290"/>
      <c r="L23" s="189"/>
      <c r="M23" s="189"/>
      <c r="N23" s="189"/>
      <c r="O23" s="189"/>
      <c r="P23" s="189"/>
      <c r="Q23" s="189"/>
      <c r="R23" s="189"/>
      <c r="S23" s="189"/>
      <c r="T23" s="189"/>
      <c r="U23" s="189"/>
      <c r="V23" s="189"/>
      <c r="W23" s="189"/>
      <c r="X23" s="189"/>
      <c r="Y23" s="189"/>
      <c r="Z23" s="189"/>
      <c r="AA23" s="189"/>
      <c r="AB23" s="189"/>
    </row>
    <row r="24" spans="1:28" x14ac:dyDescent="0.2">
      <c r="A24" s="198"/>
      <c r="B24" s="281" t="s">
        <v>115</v>
      </c>
      <c r="C24" s="282"/>
      <c r="D24" s="283">
        <f>SUMIFS($K$64:$K$95,$J$64:$J$95,D22,$I$64:$I$95,"Bör")+SUMIFS($G$103:$G$134,$F$103:$F$134,D22,$E$103:$E$134,"Bör")</f>
        <v>0</v>
      </c>
      <c r="E24" s="283">
        <f t="shared" ref="E24:G24" si="0">SUMIFS($K$64:$K$95,$J$64:$J$95,E22,$I$64:$I$95,"Bör")+SUMIFS($G$103:$G$134,$F$103:$F$134,E22,$E$103:$E$134,"Bör")</f>
        <v>0</v>
      </c>
      <c r="F24" s="283">
        <f t="shared" si="0"/>
        <v>0</v>
      </c>
      <c r="G24" s="283">
        <f t="shared" si="0"/>
        <v>0</v>
      </c>
      <c r="H24" s="283">
        <f>SUMIFS($K$64:$K$95,$J$64:$J$95,H22,$I$64:$I$95,"Bör")+SUMIFS($G$103:$G$134,$F$103:$F$134,H22,$E$103:$E$134,"Bör")</f>
        <v>0</v>
      </c>
      <c r="I24" s="284"/>
      <c r="J24" s="284"/>
      <c r="K24" s="285"/>
      <c r="L24" s="189"/>
      <c r="M24" s="189"/>
      <c r="N24" s="189"/>
      <c r="O24" s="189"/>
      <c r="P24" s="189"/>
      <c r="Q24" s="189"/>
      <c r="R24" s="189"/>
      <c r="S24" s="189"/>
      <c r="T24" s="189"/>
      <c r="U24" s="189"/>
      <c r="V24" s="189"/>
      <c r="W24" s="189"/>
      <c r="X24" s="189"/>
      <c r="Y24" s="189"/>
      <c r="Z24" s="189"/>
      <c r="AA24" s="189"/>
      <c r="AB24" s="189"/>
    </row>
    <row r="25" spans="1:28" ht="25.35" customHeight="1" x14ac:dyDescent="0.2">
      <c r="A25" s="189"/>
      <c r="B25" s="199"/>
      <c r="C25" s="245" t="str">
        <f>IF(C23&lt;0.3,"LCC-kostnad skall vara minst 30%","")</f>
        <v/>
      </c>
      <c r="D25" s="199" t="str">
        <f>IF(D23&gt;0.7,"Kravet om "&amp;D22&amp;" kan vara högst 70%","")</f>
        <v/>
      </c>
      <c r="E25" s="199" t="str">
        <f t="shared" ref="E25:H25" si="1">IF(E23&gt;0.7,"Kravet om "&amp;E22&amp;" kan vara högst 70%","")</f>
        <v/>
      </c>
      <c r="F25" s="199" t="str">
        <f t="shared" si="1"/>
        <v/>
      </c>
      <c r="G25" s="199" t="str">
        <f t="shared" si="1"/>
        <v/>
      </c>
      <c r="H25" s="199" t="str">
        <f t="shared" si="1"/>
        <v/>
      </c>
      <c r="I25" s="200"/>
      <c r="J25" s="199" t="str">
        <f>IF(J23&lt;&gt;1,"Summan är ej 100%","")</f>
        <v/>
      </c>
      <c r="K25" s="216"/>
      <c r="L25" s="189"/>
      <c r="M25" s="189"/>
      <c r="N25" s="189"/>
      <c r="O25" s="189"/>
      <c r="P25" s="189"/>
      <c r="Q25" s="189"/>
      <c r="R25" s="189"/>
      <c r="S25" s="189"/>
      <c r="T25" s="189"/>
      <c r="U25" s="189"/>
      <c r="V25" s="189"/>
      <c r="W25" s="189"/>
      <c r="X25" s="189"/>
      <c r="Y25" s="189"/>
      <c r="Z25" s="189"/>
      <c r="AA25" s="189"/>
      <c r="AB25" s="189"/>
    </row>
    <row r="26" spans="1:28" ht="2.25" customHeight="1" x14ac:dyDescent="0.2">
      <c r="A26" s="189"/>
      <c r="B26" s="189"/>
      <c r="C26" s="189"/>
      <c r="D26" s="189"/>
      <c r="E26" s="189"/>
      <c r="F26" s="189"/>
      <c r="G26" s="189"/>
      <c r="H26" s="189"/>
      <c r="I26" s="189"/>
      <c r="J26" s="189"/>
      <c r="K26" s="189"/>
      <c r="L26" s="189"/>
      <c r="M26" s="189"/>
      <c r="N26" s="189"/>
      <c r="O26" s="189"/>
      <c r="P26" s="189"/>
      <c r="Q26" s="189"/>
      <c r="R26" s="189"/>
      <c r="S26" s="189"/>
      <c r="T26" s="189"/>
      <c r="U26" s="189"/>
      <c r="V26" s="189"/>
      <c r="W26" s="189"/>
      <c r="X26" s="189"/>
      <c r="Y26" s="189"/>
      <c r="Z26" s="189"/>
      <c r="AA26" s="189"/>
      <c r="AB26" s="189"/>
    </row>
    <row r="27" spans="1:28" ht="33.4" customHeight="1" x14ac:dyDescent="0.2">
      <c r="A27" s="189"/>
      <c r="B27" s="142" t="s">
        <v>204</v>
      </c>
      <c r="C27" s="320"/>
      <c r="D27" s="320"/>
      <c r="E27" s="141"/>
      <c r="F27" s="141"/>
      <c r="G27" s="141"/>
      <c r="H27" s="141"/>
      <c r="I27" s="141"/>
      <c r="J27" s="141" t="s">
        <v>96</v>
      </c>
      <c r="K27" s="231" t="s">
        <v>95</v>
      </c>
      <c r="L27" s="189"/>
      <c r="M27" s="189"/>
      <c r="N27" s="189"/>
      <c r="O27" s="189"/>
      <c r="P27" s="189"/>
      <c r="Q27" s="189"/>
      <c r="R27" s="189"/>
      <c r="S27" s="189"/>
      <c r="T27" s="189"/>
      <c r="U27" s="189"/>
      <c r="V27" s="189"/>
      <c r="W27" s="189"/>
      <c r="X27" s="189"/>
      <c r="Y27" s="189"/>
      <c r="Z27" s="189"/>
      <c r="AA27" s="189"/>
      <c r="AB27" s="189"/>
    </row>
    <row r="28" spans="1:28" ht="24" customHeight="1" x14ac:dyDescent="0.2">
      <c r="A28" s="189"/>
      <c r="B28" s="402"/>
      <c r="C28" s="403"/>
      <c r="D28" s="403"/>
      <c r="E28" s="403"/>
      <c r="F28" s="403"/>
      <c r="G28" s="403"/>
      <c r="H28" s="403"/>
      <c r="I28" s="403"/>
      <c r="J28" s="331" t="str">
        <f>IF(K28="","","Ska")</f>
        <v/>
      </c>
      <c r="K28" s="273"/>
      <c r="L28" s="202"/>
      <c r="M28" s="189"/>
      <c r="N28" s="189"/>
      <c r="O28" s="189"/>
      <c r="P28" s="189"/>
      <c r="Q28" s="189"/>
      <c r="R28" s="189"/>
      <c r="S28" s="189"/>
      <c r="T28" s="189"/>
      <c r="U28" s="189"/>
      <c r="V28" s="189"/>
      <c r="W28" s="189"/>
      <c r="X28" s="189"/>
      <c r="Y28" s="189"/>
      <c r="Z28" s="189"/>
      <c r="AA28" s="189"/>
      <c r="AB28" s="189"/>
    </row>
    <row r="29" spans="1:28" ht="24" customHeight="1" x14ac:dyDescent="0.2">
      <c r="A29" s="189"/>
      <c r="B29" s="360"/>
      <c r="C29" s="361"/>
      <c r="D29" s="361"/>
      <c r="E29" s="361"/>
      <c r="F29" s="361"/>
      <c r="G29" s="361"/>
      <c r="H29" s="361"/>
      <c r="I29" s="361"/>
      <c r="J29" s="332" t="str">
        <f t="shared" ref="J29:J59" si="2">IF(K29="","","Ska")</f>
        <v/>
      </c>
      <c r="K29" s="274"/>
      <c r="L29" s="202"/>
      <c r="M29" s="189"/>
      <c r="N29" s="189"/>
      <c r="O29" s="189"/>
      <c r="P29" s="189"/>
      <c r="Q29" s="189"/>
      <c r="R29" s="189"/>
      <c r="S29" s="189"/>
      <c r="T29" s="189"/>
      <c r="U29" s="189"/>
      <c r="V29" s="189"/>
      <c r="W29" s="189"/>
      <c r="X29" s="189"/>
      <c r="Y29" s="189"/>
      <c r="Z29" s="189"/>
      <c r="AA29" s="189"/>
      <c r="AB29" s="189"/>
    </row>
    <row r="30" spans="1:28" ht="24" customHeight="1" x14ac:dyDescent="0.2">
      <c r="A30" s="189"/>
      <c r="B30" s="360"/>
      <c r="C30" s="361"/>
      <c r="D30" s="361"/>
      <c r="E30" s="361"/>
      <c r="F30" s="361"/>
      <c r="G30" s="361"/>
      <c r="H30" s="361"/>
      <c r="I30" s="361"/>
      <c r="J30" s="333" t="str">
        <f t="shared" si="2"/>
        <v/>
      </c>
      <c r="K30" s="275"/>
      <c r="L30" s="202"/>
      <c r="M30" s="189"/>
      <c r="N30" s="189"/>
      <c r="O30" s="189"/>
      <c r="P30" s="189"/>
      <c r="Q30" s="189"/>
      <c r="R30" s="189"/>
      <c r="S30" s="189"/>
      <c r="T30" s="189"/>
      <c r="U30" s="189"/>
      <c r="V30" s="189"/>
      <c r="W30" s="189"/>
      <c r="X30" s="189"/>
      <c r="Y30" s="189"/>
      <c r="Z30" s="189"/>
      <c r="AA30" s="189"/>
      <c r="AB30" s="189"/>
    </row>
    <row r="31" spans="1:28" ht="24" customHeight="1" x14ac:dyDescent="0.2">
      <c r="A31" s="189"/>
      <c r="B31" s="360"/>
      <c r="C31" s="361"/>
      <c r="D31" s="361"/>
      <c r="E31" s="361"/>
      <c r="F31" s="361"/>
      <c r="G31" s="361"/>
      <c r="H31" s="361"/>
      <c r="I31" s="361"/>
      <c r="J31" s="332" t="str">
        <f t="shared" si="2"/>
        <v/>
      </c>
      <c r="K31" s="274"/>
      <c r="L31" s="202"/>
      <c r="M31" s="189"/>
      <c r="N31" s="189"/>
      <c r="O31" s="189"/>
      <c r="P31" s="189"/>
      <c r="Q31" s="189"/>
      <c r="R31" s="189"/>
      <c r="S31" s="189"/>
      <c r="T31" s="189"/>
      <c r="U31" s="189"/>
      <c r="V31" s="189"/>
      <c r="W31" s="189"/>
      <c r="X31" s="189"/>
      <c r="Y31" s="189"/>
      <c r="Z31" s="189"/>
      <c r="AA31" s="189"/>
      <c r="AB31" s="189"/>
    </row>
    <row r="32" spans="1:28" ht="24" customHeight="1" x14ac:dyDescent="0.2">
      <c r="A32" s="189"/>
      <c r="B32" s="360"/>
      <c r="C32" s="361"/>
      <c r="D32" s="361"/>
      <c r="E32" s="361"/>
      <c r="F32" s="361"/>
      <c r="G32" s="361"/>
      <c r="H32" s="361"/>
      <c r="I32" s="361"/>
      <c r="J32" s="332" t="str">
        <f t="shared" si="2"/>
        <v/>
      </c>
      <c r="K32" s="274"/>
      <c r="L32" s="202"/>
      <c r="M32" s="189"/>
      <c r="N32" s="189"/>
      <c r="O32" s="189"/>
      <c r="P32" s="189"/>
      <c r="Q32" s="189"/>
      <c r="R32" s="189"/>
      <c r="S32" s="189"/>
      <c r="T32" s="189"/>
      <c r="U32" s="189"/>
      <c r="V32" s="189"/>
      <c r="W32" s="189"/>
      <c r="X32" s="189"/>
      <c r="Y32" s="189"/>
      <c r="Z32" s="189"/>
      <c r="AA32" s="189"/>
      <c r="AB32" s="189"/>
    </row>
    <row r="33" spans="1:28" ht="24" customHeight="1" x14ac:dyDescent="0.2">
      <c r="A33" s="189"/>
      <c r="B33" s="360"/>
      <c r="C33" s="361"/>
      <c r="D33" s="361"/>
      <c r="E33" s="361"/>
      <c r="F33" s="361"/>
      <c r="G33" s="361"/>
      <c r="H33" s="361"/>
      <c r="I33" s="361"/>
      <c r="J33" s="332" t="str">
        <f t="shared" si="2"/>
        <v/>
      </c>
      <c r="K33" s="274"/>
      <c r="L33" s="202"/>
      <c r="M33" s="189"/>
      <c r="N33" s="189"/>
      <c r="O33" s="189"/>
      <c r="P33" s="189"/>
      <c r="Q33" s="189"/>
      <c r="R33" s="189"/>
      <c r="S33" s="189"/>
      <c r="T33" s="189"/>
      <c r="U33" s="189"/>
      <c r="V33" s="189"/>
      <c r="W33" s="189"/>
      <c r="X33" s="189"/>
      <c r="Y33" s="189"/>
      <c r="Z33" s="189"/>
      <c r="AA33" s="189"/>
      <c r="AB33" s="189"/>
    </row>
    <row r="34" spans="1:28" ht="24" customHeight="1" x14ac:dyDescent="0.2">
      <c r="A34" s="189"/>
      <c r="B34" s="360"/>
      <c r="C34" s="361"/>
      <c r="D34" s="361"/>
      <c r="E34" s="361"/>
      <c r="F34" s="361"/>
      <c r="G34" s="361"/>
      <c r="H34" s="361"/>
      <c r="I34" s="361"/>
      <c r="J34" s="332" t="str">
        <f t="shared" si="2"/>
        <v/>
      </c>
      <c r="K34" s="274"/>
      <c r="L34" s="202"/>
      <c r="M34" s="189"/>
      <c r="N34" s="189"/>
      <c r="O34" s="189"/>
      <c r="P34" s="189"/>
      <c r="Q34" s="189"/>
      <c r="R34" s="189"/>
      <c r="S34" s="189"/>
      <c r="T34" s="189"/>
      <c r="U34" s="189"/>
      <c r="V34" s="189"/>
      <c r="W34" s="189"/>
      <c r="X34" s="189"/>
      <c r="Y34" s="189"/>
      <c r="Z34" s="189"/>
      <c r="AA34" s="189"/>
      <c r="AB34" s="189"/>
    </row>
    <row r="35" spans="1:28" ht="24" customHeight="1" x14ac:dyDescent="0.2">
      <c r="A35" s="189"/>
      <c r="B35" s="360"/>
      <c r="C35" s="361"/>
      <c r="D35" s="361"/>
      <c r="E35" s="361"/>
      <c r="F35" s="361"/>
      <c r="G35" s="361"/>
      <c r="H35" s="361"/>
      <c r="I35" s="361"/>
      <c r="J35" s="332" t="str">
        <f t="shared" si="2"/>
        <v/>
      </c>
      <c r="K35" s="274"/>
      <c r="L35" s="202"/>
      <c r="M35" s="189"/>
      <c r="N35" s="189"/>
      <c r="O35" s="189"/>
      <c r="P35" s="189"/>
      <c r="Q35" s="189"/>
      <c r="R35" s="189"/>
      <c r="S35" s="189"/>
      <c r="T35" s="189"/>
      <c r="U35" s="189"/>
      <c r="V35" s="189"/>
      <c r="W35" s="189"/>
      <c r="X35" s="189"/>
      <c r="Y35" s="189"/>
      <c r="Z35" s="189"/>
      <c r="AA35" s="189"/>
      <c r="AB35" s="189"/>
    </row>
    <row r="36" spans="1:28" ht="24" customHeight="1" x14ac:dyDescent="0.2">
      <c r="A36" s="189"/>
      <c r="B36" s="360"/>
      <c r="C36" s="361"/>
      <c r="D36" s="361"/>
      <c r="E36" s="361"/>
      <c r="F36" s="361"/>
      <c r="G36" s="361"/>
      <c r="H36" s="361"/>
      <c r="I36" s="361"/>
      <c r="J36" s="332" t="str">
        <f t="shared" si="2"/>
        <v/>
      </c>
      <c r="K36" s="274"/>
      <c r="L36" s="202"/>
      <c r="M36" s="189"/>
      <c r="N36" s="189"/>
      <c r="O36" s="189"/>
      <c r="P36" s="189"/>
      <c r="Q36" s="189"/>
      <c r="R36" s="189"/>
      <c r="S36" s="189"/>
      <c r="T36" s="189"/>
      <c r="U36" s="189"/>
      <c r="V36" s="189"/>
      <c r="W36" s="189"/>
      <c r="X36" s="189"/>
      <c r="Y36" s="189"/>
      <c r="Z36" s="189"/>
      <c r="AA36" s="189"/>
      <c r="AB36" s="189"/>
    </row>
    <row r="37" spans="1:28" ht="24" customHeight="1" x14ac:dyDescent="0.2">
      <c r="A37" s="189"/>
      <c r="B37" s="360"/>
      <c r="C37" s="361"/>
      <c r="D37" s="361"/>
      <c r="E37" s="361"/>
      <c r="F37" s="361"/>
      <c r="G37" s="361"/>
      <c r="H37" s="361"/>
      <c r="I37" s="361"/>
      <c r="J37" s="332" t="str">
        <f t="shared" si="2"/>
        <v/>
      </c>
      <c r="K37" s="274"/>
      <c r="L37" s="202"/>
      <c r="M37" s="189"/>
      <c r="N37" s="189"/>
      <c r="O37" s="189"/>
      <c r="P37" s="189"/>
      <c r="Q37" s="189"/>
      <c r="R37" s="189"/>
      <c r="S37" s="189"/>
      <c r="T37" s="189"/>
      <c r="U37" s="189"/>
      <c r="V37" s="189"/>
      <c r="W37" s="189"/>
      <c r="X37" s="189"/>
      <c r="Y37" s="189"/>
      <c r="Z37" s="189"/>
      <c r="AA37" s="189"/>
      <c r="AB37" s="189"/>
    </row>
    <row r="38" spans="1:28" ht="24" customHeight="1" x14ac:dyDescent="0.2">
      <c r="A38" s="189"/>
      <c r="B38" s="360"/>
      <c r="C38" s="361"/>
      <c r="D38" s="361"/>
      <c r="E38" s="361"/>
      <c r="F38" s="361"/>
      <c r="G38" s="361"/>
      <c r="H38" s="361"/>
      <c r="I38" s="361"/>
      <c r="J38" s="332" t="str">
        <f t="shared" si="2"/>
        <v/>
      </c>
      <c r="K38" s="274"/>
      <c r="L38" s="202"/>
      <c r="M38" s="189"/>
      <c r="N38" s="189"/>
      <c r="O38" s="189"/>
      <c r="P38" s="189"/>
      <c r="Q38" s="189"/>
      <c r="R38" s="189"/>
      <c r="S38" s="189"/>
      <c r="T38" s="189"/>
      <c r="U38" s="189"/>
      <c r="V38" s="189"/>
      <c r="W38" s="189"/>
      <c r="X38" s="189"/>
      <c r="Y38" s="189"/>
      <c r="Z38" s="189"/>
      <c r="AA38" s="189"/>
      <c r="AB38" s="189"/>
    </row>
    <row r="39" spans="1:28" ht="24" customHeight="1" x14ac:dyDescent="0.2">
      <c r="A39" s="189"/>
      <c r="B39" s="360"/>
      <c r="C39" s="361"/>
      <c r="D39" s="361"/>
      <c r="E39" s="361"/>
      <c r="F39" s="361"/>
      <c r="G39" s="361"/>
      <c r="H39" s="361"/>
      <c r="I39" s="361"/>
      <c r="J39" s="332" t="str">
        <f t="shared" si="2"/>
        <v/>
      </c>
      <c r="K39" s="274"/>
      <c r="L39" s="202"/>
      <c r="M39" s="189"/>
      <c r="N39" s="189"/>
      <c r="O39" s="189"/>
      <c r="P39" s="189"/>
      <c r="Q39" s="189"/>
      <c r="R39" s="189"/>
      <c r="S39" s="189"/>
      <c r="T39" s="189"/>
      <c r="U39" s="189"/>
      <c r="V39" s="189"/>
      <c r="W39" s="189"/>
      <c r="X39" s="189"/>
      <c r="Y39" s="189"/>
      <c r="Z39" s="189"/>
      <c r="AA39" s="189"/>
      <c r="AB39" s="189"/>
    </row>
    <row r="40" spans="1:28" ht="24" customHeight="1" x14ac:dyDescent="0.2">
      <c r="A40" s="189"/>
      <c r="B40" s="360"/>
      <c r="C40" s="361"/>
      <c r="D40" s="361"/>
      <c r="E40" s="361"/>
      <c r="F40" s="361"/>
      <c r="G40" s="361"/>
      <c r="H40" s="361"/>
      <c r="I40" s="361"/>
      <c r="J40" s="332" t="str">
        <f t="shared" si="2"/>
        <v/>
      </c>
      <c r="K40" s="274"/>
      <c r="L40" s="202"/>
      <c r="M40" s="189"/>
      <c r="N40" s="189"/>
      <c r="O40" s="189"/>
      <c r="P40" s="189"/>
      <c r="Q40" s="189"/>
      <c r="R40" s="189"/>
      <c r="S40" s="189"/>
      <c r="T40" s="189"/>
      <c r="U40" s="189"/>
      <c r="V40" s="189"/>
      <c r="W40" s="189"/>
      <c r="X40" s="189"/>
      <c r="Y40" s="189"/>
      <c r="Z40" s="189"/>
      <c r="AA40" s="189"/>
      <c r="AB40" s="189"/>
    </row>
    <row r="41" spans="1:28" ht="24" customHeight="1" x14ac:dyDescent="0.2">
      <c r="A41" s="189"/>
      <c r="B41" s="360"/>
      <c r="C41" s="361"/>
      <c r="D41" s="361"/>
      <c r="E41" s="361"/>
      <c r="F41" s="361"/>
      <c r="G41" s="361"/>
      <c r="H41" s="361"/>
      <c r="I41" s="361"/>
      <c r="J41" s="332" t="str">
        <f t="shared" si="2"/>
        <v/>
      </c>
      <c r="K41" s="274"/>
      <c r="L41" s="202"/>
      <c r="M41" s="189"/>
      <c r="N41" s="189"/>
      <c r="O41" s="189"/>
      <c r="P41" s="189"/>
      <c r="Q41" s="189"/>
      <c r="R41" s="189"/>
      <c r="S41" s="189"/>
      <c r="T41" s="189"/>
      <c r="U41" s="189"/>
      <c r="V41" s="189"/>
      <c r="W41" s="189"/>
      <c r="X41" s="189"/>
      <c r="Y41" s="189"/>
      <c r="Z41" s="189"/>
      <c r="AA41" s="189"/>
      <c r="AB41" s="189"/>
    </row>
    <row r="42" spans="1:28" ht="24" customHeight="1" x14ac:dyDescent="0.2">
      <c r="A42" s="189"/>
      <c r="B42" s="360"/>
      <c r="C42" s="361"/>
      <c r="D42" s="361"/>
      <c r="E42" s="361"/>
      <c r="F42" s="361"/>
      <c r="G42" s="361"/>
      <c r="H42" s="361"/>
      <c r="I42" s="361"/>
      <c r="J42" s="332" t="str">
        <f t="shared" si="2"/>
        <v/>
      </c>
      <c r="K42" s="274"/>
      <c r="L42" s="202"/>
      <c r="M42" s="189"/>
      <c r="N42" s="189"/>
      <c r="O42" s="189"/>
      <c r="P42" s="189"/>
      <c r="Q42" s="189"/>
      <c r="R42" s="189"/>
      <c r="S42" s="189"/>
      <c r="T42" s="189"/>
      <c r="U42" s="189"/>
      <c r="V42" s="189"/>
      <c r="W42" s="189"/>
      <c r="X42" s="189"/>
      <c r="Y42" s="189"/>
      <c r="Z42" s="189"/>
      <c r="AA42" s="189"/>
      <c r="AB42" s="189"/>
    </row>
    <row r="43" spans="1:28" ht="24" customHeight="1" x14ac:dyDescent="0.2">
      <c r="A43" s="189"/>
      <c r="B43" s="360"/>
      <c r="C43" s="361"/>
      <c r="D43" s="361"/>
      <c r="E43" s="361"/>
      <c r="F43" s="361"/>
      <c r="G43" s="361"/>
      <c r="H43" s="361"/>
      <c r="I43" s="361"/>
      <c r="J43" s="332" t="str">
        <f t="shared" si="2"/>
        <v/>
      </c>
      <c r="K43" s="274"/>
      <c r="L43" s="202"/>
      <c r="M43" s="189"/>
      <c r="N43" s="189"/>
      <c r="O43" s="189"/>
      <c r="P43" s="189"/>
      <c r="Q43" s="189"/>
      <c r="R43" s="189"/>
      <c r="S43" s="189"/>
      <c r="T43" s="189"/>
      <c r="U43" s="189"/>
      <c r="V43" s="189"/>
      <c r="W43" s="189"/>
      <c r="X43" s="189"/>
      <c r="Y43" s="189"/>
      <c r="Z43" s="189"/>
      <c r="AA43" s="189"/>
      <c r="AB43" s="189"/>
    </row>
    <row r="44" spans="1:28" ht="24" customHeight="1" x14ac:dyDescent="0.2">
      <c r="A44" s="189"/>
      <c r="B44" s="360"/>
      <c r="C44" s="361"/>
      <c r="D44" s="361"/>
      <c r="E44" s="361"/>
      <c r="F44" s="361"/>
      <c r="G44" s="361"/>
      <c r="H44" s="361"/>
      <c r="I44" s="361"/>
      <c r="J44" s="332" t="str">
        <f t="shared" si="2"/>
        <v/>
      </c>
      <c r="K44" s="274"/>
      <c r="L44" s="202"/>
      <c r="M44" s="189"/>
      <c r="N44" s="189"/>
      <c r="O44" s="189"/>
      <c r="P44" s="189"/>
      <c r="Q44" s="189"/>
      <c r="R44" s="189"/>
      <c r="S44" s="189"/>
      <c r="T44" s="189"/>
      <c r="U44" s="189"/>
      <c r="V44" s="189"/>
      <c r="W44" s="189"/>
      <c r="X44" s="189"/>
      <c r="Y44" s="189"/>
      <c r="Z44" s="189"/>
      <c r="AA44" s="189"/>
      <c r="AB44" s="189"/>
    </row>
    <row r="45" spans="1:28" ht="24" customHeight="1" x14ac:dyDescent="0.2">
      <c r="A45" s="189"/>
      <c r="B45" s="360"/>
      <c r="C45" s="361"/>
      <c r="D45" s="361"/>
      <c r="E45" s="361"/>
      <c r="F45" s="361"/>
      <c r="G45" s="361"/>
      <c r="H45" s="361"/>
      <c r="I45" s="361"/>
      <c r="J45" s="333" t="str">
        <f t="shared" si="2"/>
        <v/>
      </c>
      <c r="K45" s="275"/>
      <c r="L45" s="202"/>
      <c r="M45" s="189"/>
      <c r="N45" s="189"/>
      <c r="O45" s="189"/>
      <c r="P45" s="189"/>
      <c r="Q45" s="189"/>
      <c r="R45" s="189"/>
      <c r="S45" s="189"/>
      <c r="T45" s="189"/>
      <c r="U45" s="189"/>
      <c r="V45" s="189"/>
      <c r="W45" s="189"/>
      <c r="X45" s="189"/>
      <c r="Y45" s="189"/>
      <c r="Z45" s="189"/>
      <c r="AA45" s="189"/>
      <c r="AB45" s="189"/>
    </row>
    <row r="46" spans="1:28" ht="24" customHeight="1" x14ac:dyDescent="0.2">
      <c r="A46" s="189"/>
      <c r="B46" s="360"/>
      <c r="C46" s="361"/>
      <c r="D46" s="361"/>
      <c r="E46" s="361"/>
      <c r="F46" s="361"/>
      <c r="G46" s="361"/>
      <c r="H46" s="361"/>
      <c r="I46" s="361"/>
      <c r="J46" s="332" t="str">
        <f t="shared" si="2"/>
        <v/>
      </c>
      <c r="K46" s="274"/>
      <c r="L46" s="202"/>
      <c r="M46" s="189"/>
      <c r="N46" s="189"/>
      <c r="O46" s="189"/>
      <c r="P46" s="189"/>
      <c r="Q46" s="189"/>
      <c r="R46" s="189"/>
      <c r="S46" s="189"/>
      <c r="T46" s="189"/>
      <c r="U46" s="189"/>
      <c r="V46" s="189"/>
      <c r="W46" s="189"/>
      <c r="X46" s="189"/>
      <c r="Y46" s="189"/>
      <c r="Z46" s="189"/>
      <c r="AA46" s="189"/>
      <c r="AB46" s="189"/>
    </row>
    <row r="47" spans="1:28" ht="24" customHeight="1" x14ac:dyDescent="0.2">
      <c r="A47" s="189"/>
      <c r="B47" s="360"/>
      <c r="C47" s="361"/>
      <c r="D47" s="361"/>
      <c r="E47" s="361"/>
      <c r="F47" s="361"/>
      <c r="G47" s="361"/>
      <c r="H47" s="361"/>
      <c r="I47" s="361"/>
      <c r="J47" s="332" t="str">
        <f t="shared" si="2"/>
        <v/>
      </c>
      <c r="K47" s="274"/>
      <c r="L47" s="202"/>
      <c r="M47" s="189"/>
      <c r="N47" s="189"/>
      <c r="O47" s="189"/>
      <c r="P47" s="189"/>
      <c r="Q47" s="189"/>
      <c r="R47" s="189"/>
      <c r="S47" s="189"/>
      <c r="T47" s="189"/>
      <c r="U47" s="189"/>
      <c r="V47" s="189"/>
      <c r="W47" s="189"/>
      <c r="X47" s="189"/>
      <c r="Y47" s="189"/>
      <c r="Z47" s="189"/>
      <c r="AA47" s="189"/>
      <c r="AB47" s="189"/>
    </row>
    <row r="48" spans="1:28" ht="24" customHeight="1" x14ac:dyDescent="0.2">
      <c r="A48" s="189"/>
      <c r="B48" s="360"/>
      <c r="C48" s="361"/>
      <c r="D48" s="361"/>
      <c r="E48" s="361"/>
      <c r="F48" s="361"/>
      <c r="G48" s="361"/>
      <c r="H48" s="361"/>
      <c r="I48" s="361"/>
      <c r="J48" s="332" t="str">
        <f t="shared" si="2"/>
        <v/>
      </c>
      <c r="K48" s="274"/>
      <c r="L48" s="202"/>
      <c r="M48" s="189"/>
      <c r="N48" s="189"/>
      <c r="O48" s="189"/>
      <c r="P48" s="189"/>
      <c r="Q48" s="189"/>
      <c r="R48" s="189"/>
      <c r="S48" s="189"/>
      <c r="T48" s="189"/>
      <c r="U48" s="189"/>
      <c r="V48" s="189"/>
      <c r="W48" s="189"/>
      <c r="X48" s="189"/>
      <c r="Y48" s="189"/>
      <c r="Z48" s="189"/>
      <c r="AA48" s="189"/>
      <c r="AB48" s="189"/>
    </row>
    <row r="49" spans="1:28" ht="24" customHeight="1" x14ac:dyDescent="0.2">
      <c r="A49" s="189"/>
      <c r="B49" s="360"/>
      <c r="C49" s="361"/>
      <c r="D49" s="361"/>
      <c r="E49" s="361"/>
      <c r="F49" s="361"/>
      <c r="G49" s="361"/>
      <c r="H49" s="361"/>
      <c r="I49" s="361"/>
      <c r="J49" s="332" t="str">
        <f t="shared" si="2"/>
        <v/>
      </c>
      <c r="K49" s="274"/>
      <c r="L49" s="202"/>
      <c r="M49" s="189"/>
      <c r="N49" s="189"/>
      <c r="O49" s="189"/>
      <c r="P49" s="189"/>
      <c r="Q49" s="189"/>
      <c r="R49" s="189"/>
      <c r="S49" s="189"/>
      <c r="T49" s="189"/>
      <c r="U49" s="189"/>
      <c r="V49" s="189"/>
      <c r="W49" s="189"/>
      <c r="X49" s="189"/>
      <c r="Y49" s="189"/>
      <c r="Z49" s="189"/>
      <c r="AA49" s="189"/>
      <c r="AB49" s="189"/>
    </row>
    <row r="50" spans="1:28" ht="24" customHeight="1" x14ac:dyDescent="0.2">
      <c r="A50" s="189"/>
      <c r="B50" s="360"/>
      <c r="C50" s="361"/>
      <c r="D50" s="361"/>
      <c r="E50" s="361"/>
      <c r="F50" s="361"/>
      <c r="G50" s="361"/>
      <c r="H50" s="361"/>
      <c r="I50" s="361"/>
      <c r="J50" s="332" t="str">
        <f t="shared" si="2"/>
        <v/>
      </c>
      <c r="K50" s="274"/>
      <c r="L50" s="202"/>
      <c r="M50" s="189"/>
      <c r="N50" s="189"/>
      <c r="O50" s="189"/>
      <c r="P50" s="189"/>
      <c r="Q50" s="189"/>
      <c r="R50" s="189"/>
      <c r="S50" s="189"/>
      <c r="T50" s="189"/>
      <c r="U50" s="189"/>
      <c r="V50" s="189"/>
      <c r="W50" s="189"/>
      <c r="X50" s="189"/>
      <c r="Y50" s="189"/>
      <c r="Z50" s="189"/>
      <c r="AA50" s="189"/>
      <c r="AB50" s="189"/>
    </row>
    <row r="51" spans="1:28" ht="24" customHeight="1" x14ac:dyDescent="0.2">
      <c r="A51" s="189"/>
      <c r="B51" s="360"/>
      <c r="C51" s="361"/>
      <c r="D51" s="361"/>
      <c r="E51" s="361"/>
      <c r="F51" s="361"/>
      <c r="G51" s="361"/>
      <c r="H51" s="361"/>
      <c r="I51" s="361"/>
      <c r="J51" s="332" t="str">
        <f t="shared" si="2"/>
        <v/>
      </c>
      <c r="K51" s="274"/>
      <c r="L51" s="202"/>
      <c r="M51" s="189"/>
      <c r="N51" s="189"/>
      <c r="O51" s="189"/>
      <c r="P51" s="189"/>
      <c r="Q51" s="189"/>
      <c r="R51" s="189"/>
      <c r="S51" s="189"/>
      <c r="T51" s="189"/>
      <c r="U51" s="189"/>
      <c r="V51" s="189"/>
      <c r="W51" s="189"/>
      <c r="X51" s="189"/>
      <c r="Y51" s="189"/>
      <c r="Z51" s="189"/>
      <c r="AA51" s="189"/>
      <c r="AB51" s="189"/>
    </row>
    <row r="52" spans="1:28" ht="24" customHeight="1" x14ac:dyDescent="0.2">
      <c r="A52" s="189"/>
      <c r="B52" s="360"/>
      <c r="C52" s="361"/>
      <c r="D52" s="361"/>
      <c r="E52" s="361"/>
      <c r="F52" s="361"/>
      <c r="G52" s="361"/>
      <c r="H52" s="361"/>
      <c r="I52" s="361"/>
      <c r="J52" s="332" t="str">
        <f t="shared" si="2"/>
        <v/>
      </c>
      <c r="K52" s="274"/>
      <c r="L52" s="202"/>
      <c r="M52" s="189"/>
      <c r="N52" s="189"/>
      <c r="O52" s="189"/>
      <c r="P52" s="189"/>
      <c r="Q52" s="189"/>
      <c r="R52" s="189"/>
      <c r="S52" s="189"/>
      <c r="T52" s="189"/>
      <c r="U52" s="189"/>
      <c r="V52" s="189"/>
      <c r="W52" s="189"/>
      <c r="X52" s="189"/>
      <c r="Y52" s="189"/>
      <c r="Z52" s="189"/>
      <c r="AA52" s="189"/>
      <c r="AB52" s="189"/>
    </row>
    <row r="53" spans="1:28" ht="24" customHeight="1" x14ac:dyDescent="0.2">
      <c r="A53" s="189"/>
      <c r="B53" s="360"/>
      <c r="C53" s="361"/>
      <c r="D53" s="361"/>
      <c r="E53" s="361"/>
      <c r="F53" s="361"/>
      <c r="G53" s="361"/>
      <c r="H53" s="361"/>
      <c r="I53" s="361"/>
      <c r="J53" s="332" t="str">
        <f t="shared" si="2"/>
        <v/>
      </c>
      <c r="K53" s="274"/>
      <c r="L53" s="202"/>
      <c r="M53" s="189"/>
      <c r="N53" s="189"/>
      <c r="O53" s="189"/>
      <c r="P53" s="189"/>
      <c r="Q53" s="189"/>
      <c r="R53" s="189"/>
      <c r="S53" s="189"/>
      <c r="T53" s="189"/>
      <c r="U53" s="189"/>
      <c r="V53" s="189"/>
      <c r="W53" s="189"/>
      <c r="X53" s="189"/>
      <c r="Y53" s="189"/>
      <c r="Z53" s="189"/>
      <c r="AA53" s="189"/>
      <c r="AB53" s="189"/>
    </row>
    <row r="54" spans="1:28" ht="24" customHeight="1" x14ac:dyDescent="0.2">
      <c r="A54" s="189"/>
      <c r="B54" s="360"/>
      <c r="C54" s="361"/>
      <c r="D54" s="361"/>
      <c r="E54" s="361"/>
      <c r="F54" s="361"/>
      <c r="G54" s="361"/>
      <c r="H54" s="361"/>
      <c r="I54" s="361"/>
      <c r="J54" s="332" t="str">
        <f t="shared" si="2"/>
        <v/>
      </c>
      <c r="K54" s="274"/>
      <c r="L54" s="202"/>
      <c r="M54" s="189"/>
      <c r="N54" s="189"/>
      <c r="O54" s="189"/>
      <c r="P54" s="189"/>
      <c r="Q54" s="189"/>
      <c r="R54" s="189"/>
      <c r="S54" s="189"/>
      <c r="T54" s="189"/>
      <c r="U54" s="189"/>
      <c r="V54" s="189"/>
      <c r="W54" s="189"/>
      <c r="X54" s="189"/>
      <c r="Y54" s="189"/>
      <c r="Z54" s="189"/>
      <c r="AA54" s="189"/>
      <c r="AB54" s="189"/>
    </row>
    <row r="55" spans="1:28" ht="24" customHeight="1" x14ac:dyDescent="0.2">
      <c r="A55" s="189"/>
      <c r="B55" s="360"/>
      <c r="C55" s="361"/>
      <c r="D55" s="361"/>
      <c r="E55" s="361"/>
      <c r="F55" s="361"/>
      <c r="G55" s="361"/>
      <c r="H55" s="361"/>
      <c r="I55" s="361"/>
      <c r="J55" s="332" t="str">
        <f t="shared" si="2"/>
        <v/>
      </c>
      <c r="K55" s="274"/>
      <c r="L55" s="202"/>
      <c r="M55" s="189"/>
      <c r="N55" s="189"/>
      <c r="O55" s="189"/>
      <c r="P55" s="189"/>
      <c r="Q55" s="189"/>
      <c r="R55" s="189"/>
      <c r="S55" s="189"/>
      <c r="T55" s="189"/>
      <c r="U55" s="189"/>
      <c r="V55" s="189"/>
      <c r="W55" s="189"/>
      <c r="X55" s="189"/>
      <c r="Y55" s="189"/>
      <c r="Z55" s="189"/>
      <c r="AA55" s="189"/>
      <c r="AB55" s="189"/>
    </row>
    <row r="56" spans="1:28" ht="24" customHeight="1" x14ac:dyDescent="0.2">
      <c r="A56" s="189"/>
      <c r="B56" s="360"/>
      <c r="C56" s="361"/>
      <c r="D56" s="361"/>
      <c r="E56" s="361"/>
      <c r="F56" s="361"/>
      <c r="G56" s="361"/>
      <c r="H56" s="361"/>
      <c r="I56" s="361"/>
      <c r="J56" s="332" t="str">
        <f t="shared" si="2"/>
        <v/>
      </c>
      <c r="K56" s="274"/>
      <c r="L56" s="202"/>
      <c r="M56" s="189"/>
      <c r="N56" s="189"/>
      <c r="O56" s="189"/>
      <c r="P56" s="189"/>
      <c r="Q56" s="189"/>
      <c r="R56" s="189"/>
      <c r="S56" s="189"/>
      <c r="T56" s="189"/>
      <c r="U56" s="189"/>
      <c r="V56" s="189"/>
      <c r="W56" s="189"/>
      <c r="X56" s="189"/>
      <c r="Y56" s="189"/>
      <c r="Z56" s="189"/>
      <c r="AA56" s="189"/>
      <c r="AB56" s="189"/>
    </row>
    <row r="57" spans="1:28" ht="24" customHeight="1" x14ac:dyDescent="0.2">
      <c r="A57" s="189"/>
      <c r="B57" s="360"/>
      <c r="C57" s="361"/>
      <c r="D57" s="361"/>
      <c r="E57" s="361"/>
      <c r="F57" s="361"/>
      <c r="G57" s="361"/>
      <c r="H57" s="361"/>
      <c r="I57" s="361"/>
      <c r="J57" s="332" t="str">
        <f t="shared" si="2"/>
        <v/>
      </c>
      <c r="K57" s="274"/>
      <c r="L57" s="202"/>
      <c r="M57" s="189"/>
      <c r="N57" s="189"/>
      <c r="O57" s="189"/>
      <c r="P57" s="189"/>
      <c r="Q57" s="189"/>
      <c r="R57" s="189"/>
      <c r="S57" s="189"/>
      <c r="T57" s="189"/>
      <c r="U57" s="189"/>
      <c r="V57" s="189"/>
      <c r="W57" s="189"/>
      <c r="X57" s="189"/>
      <c r="Y57" s="189"/>
      <c r="Z57" s="189"/>
      <c r="AA57" s="189"/>
      <c r="AB57" s="189"/>
    </row>
    <row r="58" spans="1:28" ht="24" customHeight="1" x14ac:dyDescent="0.2">
      <c r="A58" s="189"/>
      <c r="B58" s="360"/>
      <c r="C58" s="361"/>
      <c r="D58" s="361"/>
      <c r="E58" s="361"/>
      <c r="F58" s="361"/>
      <c r="G58" s="361"/>
      <c r="H58" s="361"/>
      <c r="I58" s="361"/>
      <c r="J58" s="332" t="str">
        <f t="shared" si="2"/>
        <v/>
      </c>
      <c r="K58" s="268"/>
      <c r="L58" s="202"/>
      <c r="M58" s="189"/>
      <c r="N58" s="189"/>
      <c r="O58" s="189"/>
      <c r="P58" s="189"/>
      <c r="Q58" s="189"/>
      <c r="R58" s="189"/>
      <c r="S58" s="189"/>
      <c r="T58" s="189"/>
      <c r="U58" s="189"/>
      <c r="V58" s="189"/>
      <c r="W58" s="189"/>
      <c r="X58" s="189"/>
      <c r="Y58" s="189"/>
      <c r="Z58" s="189"/>
      <c r="AA58" s="189"/>
      <c r="AB58" s="189"/>
    </row>
    <row r="59" spans="1:28" ht="24" customHeight="1" x14ac:dyDescent="0.2">
      <c r="A59" s="189"/>
      <c r="B59" s="362"/>
      <c r="C59" s="363"/>
      <c r="D59" s="363"/>
      <c r="E59" s="363"/>
      <c r="F59" s="363"/>
      <c r="G59" s="363"/>
      <c r="H59" s="363"/>
      <c r="I59" s="363"/>
      <c r="J59" s="334" t="str">
        <f t="shared" si="2"/>
        <v/>
      </c>
      <c r="K59" s="270"/>
      <c r="L59" s="202"/>
      <c r="M59" s="189"/>
      <c r="N59" s="189"/>
      <c r="O59" s="189"/>
      <c r="P59" s="189"/>
      <c r="Q59" s="189"/>
      <c r="R59" s="189"/>
      <c r="S59" s="189"/>
      <c r="T59" s="189"/>
      <c r="U59" s="189"/>
      <c r="V59" s="189"/>
      <c r="W59" s="189"/>
      <c r="X59" s="189"/>
      <c r="Y59" s="189"/>
      <c r="Z59" s="189"/>
      <c r="AA59" s="189"/>
      <c r="AB59" s="189"/>
    </row>
    <row r="60" spans="1:28" ht="11.65" customHeight="1" x14ac:dyDescent="0.2">
      <c r="A60" s="189"/>
      <c r="B60" s="189"/>
      <c r="C60" s="189"/>
      <c r="D60" s="189"/>
      <c r="E60" s="189"/>
      <c r="F60" s="189"/>
      <c r="G60" s="189"/>
      <c r="H60" s="189"/>
      <c r="I60" s="189"/>
      <c r="J60" s="189"/>
      <c r="K60" s="189"/>
      <c r="L60" s="189"/>
      <c r="M60" s="189"/>
      <c r="N60" s="189"/>
      <c r="O60" s="189"/>
      <c r="P60" s="189"/>
      <c r="Q60" s="189"/>
      <c r="R60" s="189"/>
      <c r="S60" s="189"/>
      <c r="T60" s="189"/>
      <c r="U60" s="189"/>
      <c r="V60" s="189"/>
      <c r="W60" s="189"/>
      <c r="X60" s="189"/>
      <c r="Y60" s="189"/>
      <c r="Z60" s="189"/>
      <c r="AA60" s="189"/>
      <c r="AB60" s="189"/>
    </row>
    <row r="61" spans="1:28" ht="15" hidden="1" customHeight="1" thickBot="1" x14ac:dyDescent="0.25">
      <c r="A61" s="189"/>
      <c r="B61" s="189"/>
      <c r="C61" s="189"/>
      <c r="D61" s="189"/>
      <c r="E61" s="189"/>
      <c r="F61" s="189"/>
      <c r="G61" s="189"/>
      <c r="H61" s="189"/>
      <c r="I61" s="189"/>
      <c r="J61" s="189"/>
      <c r="K61" s="189"/>
      <c r="L61" s="189"/>
      <c r="M61" s="189"/>
      <c r="N61" s="189"/>
      <c r="O61" s="189"/>
      <c r="P61" s="189"/>
      <c r="Q61" s="189"/>
      <c r="R61" s="189"/>
      <c r="S61" s="189"/>
      <c r="T61" s="189"/>
      <c r="U61" s="189"/>
      <c r="V61" s="189"/>
      <c r="W61" s="189"/>
      <c r="X61" s="189"/>
      <c r="Y61" s="189"/>
      <c r="Z61" s="189"/>
      <c r="AA61" s="189"/>
      <c r="AB61" s="189"/>
    </row>
    <row r="62" spans="1:28" ht="15" hidden="1" customHeight="1" thickBot="1" x14ac:dyDescent="0.25">
      <c r="A62" s="189"/>
      <c r="B62" s="189"/>
      <c r="C62" s="189"/>
      <c r="D62" s="189"/>
      <c r="E62" s="189"/>
      <c r="F62" s="189"/>
      <c r="G62" s="189"/>
      <c r="H62" s="189"/>
      <c r="I62" s="189"/>
      <c r="J62" s="189"/>
      <c r="K62" s="189"/>
      <c r="L62" s="189"/>
      <c r="M62" s="189"/>
      <c r="N62" s="189"/>
      <c r="O62" s="189"/>
      <c r="P62" s="189"/>
      <c r="Q62" s="189"/>
      <c r="R62" s="189"/>
      <c r="S62" s="189"/>
      <c r="T62" s="189"/>
      <c r="U62" s="189"/>
      <c r="V62" s="189"/>
      <c r="W62" s="189"/>
      <c r="X62" s="189"/>
      <c r="Y62" s="189"/>
      <c r="Z62" s="189"/>
      <c r="AA62" s="189"/>
      <c r="AB62" s="189"/>
    </row>
    <row r="63" spans="1:28" ht="32.25" customHeight="1" x14ac:dyDescent="0.2">
      <c r="A63" s="189"/>
      <c r="B63" s="229" t="s">
        <v>202</v>
      </c>
      <c r="C63" s="247"/>
      <c r="D63" s="247"/>
      <c r="E63" s="141"/>
      <c r="F63" s="141"/>
      <c r="G63" s="141"/>
      <c r="H63" s="141"/>
      <c r="I63" s="141" t="s">
        <v>96</v>
      </c>
      <c r="J63" s="141" t="s">
        <v>95</v>
      </c>
      <c r="K63" s="231" t="s">
        <v>92</v>
      </c>
      <c r="L63" s="189"/>
      <c r="M63" s="189"/>
      <c r="N63" s="189"/>
      <c r="O63" s="189"/>
      <c r="P63" s="189"/>
      <c r="Q63" s="189"/>
      <c r="R63" s="189"/>
      <c r="S63" s="189"/>
      <c r="T63" s="189"/>
      <c r="U63" s="189"/>
      <c r="V63" s="189"/>
      <c r="W63" s="189"/>
      <c r="X63" s="189"/>
      <c r="Y63" s="189"/>
      <c r="Z63" s="189"/>
      <c r="AA63" s="189"/>
      <c r="AB63" s="189"/>
    </row>
    <row r="64" spans="1:28" ht="24" customHeight="1" x14ac:dyDescent="0.2">
      <c r="A64" s="189"/>
      <c r="B64" s="394"/>
      <c r="C64" s="395"/>
      <c r="D64" s="395"/>
      <c r="E64" s="395"/>
      <c r="F64" s="395"/>
      <c r="G64" s="395"/>
      <c r="H64" s="395"/>
      <c r="I64" s="331" t="str">
        <f>IF(J64="","","Bör")</f>
        <v/>
      </c>
      <c r="J64" s="201"/>
      <c r="K64" s="267"/>
      <c r="L64" s="189"/>
      <c r="M64" s="189"/>
      <c r="N64" s="189"/>
      <c r="O64" s="189"/>
      <c r="P64" s="189"/>
      <c r="Q64" s="189"/>
      <c r="R64" s="189"/>
      <c r="S64" s="189"/>
      <c r="T64" s="189"/>
      <c r="U64" s="189"/>
      <c r="V64" s="189"/>
      <c r="W64" s="189"/>
      <c r="X64" s="189"/>
      <c r="Y64" s="189"/>
      <c r="Z64" s="189"/>
      <c r="AA64" s="189"/>
      <c r="AB64" s="189"/>
    </row>
    <row r="65" spans="1:28" ht="24" customHeight="1" x14ac:dyDescent="0.2">
      <c r="A65" s="189"/>
      <c r="B65" s="358"/>
      <c r="C65" s="359"/>
      <c r="D65" s="359"/>
      <c r="E65" s="359"/>
      <c r="F65" s="359"/>
      <c r="G65" s="359"/>
      <c r="H65" s="359"/>
      <c r="I65" s="332" t="str">
        <f t="shared" ref="I65:I95" si="3">IF(J65="","","Bör")</f>
        <v/>
      </c>
      <c r="J65" s="203"/>
      <c r="K65" s="268"/>
      <c r="L65" s="189"/>
      <c r="M65" s="189"/>
      <c r="N65" s="189"/>
      <c r="O65" s="189"/>
      <c r="P65" s="189"/>
      <c r="Q65" s="189"/>
      <c r="R65" s="189"/>
      <c r="S65" s="189"/>
      <c r="T65" s="189"/>
      <c r="U65" s="189"/>
      <c r="V65" s="189"/>
      <c r="W65" s="189"/>
      <c r="X65" s="189"/>
      <c r="Y65" s="189"/>
      <c r="Z65" s="189"/>
      <c r="AA65" s="189"/>
      <c r="AB65" s="189"/>
    </row>
    <row r="66" spans="1:28" ht="24" customHeight="1" x14ac:dyDescent="0.2">
      <c r="A66" s="189"/>
      <c r="B66" s="358"/>
      <c r="C66" s="359"/>
      <c r="D66" s="359"/>
      <c r="E66" s="359"/>
      <c r="F66" s="359"/>
      <c r="G66" s="359"/>
      <c r="H66" s="359"/>
      <c r="I66" s="333" t="str">
        <f t="shared" si="3"/>
        <v/>
      </c>
      <c r="J66" s="204"/>
      <c r="K66" s="269"/>
      <c r="L66" s="189"/>
      <c r="M66" s="189"/>
      <c r="N66" s="189"/>
      <c r="O66" s="189"/>
      <c r="P66" s="189"/>
      <c r="Q66" s="189"/>
      <c r="R66" s="189"/>
      <c r="S66" s="189"/>
      <c r="T66" s="189"/>
      <c r="U66" s="189"/>
      <c r="V66" s="189"/>
      <c r="W66" s="189"/>
      <c r="X66" s="189"/>
      <c r="Y66" s="189"/>
      <c r="Z66" s="189"/>
      <c r="AA66" s="189"/>
      <c r="AB66" s="189"/>
    </row>
    <row r="67" spans="1:28" ht="24" customHeight="1" x14ac:dyDescent="0.2">
      <c r="A67" s="189"/>
      <c r="B67" s="396"/>
      <c r="C67" s="397"/>
      <c r="D67" s="397"/>
      <c r="E67" s="397"/>
      <c r="F67" s="397"/>
      <c r="G67" s="397"/>
      <c r="H67" s="397"/>
      <c r="I67" s="332" t="str">
        <f t="shared" si="3"/>
        <v/>
      </c>
      <c r="J67" s="203"/>
      <c r="K67" s="268"/>
      <c r="L67" s="189"/>
      <c r="M67" s="189"/>
      <c r="N67" s="189"/>
      <c r="O67" s="189"/>
      <c r="P67" s="189"/>
      <c r="Q67" s="189"/>
      <c r="R67" s="189"/>
      <c r="S67" s="189"/>
      <c r="T67" s="189"/>
      <c r="U67" s="189"/>
      <c r="V67" s="189"/>
      <c r="W67" s="189"/>
      <c r="X67" s="189"/>
      <c r="Y67" s="189"/>
      <c r="Z67" s="189"/>
      <c r="AA67" s="189"/>
      <c r="AB67" s="189"/>
    </row>
    <row r="68" spans="1:28" ht="24" customHeight="1" x14ac:dyDescent="0.2">
      <c r="A68" s="189"/>
      <c r="B68" s="358"/>
      <c r="C68" s="359"/>
      <c r="D68" s="359"/>
      <c r="E68" s="359"/>
      <c r="F68" s="359"/>
      <c r="G68" s="359"/>
      <c r="H68" s="359"/>
      <c r="I68" s="332" t="str">
        <f t="shared" si="3"/>
        <v/>
      </c>
      <c r="J68" s="203"/>
      <c r="K68" s="268"/>
      <c r="L68" s="189"/>
      <c r="M68" s="189"/>
      <c r="N68" s="189"/>
      <c r="O68" s="189"/>
      <c r="P68" s="189"/>
      <c r="Q68" s="189"/>
      <c r="R68" s="189"/>
      <c r="S68" s="189"/>
      <c r="T68" s="189"/>
      <c r="U68" s="189"/>
      <c r="V68" s="189"/>
      <c r="W68" s="189"/>
      <c r="X68" s="189"/>
      <c r="Y68" s="189"/>
      <c r="Z68" s="189"/>
      <c r="AA68" s="189"/>
      <c r="AB68" s="189"/>
    </row>
    <row r="69" spans="1:28" ht="24" customHeight="1" x14ac:dyDescent="0.2">
      <c r="A69" s="189"/>
      <c r="B69" s="358"/>
      <c r="C69" s="359"/>
      <c r="D69" s="359"/>
      <c r="E69" s="359"/>
      <c r="F69" s="359"/>
      <c r="G69" s="359"/>
      <c r="H69" s="359"/>
      <c r="I69" s="332" t="str">
        <f t="shared" si="3"/>
        <v/>
      </c>
      <c r="J69" s="203"/>
      <c r="K69" s="268"/>
      <c r="L69" s="189"/>
      <c r="M69" s="189"/>
      <c r="N69" s="189"/>
      <c r="O69" s="189"/>
      <c r="P69" s="189"/>
      <c r="Q69" s="189"/>
      <c r="R69" s="189"/>
      <c r="S69" s="189"/>
      <c r="T69" s="189"/>
      <c r="U69" s="189"/>
      <c r="V69" s="189"/>
      <c r="W69" s="189"/>
      <c r="X69" s="189"/>
      <c r="Y69" s="189"/>
      <c r="Z69" s="189"/>
      <c r="AA69" s="189"/>
      <c r="AB69" s="189"/>
    </row>
    <row r="70" spans="1:28" ht="24" customHeight="1" x14ac:dyDescent="0.2">
      <c r="A70" s="189"/>
      <c r="B70" s="358"/>
      <c r="C70" s="359"/>
      <c r="D70" s="359"/>
      <c r="E70" s="359"/>
      <c r="F70" s="359"/>
      <c r="G70" s="359"/>
      <c r="H70" s="359"/>
      <c r="I70" s="332" t="str">
        <f t="shared" si="3"/>
        <v/>
      </c>
      <c r="J70" s="203"/>
      <c r="K70" s="268"/>
      <c r="L70" s="189"/>
      <c r="M70" s="189"/>
      <c r="N70" s="189"/>
      <c r="O70" s="189"/>
      <c r="P70" s="189"/>
      <c r="Q70" s="189"/>
      <c r="R70" s="189"/>
      <c r="S70" s="189"/>
      <c r="T70" s="189"/>
      <c r="U70" s="189"/>
      <c r="V70" s="189"/>
      <c r="W70" s="189"/>
      <c r="X70" s="189"/>
      <c r="Y70" s="189"/>
      <c r="Z70" s="189"/>
      <c r="AA70" s="189"/>
      <c r="AB70" s="189"/>
    </row>
    <row r="71" spans="1:28" ht="24" customHeight="1" x14ac:dyDescent="0.2">
      <c r="A71" s="189"/>
      <c r="B71" s="358"/>
      <c r="C71" s="359"/>
      <c r="D71" s="359"/>
      <c r="E71" s="359"/>
      <c r="F71" s="359"/>
      <c r="G71" s="359"/>
      <c r="H71" s="359"/>
      <c r="I71" s="332" t="str">
        <f t="shared" si="3"/>
        <v/>
      </c>
      <c r="J71" s="203"/>
      <c r="K71" s="268"/>
      <c r="L71" s="189"/>
      <c r="M71" s="189"/>
      <c r="N71" s="189"/>
      <c r="O71" s="189"/>
      <c r="P71" s="189"/>
      <c r="Q71" s="189"/>
      <c r="R71" s="189"/>
      <c r="S71" s="189"/>
      <c r="T71" s="189"/>
      <c r="U71" s="189"/>
      <c r="V71" s="189"/>
      <c r="W71" s="189"/>
      <c r="X71" s="189"/>
      <c r="Y71" s="189"/>
      <c r="Z71" s="189"/>
      <c r="AA71" s="189"/>
      <c r="AB71" s="189"/>
    </row>
    <row r="72" spans="1:28" ht="24" customHeight="1" x14ac:dyDescent="0.2">
      <c r="A72" s="189"/>
      <c r="B72" s="358"/>
      <c r="C72" s="359"/>
      <c r="D72" s="359"/>
      <c r="E72" s="359"/>
      <c r="F72" s="359"/>
      <c r="G72" s="359"/>
      <c r="H72" s="359"/>
      <c r="I72" s="332" t="str">
        <f t="shared" si="3"/>
        <v/>
      </c>
      <c r="J72" s="203"/>
      <c r="K72" s="268"/>
      <c r="L72" s="189"/>
      <c r="M72" s="189"/>
      <c r="N72" s="189"/>
      <c r="O72" s="189"/>
      <c r="P72" s="189"/>
      <c r="Q72" s="189"/>
      <c r="R72" s="189"/>
      <c r="S72" s="189"/>
      <c r="T72" s="189"/>
      <c r="U72" s="189"/>
      <c r="V72" s="189"/>
      <c r="W72" s="189"/>
      <c r="X72" s="189"/>
      <c r="Y72" s="189"/>
      <c r="Z72" s="189"/>
      <c r="AA72" s="189"/>
      <c r="AB72" s="189"/>
    </row>
    <row r="73" spans="1:28" ht="24" customHeight="1" x14ac:dyDescent="0.2">
      <c r="A73" s="189"/>
      <c r="B73" s="358"/>
      <c r="C73" s="359"/>
      <c r="D73" s="359"/>
      <c r="E73" s="359"/>
      <c r="F73" s="359"/>
      <c r="G73" s="359"/>
      <c r="H73" s="359"/>
      <c r="I73" s="332" t="str">
        <f t="shared" si="3"/>
        <v/>
      </c>
      <c r="J73" s="203"/>
      <c r="K73" s="268"/>
      <c r="L73" s="189"/>
      <c r="M73" s="189"/>
      <c r="N73" s="189"/>
      <c r="O73" s="189"/>
      <c r="P73" s="189"/>
      <c r="Q73" s="189"/>
      <c r="R73" s="189"/>
      <c r="S73" s="189"/>
      <c r="T73" s="189"/>
      <c r="U73" s="189"/>
      <c r="V73" s="189"/>
      <c r="W73" s="189"/>
      <c r="X73" s="189"/>
      <c r="Y73" s="189"/>
      <c r="Z73" s="189"/>
      <c r="AA73" s="189"/>
      <c r="AB73" s="189"/>
    </row>
    <row r="74" spans="1:28" ht="24" customHeight="1" x14ac:dyDescent="0.2">
      <c r="A74" s="189"/>
      <c r="B74" s="358"/>
      <c r="C74" s="359"/>
      <c r="D74" s="359"/>
      <c r="E74" s="359"/>
      <c r="F74" s="359"/>
      <c r="G74" s="359"/>
      <c r="H74" s="359"/>
      <c r="I74" s="332" t="str">
        <f t="shared" si="3"/>
        <v/>
      </c>
      <c r="J74" s="203"/>
      <c r="K74" s="268"/>
      <c r="L74" s="189"/>
      <c r="M74" s="189"/>
      <c r="N74" s="189"/>
      <c r="O74" s="189"/>
      <c r="P74" s="189"/>
      <c r="Q74" s="189"/>
      <c r="R74" s="189"/>
      <c r="S74" s="189"/>
      <c r="T74" s="189"/>
      <c r="U74" s="189"/>
      <c r="V74" s="189"/>
      <c r="W74" s="189"/>
      <c r="X74" s="189"/>
      <c r="Y74" s="189"/>
      <c r="Z74" s="189"/>
      <c r="AA74" s="189"/>
      <c r="AB74" s="189"/>
    </row>
    <row r="75" spans="1:28" ht="24" customHeight="1" x14ac:dyDescent="0.2">
      <c r="A75" s="189"/>
      <c r="B75" s="358"/>
      <c r="C75" s="359"/>
      <c r="D75" s="359"/>
      <c r="E75" s="359"/>
      <c r="F75" s="359"/>
      <c r="G75" s="359"/>
      <c r="H75" s="359"/>
      <c r="I75" s="332" t="str">
        <f t="shared" si="3"/>
        <v/>
      </c>
      <c r="J75" s="203"/>
      <c r="K75" s="268"/>
      <c r="L75" s="189"/>
      <c r="M75" s="189"/>
      <c r="N75" s="189"/>
      <c r="O75" s="189"/>
      <c r="P75" s="189"/>
      <c r="Q75" s="189"/>
      <c r="R75" s="189"/>
      <c r="S75" s="189"/>
      <c r="T75" s="189"/>
      <c r="U75" s="189"/>
      <c r="V75" s="189"/>
      <c r="W75" s="189"/>
      <c r="X75" s="189"/>
      <c r="Y75" s="189"/>
      <c r="Z75" s="189"/>
      <c r="AA75" s="189"/>
      <c r="AB75" s="189"/>
    </row>
    <row r="76" spans="1:28" ht="24" customHeight="1" x14ac:dyDescent="0.2">
      <c r="A76" s="189"/>
      <c r="B76" s="358"/>
      <c r="C76" s="359"/>
      <c r="D76" s="359"/>
      <c r="E76" s="359"/>
      <c r="F76" s="359"/>
      <c r="G76" s="359"/>
      <c r="H76" s="359"/>
      <c r="I76" s="332" t="str">
        <f t="shared" si="3"/>
        <v/>
      </c>
      <c r="J76" s="203"/>
      <c r="K76" s="268"/>
      <c r="L76" s="189"/>
      <c r="M76" s="189"/>
      <c r="N76" s="189"/>
      <c r="O76" s="189"/>
      <c r="P76" s="189"/>
      <c r="Q76" s="189"/>
      <c r="R76" s="189"/>
      <c r="S76" s="189"/>
      <c r="T76" s="189"/>
      <c r="U76" s="189"/>
      <c r="V76" s="189"/>
      <c r="W76" s="189"/>
      <c r="X76" s="189"/>
      <c r="Y76" s="189"/>
      <c r="Z76" s="189"/>
      <c r="AA76" s="189"/>
      <c r="AB76" s="189"/>
    </row>
    <row r="77" spans="1:28" ht="24" customHeight="1" x14ac:dyDescent="0.2">
      <c r="A77" s="189"/>
      <c r="B77" s="358"/>
      <c r="C77" s="359"/>
      <c r="D77" s="359"/>
      <c r="E77" s="359"/>
      <c r="F77" s="359"/>
      <c r="G77" s="359"/>
      <c r="H77" s="359"/>
      <c r="I77" s="332" t="str">
        <f t="shared" si="3"/>
        <v/>
      </c>
      <c r="J77" s="203"/>
      <c r="K77" s="268"/>
      <c r="L77" s="189"/>
      <c r="M77" s="189"/>
      <c r="N77" s="189"/>
      <c r="O77" s="189"/>
      <c r="P77" s="189"/>
      <c r="Q77" s="189"/>
      <c r="R77" s="189"/>
      <c r="S77" s="189"/>
      <c r="T77" s="189"/>
      <c r="U77" s="189"/>
      <c r="V77" s="189"/>
      <c r="W77" s="189"/>
      <c r="X77" s="189"/>
      <c r="Y77" s="189"/>
      <c r="Z77" s="189"/>
      <c r="AA77" s="189"/>
      <c r="AB77" s="189"/>
    </row>
    <row r="78" spans="1:28" ht="24" customHeight="1" x14ac:dyDescent="0.2">
      <c r="A78" s="189"/>
      <c r="B78" s="358"/>
      <c r="C78" s="359"/>
      <c r="D78" s="359"/>
      <c r="E78" s="359"/>
      <c r="F78" s="359"/>
      <c r="G78" s="359"/>
      <c r="H78" s="359"/>
      <c r="I78" s="332" t="str">
        <f t="shared" si="3"/>
        <v/>
      </c>
      <c r="J78" s="203"/>
      <c r="K78" s="268"/>
      <c r="L78" s="189"/>
      <c r="M78" s="189"/>
      <c r="N78" s="189"/>
      <c r="O78" s="189"/>
      <c r="P78" s="189"/>
      <c r="Q78" s="189"/>
      <c r="R78" s="189"/>
      <c r="S78" s="189"/>
      <c r="T78" s="189"/>
      <c r="U78" s="189"/>
      <c r="V78" s="189"/>
      <c r="W78" s="189"/>
      <c r="X78" s="189"/>
      <c r="Y78" s="189"/>
      <c r="Z78" s="189"/>
      <c r="AA78" s="189"/>
      <c r="AB78" s="189"/>
    </row>
    <row r="79" spans="1:28" ht="24" customHeight="1" x14ac:dyDescent="0.2">
      <c r="A79" s="189"/>
      <c r="B79" s="358"/>
      <c r="C79" s="359"/>
      <c r="D79" s="359"/>
      <c r="E79" s="359"/>
      <c r="F79" s="359"/>
      <c r="G79" s="359"/>
      <c r="H79" s="359"/>
      <c r="I79" s="332" t="str">
        <f t="shared" si="3"/>
        <v/>
      </c>
      <c r="J79" s="203"/>
      <c r="K79" s="268"/>
      <c r="L79" s="189"/>
      <c r="M79" s="189"/>
      <c r="N79" s="189"/>
      <c r="O79" s="189"/>
      <c r="P79" s="189"/>
      <c r="Q79" s="189"/>
      <c r="R79" s="189"/>
      <c r="S79" s="189"/>
      <c r="T79" s="189"/>
      <c r="U79" s="189"/>
      <c r="V79" s="189"/>
      <c r="W79" s="189"/>
      <c r="X79" s="189"/>
      <c r="Y79" s="189"/>
      <c r="Z79" s="189"/>
      <c r="AA79" s="189"/>
      <c r="AB79" s="189"/>
    </row>
    <row r="80" spans="1:28" ht="24" customHeight="1" x14ac:dyDescent="0.2">
      <c r="A80" s="189"/>
      <c r="B80" s="358"/>
      <c r="C80" s="359"/>
      <c r="D80" s="359"/>
      <c r="E80" s="359"/>
      <c r="F80" s="359"/>
      <c r="G80" s="359"/>
      <c r="H80" s="359"/>
      <c r="I80" s="332" t="str">
        <f t="shared" si="3"/>
        <v/>
      </c>
      <c r="J80" s="203"/>
      <c r="K80" s="268"/>
      <c r="L80" s="189"/>
      <c r="M80" s="189"/>
      <c r="N80" s="189"/>
      <c r="O80" s="189"/>
      <c r="P80" s="189"/>
      <c r="Q80" s="189"/>
      <c r="R80" s="189"/>
      <c r="S80" s="189"/>
      <c r="T80" s="189"/>
      <c r="U80" s="189"/>
      <c r="V80" s="189"/>
      <c r="W80" s="189"/>
      <c r="X80" s="189"/>
      <c r="Y80" s="189"/>
      <c r="Z80" s="189"/>
      <c r="AA80" s="189"/>
      <c r="AB80" s="189"/>
    </row>
    <row r="81" spans="1:28" ht="24" customHeight="1" x14ac:dyDescent="0.2">
      <c r="A81" s="189"/>
      <c r="B81" s="358"/>
      <c r="C81" s="359"/>
      <c r="D81" s="359"/>
      <c r="E81" s="359"/>
      <c r="F81" s="359"/>
      <c r="G81" s="359"/>
      <c r="H81" s="359"/>
      <c r="I81" s="333" t="str">
        <f t="shared" si="3"/>
        <v/>
      </c>
      <c r="J81" s="204"/>
      <c r="K81" s="269"/>
      <c r="L81" s="189"/>
      <c r="M81" s="189"/>
      <c r="N81" s="189"/>
      <c r="O81" s="189"/>
      <c r="P81" s="189"/>
      <c r="Q81" s="189"/>
      <c r="R81" s="189"/>
      <c r="S81" s="189"/>
      <c r="T81" s="189"/>
      <c r="U81" s="189"/>
      <c r="V81" s="189"/>
      <c r="W81" s="189"/>
      <c r="X81" s="189"/>
      <c r="Y81" s="189"/>
      <c r="Z81" s="189"/>
      <c r="AA81" s="189"/>
      <c r="AB81" s="189"/>
    </row>
    <row r="82" spans="1:28" ht="24" customHeight="1" x14ac:dyDescent="0.2">
      <c r="A82" s="189"/>
      <c r="B82" s="358"/>
      <c r="C82" s="359"/>
      <c r="D82" s="359"/>
      <c r="E82" s="359"/>
      <c r="F82" s="359"/>
      <c r="G82" s="359"/>
      <c r="H82" s="359"/>
      <c r="I82" s="332" t="str">
        <f t="shared" si="3"/>
        <v/>
      </c>
      <c r="J82" s="203"/>
      <c r="K82" s="268"/>
      <c r="L82" s="189"/>
      <c r="M82" s="189"/>
      <c r="N82" s="189"/>
      <c r="O82" s="189"/>
      <c r="P82" s="189"/>
      <c r="Q82" s="189"/>
      <c r="R82" s="189"/>
      <c r="S82" s="189"/>
      <c r="T82" s="189"/>
      <c r="U82" s="189"/>
      <c r="V82" s="189"/>
      <c r="W82" s="189"/>
      <c r="X82" s="189"/>
      <c r="Y82" s="189"/>
      <c r="Z82" s="189"/>
      <c r="AA82" s="189"/>
      <c r="AB82" s="189"/>
    </row>
    <row r="83" spans="1:28" ht="24" customHeight="1" x14ac:dyDescent="0.2">
      <c r="A83" s="189"/>
      <c r="B83" s="358"/>
      <c r="C83" s="359"/>
      <c r="D83" s="359"/>
      <c r="E83" s="359"/>
      <c r="F83" s="359"/>
      <c r="G83" s="359"/>
      <c r="H83" s="359"/>
      <c r="I83" s="332" t="str">
        <f t="shared" si="3"/>
        <v/>
      </c>
      <c r="J83" s="203"/>
      <c r="K83" s="268"/>
      <c r="L83" s="189"/>
      <c r="M83" s="189"/>
      <c r="N83" s="189"/>
      <c r="O83" s="189"/>
      <c r="P83" s="189"/>
      <c r="Q83" s="189"/>
      <c r="R83" s="189"/>
      <c r="S83" s="189"/>
      <c r="T83" s="189"/>
      <c r="U83" s="189"/>
      <c r="V83" s="189"/>
      <c r="W83" s="189"/>
      <c r="X83" s="189"/>
      <c r="Y83" s="189"/>
      <c r="Z83" s="189"/>
      <c r="AA83" s="189"/>
      <c r="AB83" s="189"/>
    </row>
    <row r="84" spans="1:28" ht="24" customHeight="1" x14ac:dyDescent="0.2">
      <c r="A84" s="189"/>
      <c r="B84" s="358"/>
      <c r="C84" s="359"/>
      <c r="D84" s="359"/>
      <c r="E84" s="359"/>
      <c r="F84" s="359"/>
      <c r="G84" s="359"/>
      <c r="H84" s="359"/>
      <c r="I84" s="332" t="str">
        <f t="shared" si="3"/>
        <v/>
      </c>
      <c r="J84" s="203"/>
      <c r="K84" s="268"/>
      <c r="L84" s="189"/>
      <c r="M84" s="189"/>
      <c r="N84" s="189"/>
      <c r="O84" s="189"/>
      <c r="P84" s="189"/>
      <c r="Q84" s="189"/>
      <c r="R84" s="189"/>
      <c r="S84" s="189"/>
      <c r="T84" s="189"/>
      <c r="U84" s="189"/>
      <c r="V84" s="189"/>
      <c r="W84" s="189"/>
      <c r="X84" s="189"/>
      <c r="Y84" s="189"/>
      <c r="Z84" s="189"/>
      <c r="AA84" s="189"/>
      <c r="AB84" s="189"/>
    </row>
    <row r="85" spans="1:28" ht="24" customHeight="1" x14ac:dyDescent="0.2">
      <c r="A85" s="189"/>
      <c r="B85" s="358"/>
      <c r="C85" s="359"/>
      <c r="D85" s="359"/>
      <c r="E85" s="359"/>
      <c r="F85" s="359"/>
      <c r="G85" s="359"/>
      <c r="H85" s="359"/>
      <c r="I85" s="332" t="str">
        <f t="shared" si="3"/>
        <v/>
      </c>
      <c r="J85" s="203"/>
      <c r="K85" s="268"/>
      <c r="L85" s="189"/>
      <c r="M85" s="189"/>
      <c r="N85" s="189"/>
      <c r="O85" s="189"/>
      <c r="P85" s="189"/>
      <c r="Q85" s="189"/>
      <c r="R85" s="189"/>
      <c r="S85" s="189"/>
      <c r="T85" s="189"/>
      <c r="U85" s="189"/>
      <c r="V85" s="189"/>
      <c r="W85" s="189"/>
      <c r="X85" s="189"/>
      <c r="Y85" s="189"/>
      <c r="Z85" s="189"/>
      <c r="AA85" s="189"/>
      <c r="AB85" s="189"/>
    </row>
    <row r="86" spans="1:28" ht="24" customHeight="1" x14ac:dyDescent="0.2">
      <c r="A86" s="189"/>
      <c r="B86" s="358"/>
      <c r="C86" s="359"/>
      <c r="D86" s="359"/>
      <c r="E86" s="359"/>
      <c r="F86" s="359"/>
      <c r="G86" s="359"/>
      <c r="H86" s="359"/>
      <c r="I86" s="332" t="str">
        <f t="shared" si="3"/>
        <v/>
      </c>
      <c r="J86" s="203"/>
      <c r="K86" s="268"/>
      <c r="L86" s="189"/>
      <c r="M86" s="189"/>
      <c r="N86" s="189"/>
      <c r="O86" s="189"/>
      <c r="P86" s="189"/>
      <c r="Q86" s="189"/>
      <c r="R86" s="189"/>
      <c r="S86" s="189"/>
      <c r="T86" s="189"/>
      <c r="U86" s="189"/>
      <c r="V86" s="189"/>
      <c r="W86" s="189"/>
      <c r="X86" s="189"/>
      <c r="Y86" s="189"/>
      <c r="Z86" s="189"/>
      <c r="AA86" s="189"/>
      <c r="AB86" s="189"/>
    </row>
    <row r="87" spans="1:28" ht="24" customHeight="1" x14ac:dyDescent="0.2">
      <c r="A87" s="189"/>
      <c r="B87" s="358"/>
      <c r="C87" s="359"/>
      <c r="D87" s="359"/>
      <c r="E87" s="359"/>
      <c r="F87" s="359"/>
      <c r="G87" s="359"/>
      <c r="H87" s="359"/>
      <c r="I87" s="332" t="str">
        <f t="shared" si="3"/>
        <v/>
      </c>
      <c r="J87" s="203"/>
      <c r="K87" s="268"/>
      <c r="L87" s="189"/>
      <c r="M87" s="189"/>
      <c r="N87" s="189"/>
      <c r="O87" s="189"/>
      <c r="P87" s="189"/>
      <c r="Q87" s="189"/>
      <c r="R87" s="189"/>
      <c r="S87" s="189"/>
      <c r="T87" s="189"/>
      <c r="U87" s="189"/>
      <c r="V87" s="189"/>
      <c r="W87" s="189"/>
      <c r="X87" s="189"/>
      <c r="Y87" s="189"/>
      <c r="Z87" s="189"/>
      <c r="AA87" s="189"/>
      <c r="AB87" s="189"/>
    </row>
    <row r="88" spans="1:28" ht="24" customHeight="1" x14ac:dyDescent="0.2">
      <c r="A88" s="189"/>
      <c r="B88" s="358"/>
      <c r="C88" s="359"/>
      <c r="D88" s="359"/>
      <c r="E88" s="359"/>
      <c r="F88" s="359"/>
      <c r="G88" s="359"/>
      <c r="H88" s="359"/>
      <c r="I88" s="332" t="str">
        <f t="shared" si="3"/>
        <v/>
      </c>
      <c r="J88" s="203"/>
      <c r="K88" s="268"/>
      <c r="L88" s="189"/>
      <c r="M88" s="189"/>
      <c r="N88" s="189"/>
      <c r="O88" s="189"/>
      <c r="P88" s="189"/>
      <c r="Q88" s="189"/>
      <c r="R88" s="189"/>
      <c r="S88" s="189"/>
      <c r="T88" s="189"/>
      <c r="U88" s="189"/>
      <c r="V88" s="189"/>
      <c r="W88" s="189"/>
      <c r="X88" s="189"/>
      <c r="Y88" s="189"/>
      <c r="Z88" s="189"/>
      <c r="AA88" s="189"/>
      <c r="AB88" s="189"/>
    </row>
    <row r="89" spans="1:28" ht="24" customHeight="1" x14ac:dyDescent="0.2">
      <c r="A89" s="189"/>
      <c r="B89" s="358"/>
      <c r="C89" s="359"/>
      <c r="D89" s="359"/>
      <c r="E89" s="359"/>
      <c r="F89" s="359"/>
      <c r="G89" s="359"/>
      <c r="H89" s="359"/>
      <c r="I89" s="332" t="str">
        <f t="shared" si="3"/>
        <v/>
      </c>
      <c r="J89" s="203"/>
      <c r="K89" s="268"/>
      <c r="L89" s="189"/>
      <c r="M89" s="189"/>
      <c r="N89" s="189"/>
      <c r="O89" s="189"/>
      <c r="P89" s="189"/>
      <c r="Q89" s="189"/>
      <c r="R89" s="189"/>
      <c r="S89" s="189"/>
      <c r="T89" s="189"/>
      <c r="U89" s="189"/>
      <c r="V89" s="189"/>
      <c r="W89" s="189"/>
      <c r="X89" s="189"/>
      <c r="Y89" s="189"/>
      <c r="Z89" s="189"/>
      <c r="AA89" s="189"/>
      <c r="AB89" s="189"/>
    </row>
    <row r="90" spans="1:28" ht="24" customHeight="1" x14ac:dyDescent="0.2">
      <c r="A90" s="189"/>
      <c r="B90" s="358"/>
      <c r="C90" s="359"/>
      <c r="D90" s="359"/>
      <c r="E90" s="359"/>
      <c r="F90" s="359"/>
      <c r="G90" s="359"/>
      <c r="H90" s="359"/>
      <c r="I90" s="332" t="str">
        <f t="shared" si="3"/>
        <v/>
      </c>
      <c r="J90" s="203"/>
      <c r="K90" s="268"/>
      <c r="L90" s="189"/>
      <c r="M90" s="189"/>
      <c r="N90" s="189"/>
      <c r="O90" s="189"/>
      <c r="P90" s="189"/>
      <c r="Q90" s="189"/>
      <c r="R90" s="189"/>
      <c r="S90" s="189"/>
      <c r="T90" s="189"/>
      <c r="U90" s="189"/>
      <c r="V90" s="189"/>
      <c r="W90" s="189"/>
      <c r="X90" s="189"/>
      <c r="Y90" s="189"/>
      <c r="Z90" s="189"/>
      <c r="AA90" s="189"/>
      <c r="AB90" s="189"/>
    </row>
    <row r="91" spans="1:28" ht="24" customHeight="1" x14ac:dyDescent="0.2">
      <c r="A91" s="189"/>
      <c r="B91" s="358"/>
      <c r="C91" s="359"/>
      <c r="D91" s="359"/>
      <c r="E91" s="359"/>
      <c r="F91" s="359"/>
      <c r="G91" s="359"/>
      <c r="H91" s="359"/>
      <c r="I91" s="332" t="str">
        <f t="shared" si="3"/>
        <v/>
      </c>
      <c r="J91" s="203"/>
      <c r="K91" s="268"/>
      <c r="L91" s="189"/>
      <c r="M91" s="189"/>
      <c r="N91" s="189"/>
      <c r="O91" s="189"/>
      <c r="P91" s="189"/>
      <c r="Q91" s="189"/>
      <c r="R91" s="189"/>
      <c r="S91" s="189"/>
      <c r="T91" s="189"/>
      <c r="U91" s="189"/>
      <c r="V91" s="189"/>
      <c r="W91" s="189"/>
      <c r="X91" s="189"/>
      <c r="Y91" s="189"/>
      <c r="Z91" s="189"/>
      <c r="AA91" s="189"/>
      <c r="AB91" s="189"/>
    </row>
    <row r="92" spans="1:28" ht="24" customHeight="1" x14ac:dyDescent="0.2">
      <c r="A92" s="189"/>
      <c r="B92" s="358"/>
      <c r="C92" s="359"/>
      <c r="D92" s="359"/>
      <c r="E92" s="359"/>
      <c r="F92" s="359"/>
      <c r="G92" s="359"/>
      <c r="H92" s="359"/>
      <c r="I92" s="332" t="str">
        <f t="shared" si="3"/>
        <v/>
      </c>
      <c r="J92" s="203"/>
      <c r="K92" s="268"/>
      <c r="L92" s="189"/>
      <c r="M92" s="189"/>
      <c r="N92" s="189"/>
      <c r="O92" s="189"/>
      <c r="P92" s="189"/>
      <c r="Q92" s="189"/>
      <c r="R92" s="189"/>
      <c r="S92" s="189"/>
      <c r="T92" s="189"/>
      <c r="U92" s="189"/>
      <c r="V92" s="189"/>
      <c r="W92" s="189"/>
      <c r="X92" s="189"/>
      <c r="Y92" s="189"/>
      <c r="Z92" s="189"/>
      <c r="AA92" s="189"/>
      <c r="AB92" s="189"/>
    </row>
    <row r="93" spans="1:28" ht="24" customHeight="1" x14ac:dyDescent="0.2">
      <c r="A93" s="189"/>
      <c r="B93" s="358"/>
      <c r="C93" s="359"/>
      <c r="D93" s="359"/>
      <c r="E93" s="359"/>
      <c r="F93" s="359"/>
      <c r="G93" s="359"/>
      <c r="H93" s="359"/>
      <c r="I93" s="332" t="str">
        <f t="shared" si="3"/>
        <v/>
      </c>
      <c r="J93" s="203"/>
      <c r="K93" s="268"/>
      <c r="L93" s="189"/>
      <c r="M93" s="189"/>
      <c r="N93" s="189"/>
      <c r="O93" s="189"/>
      <c r="P93" s="189"/>
      <c r="Q93" s="189"/>
      <c r="R93" s="189"/>
      <c r="S93" s="189"/>
      <c r="T93" s="189"/>
      <c r="U93" s="189"/>
      <c r="V93" s="189"/>
      <c r="W93" s="189"/>
      <c r="X93" s="189"/>
      <c r="Y93" s="189"/>
      <c r="Z93" s="189"/>
      <c r="AA93" s="189"/>
      <c r="AB93" s="189"/>
    </row>
    <row r="94" spans="1:28" ht="24" customHeight="1" x14ac:dyDescent="0.2">
      <c r="A94" s="189"/>
      <c r="B94" s="358"/>
      <c r="C94" s="359"/>
      <c r="D94" s="359"/>
      <c r="E94" s="359"/>
      <c r="F94" s="359"/>
      <c r="G94" s="359"/>
      <c r="H94" s="359"/>
      <c r="I94" s="332" t="str">
        <f t="shared" si="3"/>
        <v/>
      </c>
      <c r="J94" s="205"/>
      <c r="K94" s="268"/>
      <c r="L94" s="189"/>
      <c r="M94" s="189"/>
      <c r="N94" s="189"/>
      <c r="O94" s="189"/>
      <c r="P94" s="189"/>
      <c r="Q94" s="189"/>
      <c r="R94" s="189"/>
      <c r="S94" s="189"/>
      <c r="T94" s="189"/>
      <c r="U94" s="189"/>
      <c r="V94" s="189"/>
      <c r="W94" s="189"/>
      <c r="X94" s="189"/>
      <c r="Y94" s="189"/>
      <c r="Z94" s="189"/>
      <c r="AA94" s="189"/>
      <c r="AB94" s="189"/>
    </row>
    <row r="95" spans="1:28" ht="24" customHeight="1" x14ac:dyDescent="0.2">
      <c r="A95" s="189"/>
      <c r="B95" s="356"/>
      <c r="C95" s="357"/>
      <c r="D95" s="357"/>
      <c r="E95" s="357"/>
      <c r="F95" s="357"/>
      <c r="G95" s="357"/>
      <c r="H95" s="357"/>
      <c r="I95" s="334" t="str">
        <f t="shared" si="3"/>
        <v/>
      </c>
      <c r="J95" s="230"/>
      <c r="K95" s="270"/>
      <c r="L95" s="189"/>
      <c r="M95" s="189"/>
      <c r="N95" s="189"/>
      <c r="O95" s="189"/>
      <c r="P95" s="189"/>
      <c r="Q95" s="189"/>
      <c r="R95" s="189"/>
      <c r="S95" s="189"/>
      <c r="T95" s="189"/>
      <c r="U95" s="189"/>
      <c r="V95" s="189"/>
      <c r="W95" s="189"/>
      <c r="X95" s="189"/>
      <c r="Y95" s="189"/>
      <c r="Z95" s="189"/>
      <c r="AA95" s="189"/>
      <c r="AB95" s="189"/>
    </row>
    <row r="96" spans="1:28" ht="15" customHeight="1" x14ac:dyDescent="0.2">
      <c r="A96" s="189"/>
      <c r="B96" s="189"/>
      <c r="C96" s="189"/>
      <c r="D96" s="189"/>
      <c r="E96" s="189"/>
      <c r="F96" s="189"/>
      <c r="G96" s="189"/>
      <c r="H96" s="189"/>
      <c r="I96" s="189"/>
      <c r="J96" s="189"/>
      <c r="K96" s="189"/>
      <c r="L96" s="189"/>
      <c r="M96" s="189"/>
      <c r="N96" s="189"/>
      <c r="O96" s="189"/>
      <c r="P96" s="189"/>
      <c r="Q96" s="189"/>
      <c r="R96" s="189"/>
      <c r="S96" s="189"/>
      <c r="T96" s="189"/>
      <c r="U96" s="189"/>
      <c r="V96" s="189"/>
      <c r="W96" s="189"/>
      <c r="X96" s="189"/>
      <c r="Y96" s="189"/>
      <c r="Z96" s="189"/>
      <c r="AA96" s="189"/>
      <c r="AB96" s="189"/>
    </row>
    <row r="97" spans="1:28" ht="15" customHeight="1" x14ac:dyDescent="0.2">
      <c r="A97" s="189"/>
      <c r="B97" s="189"/>
      <c r="C97" s="189"/>
      <c r="D97" s="189"/>
      <c r="E97" s="189"/>
      <c r="F97" s="189"/>
      <c r="G97" s="189"/>
      <c r="H97" s="189"/>
      <c r="I97" s="189"/>
      <c r="J97" s="189"/>
      <c r="K97" s="189"/>
      <c r="L97" s="189"/>
      <c r="M97" s="189"/>
      <c r="N97" s="189"/>
      <c r="O97" s="189"/>
      <c r="P97" s="189"/>
      <c r="Q97" s="189"/>
      <c r="R97" s="189"/>
      <c r="S97" s="189"/>
      <c r="T97" s="189"/>
      <c r="U97" s="189"/>
      <c r="V97" s="189"/>
      <c r="W97" s="189"/>
      <c r="X97" s="189"/>
      <c r="Y97" s="189"/>
      <c r="Z97" s="189"/>
      <c r="AA97" s="189"/>
      <c r="AB97" s="189"/>
    </row>
    <row r="98" spans="1:28" ht="15" customHeight="1" x14ac:dyDescent="0.2">
      <c r="A98" s="189"/>
      <c r="B98" s="189"/>
      <c r="C98" s="189"/>
      <c r="D98" s="189"/>
      <c r="E98" s="189"/>
      <c r="F98" s="189"/>
      <c r="G98" s="189"/>
      <c r="H98" s="189"/>
      <c r="I98" s="189"/>
      <c r="J98" s="189"/>
      <c r="K98" s="189"/>
      <c r="L98" s="189"/>
      <c r="M98" s="189"/>
      <c r="N98" s="189"/>
      <c r="O98" s="189"/>
      <c r="P98" s="189"/>
      <c r="Q98" s="189"/>
      <c r="R98" s="189"/>
      <c r="S98" s="189"/>
      <c r="T98" s="189"/>
      <c r="U98" s="189"/>
      <c r="V98" s="189"/>
      <c r="W98" s="189"/>
      <c r="X98" s="189"/>
      <c r="Y98" s="189"/>
      <c r="Z98" s="189"/>
      <c r="AA98" s="189"/>
      <c r="AB98" s="189"/>
    </row>
    <row r="99" spans="1:28" ht="15" customHeight="1" x14ac:dyDescent="0.3">
      <c r="A99" s="189"/>
      <c r="B99" s="191" t="s">
        <v>218</v>
      </c>
      <c r="C99" s="192"/>
      <c r="D99" s="193"/>
      <c r="E99" s="193"/>
      <c r="F99" s="193"/>
      <c r="G99" s="193"/>
      <c r="H99" s="193"/>
      <c r="I99" s="193"/>
      <c r="J99" s="196"/>
      <c r="K99" s="197"/>
      <c r="L99" s="189"/>
      <c r="M99" s="189"/>
      <c r="N99" s="189"/>
      <c r="O99" s="189"/>
      <c r="P99" s="189"/>
      <c r="Q99" s="189"/>
      <c r="R99" s="189"/>
      <c r="S99" s="189"/>
      <c r="T99" s="189"/>
      <c r="U99" s="189"/>
      <c r="V99" s="189"/>
      <c r="W99" s="189"/>
      <c r="X99" s="189"/>
      <c r="Y99" s="189"/>
      <c r="Z99" s="189"/>
      <c r="AA99" s="189"/>
      <c r="AB99" s="189"/>
    </row>
    <row r="100" spans="1:28" ht="8.65" customHeight="1" x14ac:dyDescent="0.3">
      <c r="A100" s="189"/>
      <c r="B100" s="195"/>
      <c r="C100" s="195"/>
      <c r="D100" s="190"/>
      <c r="E100" s="190"/>
      <c r="F100" s="190"/>
      <c r="G100" s="190"/>
      <c r="H100" s="190"/>
      <c r="I100" s="190"/>
      <c r="J100" s="190"/>
      <c r="K100" s="190"/>
      <c r="L100" s="189"/>
      <c r="M100" s="189"/>
      <c r="N100" s="189"/>
      <c r="O100" s="189"/>
      <c r="P100" s="189"/>
      <c r="Q100" s="189"/>
      <c r="R100" s="189"/>
      <c r="S100" s="189"/>
      <c r="T100" s="189"/>
      <c r="U100" s="189"/>
      <c r="V100" s="189"/>
      <c r="W100" s="189"/>
      <c r="X100" s="189"/>
      <c r="Y100" s="189"/>
      <c r="Z100" s="189"/>
      <c r="AA100" s="189"/>
      <c r="AB100" s="189"/>
    </row>
    <row r="101" spans="1:28" ht="5.65" customHeight="1" x14ac:dyDescent="0.2">
      <c r="A101" s="189"/>
      <c r="B101" s="189"/>
      <c r="C101" s="189"/>
      <c r="D101" s="189"/>
      <c r="E101" s="189"/>
      <c r="F101" s="189"/>
      <c r="G101" s="189"/>
      <c r="H101" s="189"/>
      <c r="I101" s="189"/>
      <c r="J101" s="189"/>
      <c r="K101" s="189"/>
      <c r="L101" s="189"/>
      <c r="M101" s="189"/>
      <c r="N101" s="189"/>
      <c r="O101" s="189"/>
      <c r="P101" s="189"/>
      <c r="Q101" s="189"/>
      <c r="R101" s="189"/>
      <c r="S101" s="189"/>
      <c r="T101" s="189"/>
      <c r="U101" s="189"/>
      <c r="V101" s="189"/>
      <c r="W101" s="189"/>
      <c r="X101" s="189"/>
      <c r="Y101" s="189"/>
      <c r="Z101" s="189"/>
      <c r="AA101" s="189"/>
      <c r="AB101" s="189"/>
    </row>
    <row r="102" spans="1:28" ht="30.4" customHeight="1" x14ac:dyDescent="0.2">
      <c r="A102" s="189"/>
      <c r="B102" s="229" t="s">
        <v>147</v>
      </c>
      <c r="C102" s="247"/>
      <c r="D102" s="247"/>
      <c r="E102" s="141" t="s">
        <v>96</v>
      </c>
      <c r="F102" s="141" t="s">
        <v>95</v>
      </c>
      <c r="G102" s="141" t="s">
        <v>92</v>
      </c>
      <c r="H102" s="232" t="s">
        <v>145</v>
      </c>
      <c r="I102" s="141"/>
      <c r="J102" s="141"/>
      <c r="K102" s="231" t="s">
        <v>148</v>
      </c>
      <c r="L102" s="189"/>
      <c r="M102" s="236"/>
      <c r="N102" s="236"/>
      <c r="O102" s="236"/>
      <c r="P102" s="236"/>
      <c r="Q102" s="236"/>
      <c r="R102" s="236"/>
      <c r="S102" s="236"/>
      <c r="T102" s="236"/>
      <c r="U102" s="236"/>
      <c r="V102" s="236"/>
      <c r="W102" s="236"/>
      <c r="X102" s="189"/>
      <c r="Y102" s="189"/>
      <c r="Z102" s="189"/>
      <c r="AA102" s="189"/>
      <c r="AB102" s="189"/>
    </row>
    <row r="103" spans="1:28" ht="24.75" customHeight="1" x14ac:dyDescent="0.2">
      <c r="A103" s="189"/>
      <c r="B103" s="386"/>
      <c r="C103" s="387"/>
      <c r="D103" s="387"/>
      <c r="E103" s="335" t="str">
        <f>IF(F103="","","Bör")</f>
        <v/>
      </c>
      <c r="F103" s="265"/>
      <c r="G103" s="267"/>
      <c r="H103" s="339" t="str">
        <f>IF('3. Svarsmall FKU'!H102="","",'3. Svarsmall FKU'!H102)</f>
        <v/>
      </c>
      <c r="I103" s="266"/>
      <c r="J103" s="266"/>
      <c r="K103" s="291"/>
      <c r="L103" s="189"/>
      <c r="M103" s="236"/>
      <c r="N103" s="236"/>
      <c r="O103" s="236"/>
      <c r="P103" s="236"/>
      <c r="Q103" s="236"/>
      <c r="R103" s="236"/>
      <c r="S103" s="236"/>
      <c r="T103" s="236"/>
      <c r="U103" s="236"/>
      <c r="V103" s="236"/>
      <c r="W103" s="236"/>
      <c r="X103" s="189"/>
      <c r="Y103" s="189"/>
      <c r="Z103" s="189"/>
      <c r="AA103" s="189"/>
      <c r="AB103" s="189"/>
    </row>
    <row r="104" spans="1:28" ht="24.75" customHeight="1" x14ac:dyDescent="0.2">
      <c r="A104" s="189"/>
      <c r="B104" s="388"/>
      <c r="C104" s="389"/>
      <c r="D104" s="389"/>
      <c r="E104" s="336" t="str">
        <f t="shared" ref="E104:E134" si="4">IF(F104="","","Bör")</f>
        <v/>
      </c>
      <c r="F104" s="203"/>
      <c r="G104" s="268"/>
      <c r="H104" s="340" t="str">
        <f>IF('3. Svarsmall FKU'!H103="","",'3. Svarsmall FKU'!H103)</f>
        <v/>
      </c>
      <c r="I104" s="233"/>
      <c r="J104" s="233"/>
      <c r="K104" s="268"/>
      <c r="L104" s="189"/>
      <c r="M104" s="236"/>
      <c r="N104" s="236"/>
      <c r="O104" s="236"/>
      <c r="P104" s="236"/>
      <c r="Q104" s="236"/>
      <c r="R104" s="236"/>
      <c r="S104" s="236"/>
      <c r="T104" s="236"/>
      <c r="U104" s="236"/>
      <c r="V104" s="236"/>
      <c r="W104" s="236"/>
      <c r="X104" s="189"/>
      <c r="Y104" s="189"/>
      <c r="Z104" s="189"/>
      <c r="AA104" s="189"/>
      <c r="AB104" s="189"/>
    </row>
    <row r="105" spans="1:28" ht="24.75" customHeight="1" x14ac:dyDescent="0.2">
      <c r="A105" s="189"/>
      <c r="B105" s="388"/>
      <c r="C105" s="389"/>
      <c r="D105" s="389"/>
      <c r="E105" s="337" t="str">
        <f t="shared" si="4"/>
        <v/>
      </c>
      <c r="F105" s="204"/>
      <c r="G105" s="269"/>
      <c r="H105" s="340" t="str">
        <f>IF('3. Svarsmall FKU'!H104="","",'3. Svarsmall FKU'!H104)</f>
        <v/>
      </c>
      <c r="I105" s="233"/>
      <c r="J105" s="233"/>
      <c r="K105" s="268"/>
      <c r="L105" s="189"/>
      <c r="M105" s="236"/>
      <c r="N105" s="236"/>
      <c r="O105" s="236"/>
      <c r="P105" s="236"/>
      <c r="Q105" s="236"/>
      <c r="R105" s="236"/>
      <c r="S105" s="236"/>
      <c r="T105" s="236"/>
      <c r="U105" s="236"/>
      <c r="V105" s="236"/>
      <c r="W105" s="236"/>
      <c r="X105" s="189"/>
      <c r="Y105" s="189"/>
      <c r="Z105" s="189"/>
      <c r="AA105" s="189"/>
      <c r="AB105" s="189"/>
    </row>
    <row r="106" spans="1:28" ht="24.75" customHeight="1" x14ac:dyDescent="0.2">
      <c r="A106" s="189"/>
      <c r="B106" s="388"/>
      <c r="C106" s="389"/>
      <c r="D106" s="389"/>
      <c r="E106" s="336" t="str">
        <f t="shared" si="4"/>
        <v/>
      </c>
      <c r="F106" s="203"/>
      <c r="G106" s="268"/>
      <c r="H106" s="340" t="str">
        <f>IF('3. Svarsmall FKU'!H105="","",'3. Svarsmall FKU'!H105)</f>
        <v/>
      </c>
      <c r="I106" s="233"/>
      <c r="J106" s="233"/>
      <c r="K106" s="268"/>
      <c r="L106" s="189"/>
      <c r="M106" s="189"/>
      <c r="N106" s="189"/>
      <c r="O106" s="189"/>
      <c r="P106" s="189"/>
      <c r="Q106" s="189"/>
      <c r="R106" s="189"/>
      <c r="S106" s="189"/>
      <c r="T106" s="189"/>
      <c r="U106" s="189"/>
      <c r="V106" s="189"/>
      <c r="W106" s="189"/>
      <c r="X106" s="189"/>
      <c r="Y106" s="189"/>
      <c r="Z106" s="189"/>
      <c r="AA106" s="189"/>
      <c r="AB106" s="189"/>
    </row>
    <row r="107" spans="1:28" ht="24.75" customHeight="1" x14ac:dyDescent="0.2">
      <c r="A107" s="189"/>
      <c r="B107" s="388"/>
      <c r="C107" s="389"/>
      <c r="D107" s="389"/>
      <c r="E107" s="336" t="str">
        <f t="shared" si="4"/>
        <v/>
      </c>
      <c r="F107" s="203"/>
      <c r="G107" s="268"/>
      <c r="H107" s="340" t="str">
        <f>IF('3. Svarsmall FKU'!H106="","",'3. Svarsmall FKU'!H106)</f>
        <v/>
      </c>
      <c r="I107" s="233"/>
      <c r="J107" s="233"/>
      <c r="K107" s="268"/>
      <c r="L107" s="189"/>
      <c r="M107" s="189"/>
      <c r="N107" s="189"/>
      <c r="O107" s="189"/>
      <c r="P107" s="189"/>
      <c r="Q107" s="189"/>
      <c r="R107" s="189"/>
      <c r="S107" s="189"/>
      <c r="T107" s="189"/>
      <c r="U107" s="189"/>
      <c r="V107" s="189"/>
      <c r="W107" s="189"/>
      <c r="X107" s="189"/>
      <c r="Y107" s="189"/>
      <c r="Z107" s="189"/>
      <c r="AA107" s="189"/>
      <c r="AB107" s="189"/>
    </row>
    <row r="108" spans="1:28" ht="24.75" customHeight="1" x14ac:dyDescent="0.2">
      <c r="A108" s="189"/>
      <c r="B108" s="388"/>
      <c r="C108" s="389"/>
      <c r="D108" s="389"/>
      <c r="E108" s="336" t="str">
        <f t="shared" si="4"/>
        <v/>
      </c>
      <c r="F108" s="203"/>
      <c r="G108" s="268"/>
      <c r="H108" s="340" t="str">
        <f>IF('3. Svarsmall FKU'!H107="","",'3. Svarsmall FKU'!H107)</f>
        <v/>
      </c>
      <c r="I108" s="233"/>
      <c r="J108" s="233"/>
      <c r="K108" s="268"/>
      <c r="L108" s="189"/>
      <c r="M108" s="189"/>
      <c r="N108" s="189"/>
      <c r="O108" s="189"/>
      <c r="P108" s="189"/>
      <c r="Q108" s="189"/>
      <c r="R108" s="189"/>
      <c r="S108" s="189"/>
      <c r="T108" s="189"/>
      <c r="U108" s="189"/>
      <c r="V108" s="189"/>
      <c r="W108" s="189"/>
      <c r="X108" s="189"/>
      <c r="Y108" s="189"/>
      <c r="Z108" s="189"/>
      <c r="AA108" s="189"/>
      <c r="AB108" s="189"/>
    </row>
    <row r="109" spans="1:28" ht="24.75" customHeight="1" x14ac:dyDescent="0.2">
      <c r="A109" s="189"/>
      <c r="B109" s="388"/>
      <c r="C109" s="389"/>
      <c r="D109" s="389"/>
      <c r="E109" s="336" t="str">
        <f t="shared" si="4"/>
        <v/>
      </c>
      <c r="F109" s="203"/>
      <c r="G109" s="268"/>
      <c r="H109" s="340" t="str">
        <f>IF('3. Svarsmall FKU'!H108="","",'3. Svarsmall FKU'!H108)</f>
        <v/>
      </c>
      <c r="I109" s="233"/>
      <c r="J109" s="233"/>
      <c r="K109" s="268"/>
      <c r="L109" s="189"/>
      <c r="M109" s="189"/>
      <c r="N109" s="189"/>
      <c r="O109" s="189"/>
      <c r="P109" s="189"/>
      <c r="Q109" s="189"/>
      <c r="R109" s="189"/>
      <c r="S109" s="189"/>
      <c r="T109" s="189"/>
      <c r="U109" s="189"/>
      <c r="V109" s="189"/>
      <c r="W109" s="189"/>
      <c r="X109" s="189"/>
      <c r="Y109" s="189"/>
      <c r="Z109" s="189"/>
      <c r="AA109" s="189"/>
      <c r="AB109" s="189"/>
    </row>
    <row r="110" spans="1:28" ht="24.75" customHeight="1" x14ac:dyDescent="0.2">
      <c r="A110" s="189"/>
      <c r="B110" s="388"/>
      <c r="C110" s="389"/>
      <c r="D110" s="389"/>
      <c r="E110" s="336" t="str">
        <f t="shared" si="4"/>
        <v/>
      </c>
      <c r="F110" s="203"/>
      <c r="G110" s="268"/>
      <c r="H110" s="340" t="str">
        <f>IF('3. Svarsmall FKU'!H109="","",'3. Svarsmall FKU'!H109)</f>
        <v/>
      </c>
      <c r="I110" s="233"/>
      <c r="J110" s="233"/>
      <c r="K110" s="268"/>
      <c r="L110" s="189"/>
      <c r="M110" s="189"/>
      <c r="N110" s="189"/>
      <c r="O110" s="189"/>
      <c r="P110" s="189"/>
      <c r="Q110" s="189"/>
      <c r="R110" s="189"/>
      <c r="S110" s="189"/>
      <c r="T110" s="189"/>
      <c r="U110" s="189"/>
      <c r="V110" s="189"/>
      <c r="W110" s="189"/>
      <c r="X110" s="189"/>
      <c r="Y110" s="189"/>
      <c r="Z110" s="189"/>
      <c r="AA110" s="189"/>
      <c r="AB110" s="189"/>
    </row>
    <row r="111" spans="1:28" ht="24.75" customHeight="1" x14ac:dyDescent="0.2">
      <c r="A111" s="189"/>
      <c r="B111" s="388"/>
      <c r="C111" s="389"/>
      <c r="D111" s="389"/>
      <c r="E111" s="336" t="str">
        <f t="shared" si="4"/>
        <v/>
      </c>
      <c r="F111" s="203"/>
      <c r="G111" s="268"/>
      <c r="H111" s="340" t="str">
        <f>IF('3. Svarsmall FKU'!H110="","",'3. Svarsmall FKU'!H110)</f>
        <v/>
      </c>
      <c r="I111" s="233"/>
      <c r="J111" s="233"/>
      <c r="K111" s="268"/>
      <c r="L111" s="189"/>
      <c r="M111" s="189"/>
      <c r="N111" s="189"/>
      <c r="O111" s="189"/>
      <c r="P111" s="189"/>
      <c r="Q111" s="189"/>
      <c r="R111" s="189"/>
      <c r="S111" s="189"/>
      <c r="T111" s="189"/>
      <c r="U111" s="189"/>
      <c r="V111" s="189"/>
      <c r="W111" s="189"/>
      <c r="X111" s="189"/>
      <c r="Y111" s="189"/>
      <c r="Z111" s="189"/>
      <c r="AA111" s="189"/>
      <c r="AB111" s="189"/>
    </row>
    <row r="112" spans="1:28" ht="24.75" customHeight="1" x14ac:dyDescent="0.2">
      <c r="A112" s="189"/>
      <c r="B112" s="388"/>
      <c r="C112" s="389"/>
      <c r="D112" s="389"/>
      <c r="E112" s="336" t="str">
        <f t="shared" si="4"/>
        <v/>
      </c>
      <c r="F112" s="203"/>
      <c r="G112" s="268"/>
      <c r="H112" s="340" t="str">
        <f>IF('3. Svarsmall FKU'!H111="","",'3. Svarsmall FKU'!H111)</f>
        <v/>
      </c>
      <c r="I112" s="233"/>
      <c r="J112" s="233"/>
      <c r="K112" s="268"/>
      <c r="L112" s="189"/>
      <c r="M112" s="189"/>
      <c r="N112" s="189"/>
      <c r="O112" s="189"/>
      <c r="P112" s="189"/>
      <c r="Q112" s="189"/>
      <c r="R112" s="189"/>
      <c r="S112" s="189"/>
      <c r="T112" s="189"/>
      <c r="U112" s="189"/>
      <c r="V112" s="189"/>
      <c r="W112" s="189"/>
      <c r="X112" s="189"/>
      <c r="Y112" s="189"/>
      <c r="Z112" s="189"/>
      <c r="AA112" s="189"/>
      <c r="AB112" s="189"/>
    </row>
    <row r="113" spans="1:28" ht="24.75" customHeight="1" x14ac:dyDescent="0.2">
      <c r="A113" s="189"/>
      <c r="B113" s="388"/>
      <c r="C113" s="389"/>
      <c r="D113" s="389"/>
      <c r="E113" s="336" t="str">
        <f t="shared" si="4"/>
        <v/>
      </c>
      <c r="F113" s="203"/>
      <c r="G113" s="268"/>
      <c r="H113" s="340" t="str">
        <f>IF('3. Svarsmall FKU'!H112="","",'3. Svarsmall FKU'!H112)</f>
        <v/>
      </c>
      <c r="I113" s="233"/>
      <c r="J113" s="233"/>
      <c r="K113" s="268"/>
      <c r="L113" s="189"/>
      <c r="M113" s="189"/>
      <c r="N113" s="189"/>
      <c r="O113" s="189"/>
      <c r="P113" s="189"/>
      <c r="Q113" s="189"/>
      <c r="R113" s="189"/>
      <c r="S113" s="189"/>
      <c r="T113" s="189"/>
      <c r="U113" s="189"/>
      <c r="V113" s="189"/>
      <c r="W113" s="189"/>
      <c r="X113" s="189"/>
      <c r="Y113" s="189"/>
      <c r="Z113" s="189"/>
      <c r="AA113" s="189"/>
      <c r="AB113" s="189"/>
    </row>
    <row r="114" spans="1:28" ht="24.75" customHeight="1" x14ac:dyDescent="0.2">
      <c r="A114" s="189"/>
      <c r="B114" s="388"/>
      <c r="C114" s="389"/>
      <c r="D114" s="389"/>
      <c r="E114" s="336" t="str">
        <f t="shared" si="4"/>
        <v/>
      </c>
      <c r="F114" s="203"/>
      <c r="G114" s="268"/>
      <c r="H114" s="340" t="str">
        <f>IF('3. Svarsmall FKU'!H113="","",'3. Svarsmall FKU'!H113)</f>
        <v/>
      </c>
      <c r="I114" s="233"/>
      <c r="J114" s="233"/>
      <c r="K114" s="268"/>
      <c r="L114" s="189"/>
      <c r="M114" s="189"/>
      <c r="N114" s="189"/>
      <c r="O114" s="189"/>
      <c r="P114" s="189"/>
      <c r="Q114" s="189"/>
      <c r="R114" s="189"/>
      <c r="S114" s="189"/>
      <c r="T114" s="189"/>
      <c r="U114" s="189"/>
      <c r="V114" s="189"/>
      <c r="W114" s="189"/>
      <c r="X114" s="189"/>
      <c r="Y114" s="189"/>
      <c r="Z114" s="189"/>
      <c r="AA114" s="189"/>
      <c r="AB114" s="189"/>
    </row>
    <row r="115" spans="1:28" ht="24.75" customHeight="1" x14ac:dyDescent="0.2">
      <c r="A115" s="189"/>
      <c r="B115" s="388"/>
      <c r="C115" s="389"/>
      <c r="D115" s="389"/>
      <c r="E115" s="336" t="str">
        <f t="shared" si="4"/>
        <v/>
      </c>
      <c r="F115" s="203"/>
      <c r="G115" s="268"/>
      <c r="H115" s="340" t="str">
        <f>IF('3. Svarsmall FKU'!H114="","",'3. Svarsmall FKU'!H114)</f>
        <v/>
      </c>
      <c r="I115" s="233"/>
      <c r="J115" s="233"/>
      <c r="K115" s="268"/>
      <c r="L115" s="189"/>
      <c r="M115" s="189"/>
      <c r="N115" s="189"/>
      <c r="O115" s="189"/>
      <c r="P115" s="189"/>
      <c r="Q115" s="189"/>
      <c r="R115" s="189"/>
      <c r="S115" s="189"/>
      <c r="T115" s="189"/>
      <c r="U115" s="189"/>
      <c r="V115" s="189"/>
      <c r="W115" s="189"/>
      <c r="X115" s="189"/>
      <c r="Y115" s="189"/>
      <c r="Z115" s="189"/>
      <c r="AA115" s="189"/>
      <c r="AB115" s="189"/>
    </row>
    <row r="116" spans="1:28" ht="24.75" customHeight="1" x14ac:dyDescent="0.2">
      <c r="A116" s="189"/>
      <c r="B116" s="388"/>
      <c r="C116" s="389"/>
      <c r="D116" s="389"/>
      <c r="E116" s="336" t="str">
        <f t="shared" si="4"/>
        <v/>
      </c>
      <c r="F116" s="203"/>
      <c r="G116" s="268"/>
      <c r="H116" s="340" t="str">
        <f>IF('3. Svarsmall FKU'!H115="","",'3. Svarsmall FKU'!H115)</f>
        <v/>
      </c>
      <c r="I116" s="233"/>
      <c r="J116" s="233"/>
      <c r="K116" s="268"/>
      <c r="L116" s="189"/>
      <c r="M116" s="189"/>
      <c r="N116" s="189"/>
      <c r="O116" s="189"/>
      <c r="P116" s="189"/>
      <c r="Q116" s="189"/>
      <c r="R116" s="189"/>
      <c r="S116" s="189"/>
      <c r="T116" s="189"/>
      <c r="U116" s="189"/>
      <c r="V116" s="189"/>
      <c r="W116" s="189"/>
      <c r="X116" s="189"/>
      <c r="Y116" s="189"/>
      <c r="Z116" s="189"/>
      <c r="AA116" s="189"/>
      <c r="AB116" s="189"/>
    </row>
    <row r="117" spans="1:28" ht="24.75" customHeight="1" x14ac:dyDescent="0.2">
      <c r="A117" s="189"/>
      <c r="B117" s="388"/>
      <c r="C117" s="389"/>
      <c r="D117" s="389"/>
      <c r="E117" s="336" t="str">
        <f t="shared" si="4"/>
        <v/>
      </c>
      <c r="F117" s="203"/>
      <c r="G117" s="268"/>
      <c r="H117" s="340" t="str">
        <f>IF('3. Svarsmall FKU'!H116="","",'3. Svarsmall FKU'!H116)</f>
        <v/>
      </c>
      <c r="I117" s="233"/>
      <c r="J117" s="233"/>
      <c r="K117" s="268"/>
      <c r="L117" s="189"/>
      <c r="M117" s="189"/>
      <c r="N117" s="189"/>
      <c r="O117" s="189"/>
      <c r="P117" s="189"/>
      <c r="Q117" s="189"/>
      <c r="R117" s="189"/>
      <c r="S117" s="189"/>
      <c r="T117" s="189"/>
      <c r="U117" s="189"/>
      <c r="V117" s="189"/>
      <c r="W117" s="189"/>
      <c r="X117" s="189"/>
      <c r="Y117" s="189"/>
      <c r="Z117" s="189"/>
      <c r="AA117" s="189"/>
      <c r="AB117" s="189"/>
    </row>
    <row r="118" spans="1:28" ht="24.75" customHeight="1" x14ac:dyDescent="0.2">
      <c r="A118" s="189"/>
      <c r="B118" s="388"/>
      <c r="C118" s="389"/>
      <c r="D118" s="389"/>
      <c r="E118" s="336" t="str">
        <f t="shared" si="4"/>
        <v/>
      </c>
      <c r="F118" s="203"/>
      <c r="G118" s="268"/>
      <c r="H118" s="340" t="str">
        <f>IF('3. Svarsmall FKU'!H117="","",'3. Svarsmall FKU'!H117)</f>
        <v/>
      </c>
      <c r="I118" s="233"/>
      <c r="J118" s="233"/>
      <c r="K118" s="268"/>
      <c r="L118" s="189"/>
      <c r="M118" s="189"/>
      <c r="N118" s="189"/>
      <c r="O118" s="189"/>
      <c r="P118" s="189"/>
      <c r="Q118" s="189"/>
      <c r="R118" s="189"/>
      <c r="S118" s="189"/>
      <c r="T118" s="189"/>
      <c r="U118" s="189"/>
      <c r="V118" s="189"/>
      <c r="W118" s="189"/>
      <c r="X118" s="189"/>
      <c r="Y118" s="189"/>
      <c r="Z118" s="189"/>
      <c r="AA118" s="189"/>
      <c r="AB118" s="189"/>
    </row>
    <row r="119" spans="1:28" ht="24.75" customHeight="1" x14ac:dyDescent="0.2">
      <c r="A119" s="189"/>
      <c r="B119" s="388"/>
      <c r="C119" s="389"/>
      <c r="D119" s="389"/>
      <c r="E119" s="336" t="str">
        <f t="shared" si="4"/>
        <v/>
      </c>
      <c r="F119" s="203"/>
      <c r="G119" s="268"/>
      <c r="H119" s="340" t="str">
        <f>IF('3. Svarsmall FKU'!H118="","",'3. Svarsmall FKU'!H118)</f>
        <v/>
      </c>
      <c r="I119" s="233"/>
      <c r="J119" s="233"/>
      <c r="K119" s="268"/>
      <c r="L119" s="189"/>
      <c r="M119" s="189"/>
      <c r="N119" s="189"/>
      <c r="O119" s="189"/>
      <c r="P119" s="189"/>
      <c r="Q119" s="189"/>
      <c r="R119" s="189"/>
      <c r="S119" s="189"/>
      <c r="T119" s="189"/>
      <c r="U119" s="189"/>
      <c r="V119" s="189"/>
      <c r="W119" s="189"/>
      <c r="X119" s="189"/>
      <c r="Y119" s="189"/>
      <c r="Z119" s="189"/>
      <c r="AA119" s="189"/>
      <c r="AB119" s="189"/>
    </row>
    <row r="120" spans="1:28" ht="24.75" customHeight="1" x14ac:dyDescent="0.2">
      <c r="A120" s="189"/>
      <c r="B120" s="388"/>
      <c r="C120" s="389"/>
      <c r="D120" s="389"/>
      <c r="E120" s="337" t="str">
        <f t="shared" si="4"/>
        <v/>
      </c>
      <c r="F120" s="204"/>
      <c r="G120" s="269"/>
      <c r="H120" s="340" t="str">
        <f>IF('3. Svarsmall FKU'!H119="","",'3. Svarsmall FKU'!H119)</f>
        <v/>
      </c>
      <c r="I120" s="233"/>
      <c r="J120" s="233"/>
      <c r="K120" s="268"/>
      <c r="L120" s="189"/>
      <c r="M120" s="189"/>
      <c r="N120" s="189"/>
      <c r="O120" s="189"/>
      <c r="P120" s="189"/>
      <c r="Q120" s="189"/>
      <c r="R120" s="189"/>
      <c r="S120" s="189"/>
      <c r="T120" s="189"/>
      <c r="U120" s="189"/>
      <c r="V120" s="189"/>
      <c r="W120" s="189"/>
      <c r="X120" s="189"/>
      <c r="Y120" s="189"/>
      <c r="Z120" s="189"/>
      <c r="AA120" s="189"/>
      <c r="AB120" s="189"/>
    </row>
    <row r="121" spans="1:28" ht="24.75" customHeight="1" x14ac:dyDescent="0.2">
      <c r="A121" s="189"/>
      <c r="B121" s="388"/>
      <c r="C121" s="389"/>
      <c r="D121" s="389"/>
      <c r="E121" s="336" t="str">
        <f t="shared" si="4"/>
        <v/>
      </c>
      <c r="F121" s="203"/>
      <c r="G121" s="268"/>
      <c r="H121" s="340" t="str">
        <f>IF('3. Svarsmall FKU'!H120="","",'3. Svarsmall FKU'!H120)</f>
        <v/>
      </c>
      <c r="I121" s="233"/>
      <c r="J121" s="233"/>
      <c r="K121" s="268"/>
      <c r="L121" s="189"/>
      <c r="M121" s="189"/>
      <c r="N121" s="189"/>
      <c r="O121" s="189"/>
      <c r="P121" s="189"/>
      <c r="Q121" s="189"/>
      <c r="R121" s="189"/>
      <c r="S121" s="189"/>
      <c r="T121" s="189"/>
      <c r="U121" s="189"/>
      <c r="V121" s="189"/>
      <c r="W121" s="189"/>
      <c r="X121" s="189"/>
      <c r="Y121" s="189"/>
      <c r="Z121" s="189"/>
      <c r="AA121" s="189"/>
      <c r="AB121" s="189"/>
    </row>
    <row r="122" spans="1:28" ht="24.75" customHeight="1" x14ac:dyDescent="0.2">
      <c r="A122" s="189"/>
      <c r="B122" s="388"/>
      <c r="C122" s="389"/>
      <c r="D122" s="389"/>
      <c r="E122" s="336" t="str">
        <f t="shared" si="4"/>
        <v/>
      </c>
      <c r="F122" s="203"/>
      <c r="G122" s="268"/>
      <c r="H122" s="340" t="str">
        <f>IF('3. Svarsmall FKU'!H121="","",'3. Svarsmall FKU'!H121)</f>
        <v/>
      </c>
      <c r="I122" s="233"/>
      <c r="J122" s="233"/>
      <c r="K122" s="268"/>
      <c r="L122" s="189"/>
      <c r="M122" s="189"/>
      <c r="N122" s="189"/>
      <c r="O122" s="189"/>
      <c r="P122" s="189"/>
      <c r="Q122" s="189"/>
      <c r="R122" s="189"/>
      <c r="S122" s="189"/>
      <c r="T122" s="189"/>
      <c r="U122" s="189"/>
      <c r="V122" s="189"/>
      <c r="W122" s="189"/>
      <c r="X122" s="189"/>
      <c r="Y122" s="189"/>
      <c r="Z122" s="189"/>
      <c r="AA122" s="189"/>
      <c r="AB122" s="189"/>
    </row>
    <row r="123" spans="1:28" ht="24.75" customHeight="1" x14ac:dyDescent="0.2">
      <c r="A123" s="189"/>
      <c r="B123" s="388"/>
      <c r="C123" s="389"/>
      <c r="D123" s="389"/>
      <c r="E123" s="336" t="str">
        <f t="shared" si="4"/>
        <v/>
      </c>
      <c r="F123" s="203"/>
      <c r="G123" s="268"/>
      <c r="H123" s="340" t="str">
        <f>IF('3. Svarsmall FKU'!H122="","",'3. Svarsmall FKU'!H122)</f>
        <v/>
      </c>
      <c r="I123" s="233"/>
      <c r="J123" s="233"/>
      <c r="K123" s="268"/>
      <c r="L123" s="189"/>
      <c r="M123" s="189"/>
      <c r="N123" s="189"/>
      <c r="O123" s="189"/>
      <c r="P123" s="189"/>
      <c r="Q123" s="189"/>
      <c r="R123" s="189"/>
      <c r="S123" s="189"/>
      <c r="T123" s="189"/>
      <c r="U123" s="189"/>
      <c r="V123" s="189"/>
      <c r="W123" s="189"/>
      <c r="X123" s="189"/>
      <c r="Y123" s="189"/>
      <c r="Z123" s="189"/>
      <c r="AA123" s="189"/>
      <c r="AB123" s="189"/>
    </row>
    <row r="124" spans="1:28" ht="24.75" customHeight="1" x14ac:dyDescent="0.2">
      <c r="A124" s="189"/>
      <c r="B124" s="388"/>
      <c r="C124" s="389"/>
      <c r="D124" s="389"/>
      <c r="E124" s="336" t="str">
        <f t="shared" si="4"/>
        <v/>
      </c>
      <c r="F124" s="203"/>
      <c r="G124" s="268"/>
      <c r="H124" s="340" t="str">
        <f>IF('3. Svarsmall FKU'!H123="","",'3. Svarsmall FKU'!H123)</f>
        <v/>
      </c>
      <c r="I124" s="233"/>
      <c r="J124" s="233"/>
      <c r="K124" s="268"/>
      <c r="L124" s="189"/>
      <c r="M124" s="189"/>
      <c r="N124" s="189"/>
      <c r="O124" s="189"/>
      <c r="P124" s="189"/>
      <c r="Q124" s="189"/>
      <c r="R124" s="189"/>
      <c r="S124" s="189"/>
      <c r="T124" s="189"/>
      <c r="U124" s="189"/>
      <c r="V124" s="189"/>
      <c r="W124" s="189"/>
      <c r="X124" s="189"/>
      <c r="Y124" s="189"/>
      <c r="Z124" s="189"/>
      <c r="AA124" s="189"/>
      <c r="AB124" s="189"/>
    </row>
    <row r="125" spans="1:28" ht="24.75" customHeight="1" x14ac:dyDescent="0.2">
      <c r="A125" s="189"/>
      <c r="B125" s="388"/>
      <c r="C125" s="389"/>
      <c r="D125" s="389"/>
      <c r="E125" s="336" t="str">
        <f t="shared" si="4"/>
        <v/>
      </c>
      <c r="F125" s="203"/>
      <c r="G125" s="268"/>
      <c r="H125" s="340" t="str">
        <f>IF('3. Svarsmall FKU'!H124="","",'3. Svarsmall FKU'!H124)</f>
        <v/>
      </c>
      <c r="I125" s="233"/>
      <c r="J125" s="233"/>
      <c r="K125" s="268"/>
      <c r="L125" s="189"/>
      <c r="M125" s="189"/>
      <c r="N125" s="189"/>
      <c r="O125" s="189"/>
      <c r="P125" s="189"/>
      <c r="Q125" s="189"/>
      <c r="R125" s="189"/>
      <c r="S125" s="189"/>
      <c r="T125" s="189"/>
      <c r="U125" s="189"/>
      <c r="V125" s="189"/>
      <c r="W125" s="189"/>
      <c r="X125" s="189"/>
      <c r="Y125" s="189"/>
      <c r="Z125" s="189"/>
      <c r="AA125" s="189"/>
      <c r="AB125" s="189"/>
    </row>
    <row r="126" spans="1:28" ht="24.75" customHeight="1" x14ac:dyDescent="0.2">
      <c r="A126" s="189"/>
      <c r="B126" s="388"/>
      <c r="C126" s="389"/>
      <c r="D126" s="389"/>
      <c r="E126" s="336" t="str">
        <f t="shared" si="4"/>
        <v/>
      </c>
      <c r="F126" s="203"/>
      <c r="G126" s="268"/>
      <c r="H126" s="340" t="str">
        <f>IF('3. Svarsmall FKU'!H125="","",'3. Svarsmall FKU'!H125)</f>
        <v/>
      </c>
      <c r="I126" s="233"/>
      <c r="J126" s="233"/>
      <c r="K126" s="268"/>
      <c r="L126" s="189"/>
      <c r="M126" s="189"/>
      <c r="N126" s="189"/>
      <c r="O126" s="189"/>
      <c r="P126" s="189"/>
      <c r="Q126" s="189"/>
      <c r="R126" s="189"/>
      <c r="S126" s="189"/>
      <c r="T126" s="189"/>
      <c r="U126" s="189"/>
      <c r="V126" s="189"/>
      <c r="W126" s="189"/>
      <c r="X126" s="189"/>
      <c r="Y126" s="189"/>
      <c r="Z126" s="189"/>
      <c r="AA126" s="189"/>
      <c r="AB126" s="189"/>
    </row>
    <row r="127" spans="1:28" ht="24.75" customHeight="1" x14ac:dyDescent="0.2">
      <c r="A127" s="189"/>
      <c r="B127" s="388"/>
      <c r="C127" s="389"/>
      <c r="D127" s="389"/>
      <c r="E127" s="336" t="str">
        <f t="shared" si="4"/>
        <v/>
      </c>
      <c r="F127" s="203"/>
      <c r="G127" s="268"/>
      <c r="H127" s="340" t="str">
        <f>IF('3. Svarsmall FKU'!H126="","",'3. Svarsmall FKU'!H126)</f>
        <v/>
      </c>
      <c r="I127" s="233"/>
      <c r="J127" s="233"/>
      <c r="K127" s="268"/>
      <c r="L127" s="189"/>
      <c r="M127" s="189"/>
      <c r="N127" s="189"/>
      <c r="O127" s="189"/>
      <c r="P127" s="189"/>
      <c r="Q127" s="189"/>
      <c r="R127" s="189"/>
      <c r="S127" s="189"/>
      <c r="T127" s="189"/>
      <c r="U127" s="189"/>
      <c r="V127" s="189"/>
      <c r="W127" s="189"/>
      <c r="X127" s="189"/>
      <c r="Y127" s="189"/>
      <c r="Z127" s="189"/>
      <c r="AA127" s="189"/>
      <c r="AB127" s="189"/>
    </row>
    <row r="128" spans="1:28" ht="24.75" customHeight="1" x14ac:dyDescent="0.2">
      <c r="A128" s="189"/>
      <c r="B128" s="388"/>
      <c r="C128" s="389"/>
      <c r="D128" s="389"/>
      <c r="E128" s="336" t="str">
        <f t="shared" si="4"/>
        <v/>
      </c>
      <c r="F128" s="203"/>
      <c r="G128" s="268"/>
      <c r="H128" s="340" t="str">
        <f>IF('3. Svarsmall FKU'!H127="","",'3. Svarsmall FKU'!H127)</f>
        <v/>
      </c>
      <c r="I128" s="233"/>
      <c r="J128" s="233"/>
      <c r="K128" s="268"/>
      <c r="L128" s="189"/>
      <c r="M128" s="189"/>
      <c r="N128" s="189"/>
      <c r="O128" s="189"/>
      <c r="P128" s="189"/>
      <c r="Q128" s="189"/>
      <c r="R128" s="189"/>
      <c r="S128" s="189"/>
      <c r="T128" s="189"/>
      <c r="U128" s="189"/>
      <c r="V128" s="189"/>
      <c r="W128" s="189"/>
      <c r="X128" s="189"/>
      <c r="Y128" s="189"/>
      <c r="Z128" s="189"/>
      <c r="AA128" s="189"/>
      <c r="AB128" s="189"/>
    </row>
    <row r="129" spans="1:28" ht="24.75" customHeight="1" x14ac:dyDescent="0.2">
      <c r="A129" s="189"/>
      <c r="B129" s="388"/>
      <c r="C129" s="389"/>
      <c r="D129" s="389"/>
      <c r="E129" s="336" t="str">
        <f t="shared" si="4"/>
        <v/>
      </c>
      <c r="F129" s="203"/>
      <c r="G129" s="268"/>
      <c r="H129" s="340" t="str">
        <f>IF('3. Svarsmall FKU'!H128="","",'3. Svarsmall FKU'!H128)</f>
        <v/>
      </c>
      <c r="I129" s="233"/>
      <c r="J129" s="233"/>
      <c r="K129" s="268"/>
      <c r="L129" s="189"/>
      <c r="M129" s="189"/>
      <c r="N129" s="189"/>
      <c r="O129" s="189"/>
      <c r="P129" s="189"/>
      <c r="Q129" s="189"/>
      <c r="R129" s="189"/>
      <c r="S129" s="189"/>
      <c r="T129" s="189"/>
      <c r="U129" s="189"/>
      <c r="V129" s="189"/>
      <c r="W129" s="189"/>
      <c r="X129" s="189"/>
      <c r="Y129" s="189"/>
      <c r="Z129" s="189"/>
      <c r="AA129" s="189"/>
      <c r="AB129" s="189"/>
    </row>
    <row r="130" spans="1:28" ht="24.75" customHeight="1" x14ac:dyDescent="0.2">
      <c r="A130" s="189"/>
      <c r="B130" s="388"/>
      <c r="C130" s="389"/>
      <c r="D130" s="389"/>
      <c r="E130" s="336" t="str">
        <f t="shared" si="4"/>
        <v/>
      </c>
      <c r="F130" s="203"/>
      <c r="G130" s="268"/>
      <c r="H130" s="340" t="str">
        <f>IF('3. Svarsmall FKU'!H129="","",'3. Svarsmall FKU'!H129)</f>
        <v/>
      </c>
      <c r="I130" s="233"/>
      <c r="J130" s="233"/>
      <c r="K130" s="268"/>
      <c r="L130" s="189"/>
      <c r="M130" s="189"/>
      <c r="N130" s="189"/>
      <c r="O130" s="189"/>
      <c r="P130" s="189"/>
      <c r="Q130" s="189"/>
      <c r="R130" s="189"/>
      <c r="S130" s="189"/>
      <c r="T130" s="189"/>
      <c r="U130" s="189"/>
      <c r="V130" s="189"/>
      <c r="W130" s="189"/>
      <c r="X130" s="189"/>
      <c r="Y130" s="189"/>
      <c r="Z130" s="189"/>
      <c r="AA130" s="189"/>
      <c r="AB130" s="189"/>
    </row>
    <row r="131" spans="1:28" ht="24.75" customHeight="1" x14ac:dyDescent="0.2">
      <c r="A131" s="189"/>
      <c r="B131" s="388"/>
      <c r="C131" s="389"/>
      <c r="D131" s="389"/>
      <c r="E131" s="336" t="str">
        <f t="shared" si="4"/>
        <v/>
      </c>
      <c r="F131" s="203"/>
      <c r="G131" s="268"/>
      <c r="H131" s="340" t="str">
        <f>IF('3. Svarsmall FKU'!H130="","",'3. Svarsmall FKU'!H130)</f>
        <v/>
      </c>
      <c r="I131" s="233"/>
      <c r="J131" s="233"/>
      <c r="K131" s="268"/>
      <c r="L131" s="189"/>
      <c r="M131" s="189"/>
      <c r="N131" s="189"/>
      <c r="O131" s="189"/>
      <c r="P131" s="189"/>
      <c r="Q131" s="189"/>
      <c r="R131" s="189"/>
      <c r="S131" s="189"/>
      <c r="T131" s="189"/>
      <c r="U131" s="189"/>
      <c r="V131" s="189"/>
      <c r="W131" s="189"/>
      <c r="X131" s="189"/>
      <c r="Y131" s="189"/>
      <c r="Z131" s="189"/>
      <c r="AA131" s="189"/>
      <c r="AB131" s="189"/>
    </row>
    <row r="132" spans="1:28" ht="24.75" customHeight="1" x14ac:dyDescent="0.2">
      <c r="A132" s="189"/>
      <c r="B132" s="388"/>
      <c r="C132" s="389"/>
      <c r="D132" s="389"/>
      <c r="E132" s="336" t="str">
        <f t="shared" si="4"/>
        <v/>
      </c>
      <c r="F132" s="203"/>
      <c r="G132" s="268"/>
      <c r="H132" s="340" t="str">
        <f>IF('3. Svarsmall FKU'!H131="","",'3. Svarsmall FKU'!H131)</f>
        <v/>
      </c>
      <c r="I132" s="233"/>
      <c r="J132" s="233"/>
      <c r="K132" s="268"/>
      <c r="L132" s="189"/>
      <c r="M132" s="189"/>
      <c r="N132" s="189"/>
      <c r="O132" s="189"/>
      <c r="P132" s="189"/>
      <c r="Q132" s="189"/>
      <c r="R132" s="189"/>
      <c r="S132" s="189"/>
      <c r="T132" s="189"/>
      <c r="U132" s="189"/>
      <c r="V132" s="189"/>
      <c r="W132" s="189"/>
      <c r="X132" s="189"/>
      <c r="Y132" s="189"/>
      <c r="Z132" s="189"/>
      <c r="AA132" s="189"/>
      <c r="AB132" s="189"/>
    </row>
    <row r="133" spans="1:28" ht="24.75" customHeight="1" x14ac:dyDescent="0.2">
      <c r="A133" s="189"/>
      <c r="B133" s="388"/>
      <c r="C133" s="389"/>
      <c r="D133" s="389"/>
      <c r="E133" s="336" t="str">
        <f t="shared" si="4"/>
        <v/>
      </c>
      <c r="F133" s="205"/>
      <c r="G133" s="268"/>
      <c r="H133" s="340" t="str">
        <f>IF('3. Svarsmall FKU'!H132="","",'3. Svarsmall FKU'!H132)</f>
        <v/>
      </c>
      <c r="I133" s="233"/>
      <c r="J133" s="233"/>
      <c r="K133" s="268"/>
      <c r="L133" s="189"/>
      <c r="M133" s="189"/>
      <c r="N133" s="189"/>
      <c r="O133" s="189"/>
      <c r="P133" s="189"/>
      <c r="Q133" s="189"/>
      <c r="R133" s="189"/>
      <c r="S133" s="189"/>
      <c r="T133" s="189"/>
      <c r="U133" s="189"/>
      <c r="V133" s="189"/>
      <c r="W133" s="189"/>
      <c r="X133" s="189"/>
      <c r="Y133" s="189"/>
      <c r="Z133" s="189"/>
      <c r="AA133" s="189"/>
      <c r="AB133" s="189"/>
    </row>
    <row r="134" spans="1:28" ht="24.75" customHeight="1" x14ac:dyDescent="0.2">
      <c r="A134" s="189"/>
      <c r="B134" s="392"/>
      <c r="C134" s="393"/>
      <c r="D134" s="393"/>
      <c r="E134" s="338" t="str">
        <f t="shared" si="4"/>
        <v/>
      </c>
      <c r="F134" s="230"/>
      <c r="G134" s="270"/>
      <c r="H134" s="341" t="str">
        <f>IF('3. Svarsmall FKU'!H133="","",'3. Svarsmall FKU'!H133)</f>
        <v/>
      </c>
      <c r="I134" s="235"/>
      <c r="J134" s="235"/>
      <c r="K134" s="292"/>
      <c r="L134" s="189"/>
      <c r="M134" s="189"/>
      <c r="N134" s="189"/>
      <c r="O134" s="189"/>
      <c r="P134" s="189"/>
      <c r="Q134" s="189"/>
      <c r="R134" s="189"/>
      <c r="S134" s="189"/>
      <c r="T134" s="189"/>
      <c r="U134" s="189"/>
      <c r="V134" s="189"/>
      <c r="W134" s="189"/>
      <c r="X134" s="189"/>
      <c r="Y134" s="189"/>
      <c r="Z134" s="189"/>
      <c r="AA134" s="189"/>
      <c r="AB134" s="189"/>
    </row>
    <row r="135" spans="1:28" ht="15" customHeight="1" x14ac:dyDescent="0.2">
      <c r="A135" s="189"/>
      <c r="B135" s="234"/>
      <c r="C135" s="234"/>
      <c r="D135" s="234"/>
      <c r="E135" s="238"/>
      <c r="F135" s="239"/>
      <c r="G135" s="239"/>
      <c r="H135" s="234"/>
      <c r="I135" s="234"/>
      <c r="J135" s="234"/>
      <c r="K135" s="234"/>
      <c r="L135" s="189"/>
      <c r="M135" s="189"/>
      <c r="N135" s="189"/>
      <c r="O135" s="189"/>
      <c r="P135" s="189"/>
      <c r="Q135" s="189"/>
      <c r="R135" s="189"/>
      <c r="S135" s="189"/>
      <c r="T135" s="189"/>
      <c r="U135" s="189"/>
      <c r="V135" s="189"/>
      <c r="W135" s="189"/>
      <c r="X135" s="189"/>
      <c r="Y135" s="189"/>
      <c r="Z135" s="189"/>
      <c r="AA135" s="189"/>
      <c r="AB135" s="189"/>
    </row>
    <row r="136" spans="1:28" ht="8.25" customHeight="1" x14ac:dyDescent="0.2">
      <c r="A136" s="189"/>
      <c r="B136" s="189"/>
      <c r="C136" s="189"/>
      <c r="D136" s="189"/>
      <c r="E136" s="189"/>
      <c r="F136" s="189"/>
      <c r="G136" s="189"/>
      <c r="H136" s="189"/>
      <c r="I136" s="189"/>
      <c r="J136" s="189"/>
      <c r="K136" s="189"/>
      <c r="L136" s="189"/>
      <c r="M136" s="189"/>
      <c r="N136" s="189"/>
      <c r="O136" s="189"/>
      <c r="P136" s="189"/>
      <c r="Q136" s="189"/>
      <c r="R136" s="189"/>
      <c r="S136" s="189"/>
      <c r="T136" s="189"/>
      <c r="U136" s="189"/>
      <c r="V136" s="189"/>
      <c r="W136" s="189"/>
      <c r="X136" s="189"/>
      <c r="Y136" s="189"/>
      <c r="Z136" s="189"/>
      <c r="AA136" s="189"/>
      <c r="AB136" s="189"/>
    </row>
    <row r="137" spans="1:28" ht="15" hidden="1" customHeight="1" x14ac:dyDescent="0.2">
      <c r="A137" s="189"/>
      <c r="B137" s="189"/>
      <c r="C137" s="189"/>
      <c r="D137" s="189"/>
      <c r="E137" s="189"/>
      <c r="F137" s="189"/>
      <c r="G137" s="189"/>
      <c r="H137" s="189"/>
      <c r="I137" s="189"/>
      <c r="J137" s="189"/>
      <c r="K137" s="189"/>
      <c r="L137" s="189"/>
      <c r="M137" s="189"/>
      <c r="N137" s="189"/>
      <c r="O137" s="189"/>
      <c r="P137" s="189"/>
      <c r="Q137" s="189"/>
      <c r="R137" s="189"/>
      <c r="S137" s="189"/>
      <c r="T137" s="189"/>
      <c r="U137" s="189"/>
      <c r="V137" s="189"/>
      <c r="W137" s="189"/>
      <c r="X137" s="189"/>
      <c r="Y137" s="189"/>
      <c r="Z137" s="189"/>
      <c r="AA137" s="189"/>
      <c r="AB137" s="189"/>
    </row>
    <row r="138" spans="1:28" ht="15" customHeight="1" x14ac:dyDescent="0.2">
      <c r="A138" s="189"/>
      <c r="B138" s="272" t="s">
        <v>109</v>
      </c>
      <c r="C138" s="189"/>
      <c r="D138" s="189"/>
      <c r="E138" s="189"/>
      <c r="F138" s="189"/>
      <c r="G138" s="189"/>
      <c r="H138" s="189"/>
      <c r="I138" s="189"/>
      <c r="J138" s="189"/>
      <c r="K138" s="189"/>
      <c r="L138" s="189"/>
      <c r="M138" s="189"/>
      <c r="N138" s="189"/>
      <c r="O138" s="189"/>
      <c r="P138" s="189"/>
      <c r="Q138" s="189"/>
      <c r="R138" s="189"/>
      <c r="S138" s="189"/>
      <c r="T138" s="189"/>
      <c r="U138" s="189"/>
      <c r="V138" s="189"/>
      <c r="W138" s="189"/>
      <c r="X138" s="189"/>
      <c r="Y138" s="189"/>
      <c r="Z138" s="189"/>
      <c r="AA138" s="189"/>
      <c r="AB138" s="189"/>
    </row>
    <row r="139" spans="1:28" ht="17.850000000000001" customHeight="1" x14ac:dyDescent="0.2">
      <c r="A139" s="189"/>
      <c r="B139" s="272" t="s">
        <v>155</v>
      </c>
      <c r="C139" s="190"/>
      <c r="D139" s="190"/>
      <c r="E139" s="190"/>
      <c r="F139" s="190"/>
      <c r="G139" s="190"/>
      <c r="H139" s="189"/>
      <c r="I139" s="189"/>
      <c r="J139" s="189"/>
      <c r="K139" s="189"/>
      <c r="L139" s="189"/>
      <c r="M139" s="189"/>
      <c r="N139" s="189"/>
      <c r="O139" s="189"/>
      <c r="P139" s="189" t="s">
        <v>149</v>
      </c>
      <c r="Q139" s="189"/>
      <c r="R139" s="189"/>
      <c r="S139" s="189"/>
      <c r="T139" s="189"/>
      <c r="U139" s="189"/>
      <c r="V139" s="189"/>
      <c r="W139" s="189"/>
      <c r="X139" s="189"/>
      <c r="Y139" s="189"/>
      <c r="Z139" s="189"/>
      <c r="AA139" s="189"/>
      <c r="AB139" s="189"/>
    </row>
    <row r="140" spans="1:28" ht="17.850000000000001" customHeight="1" x14ac:dyDescent="0.2">
      <c r="A140" s="189"/>
      <c r="B140" s="147"/>
      <c r="C140" s="147" t="s">
        <v>74</v>
      </c>
      <c r="D140" s="148" t="s">
        <v>76</v>
      </c>
      <c r="E140" s="148" t="s">
        <v>75</v>
      </c>
      <c r="F140" s="148" t="s">
        <v>88</v>
      </c>
      <c r="G140" s="149" t="s">
        <v>97</v>
      </c>
      <c r="H140" s="189"/>
      <c r="I140" s="189"/>
      <c r="J140" s="189"/>
      <c r="K140" s="189"/>
      <c r="L140" s="189"/>
      <c r="M140" s="189"/>
      <c r="N140" s="189"/>
      <c r="O140" s="189"/>
      <c r="P140" s="189"/>
      <c r="Q140" s="189"/>
      <c r="R140" s="189"/>
      <c r="S140" s="189"/>
      <c r="T140" s="189"/>
      <c r="U140" s="189"/>
      <c r="V140" s="189"/>
      <c r="W140" s="189"/>
      <c r="X140" s="189"/>
      <c r="Y140" s="189"/>
      <c r="Z140" s="189"/>
      <c r="AA140" s="189"/>
      <c r="AB140" s="189"/>
    </row>
    <row r="141" spans="1:28" ht="17.850000000000001" customHeight="1" x14ac:dyDescent="0.2">
      <c r="A141" s="189"/>
      <c r="B141" s="167" t="s">
        <v>106</v>
      </c>
      <c r="C141" s="153">
        <f>IFERROR(SUMIFS($K$103:$K$136,$F$103:$F$136,C140,$E$103:$E$136,"Bör")+'3. Svarsmall FKU'!C92,"")</f>
        <v>0</v>
      </c>
      <c r="D141" s="154">
        <f>IFERROR(SUMIFS($K$103:$K$136,$F$103:$F$136,D140,$E$103:$E$136,"Bör")+'3. Svarsmall FKU'!D92,"")</f>
        <v>0</v>
      </c>
      <c r="E141" s="154">
        <f>IFERROR(SUMIFS($K$103:$K$136,$F$103:$F$136,E140,$E$103:$E$136,"Bör")+'3. Svarsmall FKU'!E92,"")</f>
        <v>0</v>
      </c>
      <c r="F141" s="154">
        <f>IFERROR(SUMIFS($K$103:$K$136,$F$103:$F$136,F140,$E$103:$E$136,"Bör")+'3. Svarsmall FKU'!F92,"")</f>
        <v>0</v>
      </c>
      <c r="G141" s="155">
        <f>IFERROR(SUMIFS($K$103:$K$136,$F$103:$F$136,G140,$E$103:$E$136,"Bör")+'3. Svarsmall FKU'!G92,"")</f>
        <v>0</v>
      </c>
      <c r="H141" s="189"/>
      <c r="I141" s="189"/>
      <c r="J141" s="189"/>
      <c r="K141" s="189"/>
      <c r="L141" s="189"/>
      <c r="M141" s="189"/>
      <c r="N141" s="189"/>
      <c r="O141" s="189"/>
      <c r="P141" s="189"/>
      <c r="Q141" s="189"/>
      <c r="R141" s="189"/>
      <c r="S141" s="189"/>
      <c r="T141" s="189"/>
      <c r="U141" s="189"/>
      <c r="V141" s="189"/>
      <c r="W141" s="189"/>
      <c r="X141" s="189"/>
      <c r="Y141" s="189"/>
      <c r="Z141" s="189"/>
      <c r="AA141" s="189"/>
      <c r="AB141" s="189"/>
    </row>
    <row r="142" spans="1:28" ht="17.850000000000001" customHeight="1" x14ac:dyDescent="0.2">
      <c r="A142" s="189"/>
      <c r="B142" s="167" t="s">
        <v>100</v>
      </c>
      <c r="C142" s="153">
        <f>IFERROR(SUMIFS($G$103:$G$136,$E$103:$E$136,"Bör",$F$103:$F$136,C140)+'3. Svarsmall FKU'!C93,"")</f>
        <v>0</v>
      </c>
      <c r="D142" s="154">
        <f>IFERROR(SUMIFS($G$103:$G$136,$E$103:$E$136,"Bör",$F$103:$F$136,D140)+'3. Svarsmall FKU'!D93,"")</f>
        <v>0</v>
      </c>
      <c r="E142" s="154">
        <f>IFERROR(SUMIFS($G$103:$G$136,$E$103:$E$136,"Bör",$F$103:$F$136,E140)+'3. Svarsmall FKU'!E93,"")</f>
        <v>0</v>
      </c>
      <c r="F142" s="154">
        <f>IFERROR(SUMIFS($G$103:$G$136,$E$103:$E$136,"Bör",$F$103:$F$136,F140)+'3. Svarsmall FKU'!F93,"")</f>
        <v>0</v>
      </c>
      <c r="G142" s="155">
        <f>IFERROR(SUMIFS($G$103:$G$136,$E$103:$E$136,"Bör",$F$103:$F$136,G140)+'3. Svarsmall FKU'!G93,"")</f>
        <v>0</v>
      </c>
      <c r="H142" s="189"/>
      <c r="I142" s="189"/>
      <c r="J142" s="189"/>
      <c r="K142" s="189"/>
      <c r="L142" s="189"/>
      <c r="M142" s="189"/>
      <c r="N142" s="189"/>
      <c r="O142" s="189"/>
      <c r="P142" s="189"/>
      <c r="Q142" s="189"/>
      <c r="R142" s="189"/>
      <c r="S142" s="189"/>
      <c r="T142" s="189"/>
      <c r="U142" s="189"/>
      <c r="V142" s="189"/>
      <c r="W142" s="189"/>
      <c r="X142" s="189"/>
      <c r="Y142" s="189"/>
      <c r="Z142" s="189"/>
      <c r="AA142" s="189"/>
      <c r="AB142" s="189"/>
    </row>
    <row r="143" spans="1:28" ht="17.850000000000001" customHeight="1" x14ac:dyDescent="0.2">
      <c r="A143" s="189"/>
      <c r="B143" s="167" t="s">
        <v>107</v>
      </c>
      <c r="C143" s="156">
        <f>IFERROR('2. Avropsmall FKU'!D23,"")</f>
        <v>0</v>
      </c>
      <c r="D143" s="157">
        <f>IFERROR('2. Avropsmall FKU'!E23,"")</f>
        <v>0</v>
      </c>
      <c r="E143" s="157">
        <f>IFERROR('2. Avropsmall FKU'!F23,"")</f>
        <v>0</v>
      </c>
      <c r="F143" s="157">
        <f>IFERROR('2. Avropsmall FKU'!G23,"")</f>
        <v>0</v>
      </c>
      <c r="G143" s="158">
        <f>IFERROR('2. Avropsmall FKU'!H23,"")</f>
        <v>0</v>
      </c>
      <c r="H143" s="189"/>
      <c r="I143" s="189"/>
      <c r="J143" s="189"/>
      <c r="K143" s="189"/>
      <c r="L143" s="189"/>
      <c r="M143" s="189"/>
      <c r="N143" s="189"/>
      <c r="O143" s="189"/>
      <c r="P143" s="189"/>
      <c r="Q143" s="189"/>
      <c r="R143" s="189"/>
      <c r="S143" s="189"/>
      <c r="T143" s="189"/>
      <c r="U143" s="189"/>
      <c r="V143" s="189"/>
      <c r="W143" s="189"/>
      <c r="X143" s="189"/>
      <c r="Y143" s="189"/>
      <c r="Z143" s="189"/>
      <c r="AA143" s="189"/>
      <c r="AB143" s="189"/>
    </row>
    <row r="144" spans="1:28" ht="15" customHeight="1" x14ac:dyDescent="0.2">
      <c r="A144" s="189"/>
      <c r="B144" s="168" t="s">
        <v>108</v>
      </c>
      <c r="C144" s="150" t="str">
        <f>IFERROR((C141/C142)*C143,"")</f>
        <v/>
      </c>
      <c r="D144" s="151" t="str">
        <f t="shared" ref="D144:G144" si="5">IFERROR((D141/D142)*D143,"")</f>
        <v/>
      </c>
      <c r="E144" s="151" t="str">
        <f t="shared" si="5"/>
        <v/>
      </c>
      <c r="F144" s="151" t="str">
        <f t="shared" si="5"/>
        <v/>
      </c>
      <c r="G144" s="152" t="str">
        <f t="shared" si="5"/>
        <v/>
      </c>
      <c r="H144" s="189"/>
      <c r="I144" s="189"/>
      <c r="J144" s="189"/>
      <c r="K144" s="189"/>
      <c r="L144" s="189"/>
      <c r="M144" s="189"/>
      <c r="N144" s="189"/>
      <c r="O144" s="189"/>
      <c r="P144" s="189"/>
      <c r="Q144" s="189"/>
      <c r="R144" s="189"/>
      <c r="S144" s="189"/>
      <c r="T144" s="189"/>
      <c r="U144" s="189"/>
      <c r="V144" s="189"/>
      <c r="W144" s="189"/>
      <c r="X144" s="189"/>
      <c r="Y144" s="189"/>
      <c r="Z144" s="189"/>
      <c r="AA144" s="189"/>
      <c r="AB144" s="189"/>
    </row>
    <row r="145" spans="1:28" ht="15" customHeight="1" x14ac:dyDescent="0.2">
      <c r="A145" s="189"/>
      <c r="B145" s="169" t="s">
        <v>99</v>
      </c>
      <c r="C145" s="159"/>
      <c r="D145" s="160"/>
      <c r="E145" s="160"/>
      <c r="F145" s="160"/>
      <c r="G145" s="161">
        <f>IFERROR(SUM(C144:G144),"-")</f>
        <v>0</v>
      </c>
      <c r="H145" s="189"/>
      <c r="I145" s="189"/>
      <c r="J145" s="189"/>
      <c r="K145" s="189"/>
      <c r="L145" s="189"/>
      <c r="M145" s="189"/>
      <c r="N145" s="189"/>
      <c r="O145" s="189"/>
      <c r="P145" s="189"/>
      <c r="Q145" s="189"/>
      <c r="R145" s="189"/>
      <c r="S145" s="189"/>
      <c r="T145" s="189"/>
      <c r="U145" s="189"/>
      <c r="V145" s="189"/>
      <c r="W145" s="189"/>
      <c r="X145" s="189"/>
      <c r="Y145" s="189"/>
      <c r="Z145" s="189"/>
      <c r="AA145" s="189"/>
      <c r="AB145" s="189"/>
    </row>
    <row r="146" spans="1:28" ht="15" customHeight="1" x14ac:dyDescent="0.2">
      <c r="A146" s="189"/>
      <c r="B146" s="189"/>
      <c r="C146" s="210"/>
      <c r="D146" s="210"/>
      <c r="E146" s="210"/>
      <c r="F146" s="210"/>
      <c r="G146" s="210"/>
      <c r="H146" s="189"/>
      <c r="I146" s="189"/>
      <c r="J146" s="189"/>
      <c r="K146" s="189"/>
      <c r="L146" s="189"/>
      <c r="M146" s="189"/>
      <c r="N146" s="189"/>
      <c r="O146" s="189"/>
      <c r="P146" s="189"/>
      <c r="Q146" s="189"/>
      <c r="R146" s="189"/>
      <c r="S146" s="189"/>
      <c r="T146" s="189"/>
      <c r="U146" s="189"/>
      <c r="V146" s="189"/>
      <c r="W146" s="189"/>
      <c r="X146" s="189"/>
      <c r="Y146" s="189"/>
      <c r="Z146" s="189"/>
      <c r="AA146" s="189"/>
      <c r="AB146" s="189"/>
    </row>
    <row r="147" spans="1:28" x14ac:dyDescent="0.2">
      <c r="A147" s="189"/>
      <c r="B147" s="189"/>
      <c r="C147" s="189"/>
      <c r="D147" s="189"/>
      <c r="E147" s="189"/>
      <c r="F147" s="189"/>
      <c r="G147" s="189"/>
      <c r="H147" s="189"/>
      <c r="I147" s="189"/>
      <c r="J147" s="189"/>
      <c r="K147" s="189"/>
      <c r="L147" s="189"/>
      <c r="M147" s="189"/>
      <c r="N147" s="189"/>
      <c r="O147" s="189"/>
      <c r="P147" s="189"/>
      <c r="Q147" s="189"/>
      <c r="R147" s="189"/>
      <c r="S147" s="189"/>
      <c r="T147" s="189"/>
      <c r="U147" s="189"/>
      <c r="V147" s="189"/>
      <c r="W147" s="189"/>
      <c r="X147" s="189"/>
      <c r="Y147" s="189"/>
      <c r="Z147" s="189"/>
      <c r="AA147" s="189"/>
      <c r="AB147" s="189"/>
    </row>
    <row r="148" spans="1:28" ht="16.350000000000001" customHeight="1" x14ac:dyDescent="0.2">
      <c r="A148" s="189"/>
      <c r="B148" s="140" t="s">
        <v>151</v>
      </c>
      <c r="C148" s="137"/>
      <c r="D148" s="206"/>
      <c r="E148" s="206"/>
      <c r="F148" s="206"/>
      <c r="G148" s="206"/>
      <c r="H148" s="206"/>
      <c r="I148" s="206"/>
      <c r="J148" s="206"/>
      <c r="K148" s="207"/>
      <c r="L148" s="189"/>
      <c r="M148" s="189"/>
      <c r="N148" s="189"/>
      <c r="O148" s="189"/>
      <c r="P148" s="189"/>
      <c r="Q148" s="189"/>
      <c r="R148" s="189"/>
      <c r="S148" s="189"/>
      <c r="T148" s="189"/>
      <c r="U148" s="189"/>
      <c r="V148" s="189"/>
      <c r="W148" s="189"/>
      <c r="X148" s="189"/>
      <c r="Y148" s="189"/>
      <c r="Z148" s="189"/>
      <c r="AA148" s="189"/>
      <c r="AB148" s="189"/>
    </row>
    <row r="149" spans="1:28" ht="348" customHeight="1" x14ac:dyDescent="0.2">
      <c r="A149" s="189"/>
      <c r="B149" s="367"/>
      <c r="C149" s="368"/>
      <c r="D149" s="368"/>
      <c r="E149" s="368"/>
      <c r="F149" s="368"/>
      <c r="G149" s="368"/>
      <c r="H149" s="368"/>
      <c r="I149" s="368"/>
      <c r="J149" s="368"/>
      <c r="K149" s="369"/>
      <c r="L149" s="189"/>
      <c r="M149" s="189"/>
      <c r="N149" s="189"/>
      <c r="O149" s="189"/>
      <c r="P149" s="189"/>
      <c r="Q149" s="189"/>
      <c r="R149" s="189"/>
      <c r="S149" s="189"/>
      <c r="T149" s="189"/>
      <c r="U149" s="189"/>
      <c r="V149" s="189"/>
      <c r="W149" s="189"/>
      <c r="X149" s="189"/>
      <c r="Y149" s="189"/>
      <c r="Z149" s="189"/>
      <c r="AA149" s="189"/>
      <c r="AB149" s="189"/>
    </row>
    <row r="150" spans="1:28" ht="12.75" customHeight="1" x14ac:dyDescent="0.2">
      <c r="A150" s="189"/>
      <c r="B150" s="189"/>
      <c r="C150" s="189"/>
      <c r="D150" s="189"/>
      <c r="E150" s="189"/>
      <c r="F150" s="189"/>
      <c r="G150" s="189"/>
      <c r="H150" s="189"/>
      <c r="I150" s="189"/>
      <c r="J150" s="189"/>
      <c r="K150" s="189"/>
      <c r="L150" s="189"/>
      <c r="M150" s="189"/>
      <c r="N150" s="189"/>
      <c r="O150" s="189"/>
      <c r="P150" s="189"/>
      <c r="Q150" s="189"/>
      <c r="R150" s="189"/>
      <c r="S150" s="189"/>
      <c r="T150" s="189"/>
      <c r="U150" s="189"/>
      <c r="V150" s="189"/>
      <c r="W150" s="189"/>
      <c r="X150" s="189"/>
      <c r="Y150" s="189"/>
      <c r="Z150" s="189"/>
      <c r="AA150" s="189"/>
      <c r="AB150" s="189"/>
    </row>
    <row r="151" spans="1:28" ht="20.100000000000001" customHeight="1" x14ac:dyDescent="0.2">
      <c r="A151" s="189"/>
      <c r="B151" s="138" t="s">
        <v>94</v>
      </c>
      <c r="C151" s="137"/>
      <c r="D151" s="206"/>
      <c r="E151" s="206"/>
      <c r="F151" s="206"/>
      <c r="G151" s="206"/>
      <c r="H151" s="206"/>
      <c r="I151" s="206"/>
      <c r="J151" s="206"/>
      <c r="K151" s="207"/>
      <c r="L151" s="189"/>
      <c r="M151" s="189"/>
      <c r="N151" s="189"/>
      <c r="O151" s="189"/>
      <c r="P151" s="189"/>
      <c r="Q151" s="189"/>
      <c r="R151" s="189"/>
      <c r="S151" s="189"/>
      <c r="T151" s="189"/>
      <c r="U151" s="189"/>
      <c r="V151" s="189"/>
      <c r="W151" s="189"/>
      <c r="X151" s="189"/>
      <c r="Y151" s="189"/>
      <c r="Z151" s="189"/>
      <c r="AA151" s="189"/>
      <c r="AB151" s="189"/>
    </row>
    <row r="152" spans="1:28" ht="302.10000000000002" customHeight="1" x14ac:dyDescent="0.2">
      <c r="A152" s="189"/>
      <c r="B152" s="364"/>
      <c r="C152" s="365"/>
      <c r="D152" s="365"/>
      <c r="E152" s="365"/>
      <c r="F152" s="365"/>
      <c r="G152" s="365"/>
      <c r="H152" s="365"/>
      <c r="I152" s="365"/>
      <c r="J152" s="365"/>
      <c r="K152" s="366"/>
      <c r="L152" s="189"/>
      <c r="M152" s="189"/>
      <c r="N152" s="189"/>
      <c r="O152" s="189"/>
      <c r="P152" s="189"/>
      <c r="Q152" s="189"/>
      <c r="R152" s="189"/>
      <c r="S152" s="189"/>
      <c r="T152" s="189"/>
      <c r="U152" s="189"/>
      <c r="V152" s="189"/>
      <c r="W152" s="189"/>
      <c r="X152" s="189"/>
      <c r="Y152" s="189"/>
      <c r="Z152" s="189"/>
      <c r="AA152" s="189"/>
      <c r="AB152" s="189"/>
    </row>
    <row r="153" spans="1:28" x14ac:dyDescent="0.2">
      <c r="A153" s="189"/>
      <c r="B153" s="189"/>
      <c r="C153" s="189"/>
      <c r="D153" s="189"/>
      <c r="E153" s="189"/>
      <c r="F153" s="189"/>
      <c r="G153" s="189"/>
      <c r="H153" s="189"/>
      <c r="I153" s="189"/>
      <c r="J153" s="189"/>
      <c r="K153" s="189"/>
      <c r="L153" s="189"/>
      <c r="M153" s="189"/>
      <c r="N153" s="189"/>
      <c r="O153" s="189"/>
      <c r="P153" s="189"/>
      <c r="Q153" s="189"/>
      <c r="R153" s="189"/>
      <c r="S153" s="189"/>
      <c r="T153" s="189"/>
      <c r="U153" s="189"/>
      <c r="V153" s="189"/>
      <c r="W153" s="189"/>
      <c r="X153" s="189"/>
      <c r="Y153" s="189"/>
      <c r="Z153" s="189"/>
      <c r="AA153" s="189"/>
      <c r="AB153" s="189"/>
    </row>
    <row r="154" spans="1:28" x14ac:dyDescent="0.2">
      <c r="A154" s="189"/>
      <c r="B154" s="189"/>
      <c r="C154" s="189"/>
      <c r="D154" s="189"/>
      <c r="E154" s="189"/>
      <c r="F154" s="189"/>
      <c r="G154" s="189"/>
      <c r="H154" s="189"/>
      <c r="I154" s="189"/>
      <c r="J154" s="189"/>
      <c r="K154" s="189"/>
      <c r="L154" s="189"/>
      <c r="M154" s="189"/>
      <c r="N154" s="189"/>
      <c r="O154" s="189"/>
      <c r="P154" s="189"/>
      <c r="Q154" s="189"/>
      <c r="R154" s="189"/>
      <c r="S154" s="189"/>
      <c r="T154" s="189"/>
      <c r="U154" s="189"/>
      <c r="V154" s="189"/>
      <c r="W154" s="189"/>
      <c r="X154" s="189"/>
      <c r="Y154" s="189"/>
      <c r="Z154" s="189"/>
      <c r="AA154" s="189"/>
      <c r="AB154" s="189"/>
    </row>
    <row r="155" spans="1:28" x14ac:dyDescent="0.2">
      <c r="A155" s="189"/>
      <c r="B155" s="189"/>
      <c r="C155" s="189"/>
      <c r="D155" s="189"/>
      <c r="E155" s="189"/>
      <c r="F155" s="189"/>
      <c r="G155" s="189"/>
      <c r="H155" s="189"/>
      <c r="I155" s="189"/>
      <c r="J155" s="189"/>
      <c r="K155" s="189"/>
      <c r="L155" s="189"/>
      <c r="M155" s="189"/>
      <c r="N155" s="189"/>
      <c r="O155" s="189"/>
      <c r="P155" s="189"/>
      <c r="Q155" s="189"/>
      <c r="R155" s="189"/>
      <c r="S155" s="189"/>
      <c r="T155" s="189"/>
      <c r="U155" s="189"/>
      <c r="V155" s="189"/>
      <c r="W155" s="189"/>
      <c r="X155" s="189"/>
      <c r="Y155" s="189"/>
      <c r="Z155" s="189"/>
      <c r="AA155" s="189"/>
      <c r="AB155" s="189"/>
    </row>
    <row r="156" spans="1:28" x14ac:dyDescent="0.2">
      <c r="A156" s="189"/>
      <c r="B156" s="189"/>
      <c r="C156" s="189"/>
      <c r="D156" s="189"/>
      <c r="E156" s="189"/>
      <c r="F156" s="189"/>
      <c r="G156" s="189"/>
      <c r="H156" s="189"/>
      <c r="I156" s="189"/>
      <c r="J156" s="189"/>
      <c r="K156" s="189"/>
      <c r="L156" s="189"/>
      <c r="M156" s="189"/>
      <c r="N156" s="189"/>
      <c r="O156" s="189"/>
      <c r="P156" s="189"/>
      <c r="Q156" s="189"/>
      <c r="R156" s="189"/>
      <c r="S156" s="189"/>
      <c r="T156" s="189"/>
      <c r="U156" s="189"/>
      <c r="V156" s="189"/>
      <c r="W156" s="189"/>
      <c r="X156" s="189"/>
      <c r="Y156" s="189"/>
      <c r="Z156" s="189"/>
      <c r="AA156" s="189"/>
      <c r="AB156" s="189"/>
    </row>
    <row r="157" spans="1:28" x14ac:dyDescent="0.2">
      <c r="A157" s="189"/>
      <c r="B157" s="189"/>
      <c r="C157" s="189"/>
      <c r="D157" s="189"/>
      <c r="E157" s="189"/>
      <c r="F157" s="189"/>
      <c r="G157" s="189"/>
      <c r="H157" s="189"/>
      <c r="I157" s="189"/>
      <c r="J157" s="189"/>
      <c r="K157" s="189"/>
      <c r="L157" s="189"/>
      <c r="M157" s="189"/>
      <c r="N157" s="189"/>
      <c r="O157" s="189"/>
      <c r="P157" s="189"/>
      <c r="Q157" s="189"/>
      <c r="R157" s="189"/>
      <c r="S157" s="189"/>
      <c r="T157" s="189"/>
      <c r="U157" s="189"/>
      <c r="V157" s="189"/>
      <c r="W157" s="189"/>
      <c r="X157" s="189"/>
      <c r="Y157" s="189"/>
      <c r="Z157" s="189"/>
      <c r="AA157" s="189"/>
      <c r="AB157" s="189"/>
    </row>
    <row r="158" spans="1:28" x14ac:dyDescent="0.2">
      <c r="A158" s="189"/>
      <c r="B158" s="189"/>
      <c r="C158" s="189"/>
      <c r="D158" s="189"/>
      <c r="E158" s="189"/>
      <c r="F158" s="189"/>
      <c r="G158" s="189"/>
      <c r="H158" s="189"/>
      <c r="I158" s="189"/>
      <c r="J158" s="189"/>
      <c r="K158" s="189"/>
      <c r="L158" s="189"/>
      <c r="M158" s="189"/>
      <c r="N158" s="189"/>
      <c r="O158" s="189"/>
      <c r="P158" s="189"/>
      <c r="Q158" s="189"/>
      <c r="R158" s="189"/>
      <c r="S158" s="189"/>
      <c r="T158" s="189"/>
      <c r="U158" s="189"/>
      <c r="V158" s="189"/>
      <c r="W158" s="189"/>
      <c r="X158" s="189"/>
      <c r="Y158" s="189"/>
      <c r="Z158" s="189"/>
      <c r="AA158" s="189"/>
      <c r="AB158" s="189"/>
    </row>
    <row r="159" spans="1:28" x14ac:dyDescent="0.2">
      <c r="A159" s="189"/>
      <c r="B159" s="189"/>
      <c r="C159" s="189"/>
      <c r="D159" s="189"/>
      <c r="E159" s="189"/>
      <c r="F159" s="189"/>
      <c r="G159" s="189"/>
      <c r="H159" s="189"/>
      <c r="I159" s="189"/>
      <c r="J159" s="189"/>
      <c r="K159" s="189"/>
      <c r="L159" s="189"/>
      <c r="M159" s="189"/>
      <c r="N159" s="189"/>
      <c r="O159" s="189"/>
      <c r="P159" s="189"/>
      <c r="Q159" s="189"/>
      <c r="R159" s="189"/>
      <c r="S159" s="189"/>
      <c r="T159" s="189"/>
      <c r="U159" s="189"/>
      <c r="V159" s="189"/>
      <c r="W159" s="189"/>
      <c r="X159" s="189"/>
      <c r="Y159" s="189"/>
      <c r="Z159" s="189"/>
      <c r="AA159" s="189"/>
      <c r="AB159" s="189"/>
    </row>
    <row r="160" spans="1:28" x14ac:dyDescent="0.2">
      <c r="A160" s="189"/>
      <c r="B160" s="189"/>
      <c r="C160" s="189"/>
      <c r="D160" s="189"/>
      <c r="E160" s="189"/>
      <c r="F160" s="189"/>
      <c r="G160" s="189"/>
      <c r="H160" s="189"/>
      <c r="I160" s="189"/>
      <c r="J160" s="189"/>
      <c r="K160" s="189"/>
      <c r="L160" s="189"/>
      <c r="M160" s="189"/>
      <c r="N160" s="189"/>
      <c r="O160" s="189"/>
      <c r="P160" s="189"/>
      <c r="Q160" s="189"/>
      <c r="R160" s="189"/>
      <c r="S160" s="189"/>
      <c r="T160" s="189"/>
      <c r="U160" s="189"/>
      <c r="V160" s="189"/>
      <c r="W160" s="189"/>
      <c r="X160" s="189"/>
      <c r="Y160" s="189"/>
      <c r="Z160" s="189"/>
      <c r="AA160" s="189"/>
      <c r="AB160" s="189"/>
    </row>
    <row r="161" spans="1:28" x14ac:dyDescent="0.2">
      <c r="A161" s="189"/>
      <c r="B161" s="189"/>
      <c r="C161" s="189"/>
      <c r="D161" s="189"/>
      <c r="E161" s="189"/>
      <c r="F161" s="189"/>
      <c r="G161" s="189"/>
      <c r="H161" s="189"/>
      <c r="I161" s="189"/>
      <c r="J161" s="189"/>
      <c r="K161" s="189"/>
      <c r="L161" s="189"/>
      <c r="M161" s="189"/>
      <c r="N161" s="189"/>
      <c r="O161" s="189"/>
      <c r="P161" s="189"/>
      <c r="Q161" s="189"/>
      <c r="R161" s="189"/>
      <c r="S161" s="189"/>
      <c r="T161" s="189"/>
      <c r="U161" s="189"/>
      <c r="V161" s="189"/>
      <c r="W161" s="189"/>
      <c r="X161" s="189"/>
      <c r="Y161" s="189"/>
      <c r="Z161" s="189"/>
      <c r="AA161" s="189"/>
      <c r="AB161" s="189"/>
    </row>
    <row r="162" spans="1:28" x14ac:dyDescent="0.2">
      <c r="A162" s="189"/>
      <c r="B162" s="189"/>
      <c r="C162" s="189"/>
      <c r="D162" s="189"/>
      <c r="E162" s="189"/>
      <c r="F162" s="189"/>
      <c r="G162" s="189"/>
      <c r="H162" s="189"/>
      <c r="I162" s="189"/>
      <c r="J162" s="189"/>
      <c r="K162" s="189"/>
      <c r="L162" s="189"/>
      <c r="M162" s="189"/>
      <c r="N162" s="189"/>
      <c r="O162" s="189"/>
      <c r="P162" s="189"/>
      <c r="Q162" s="189"/>
      <c r="R162" s="189"/>
      <c r="S162" s="189"/>
      <c r="T162" s="189"/>
      <c r="U162" s="189"/>
      <c r="V162" s="189"/>
      <c r="W162" s="189"/>
      <c r="X162" s="189"/>
      <c r="Y162" s="189"/>
      <c r="Z162" s="189"/>
      <c r="AA162" s="189"/>
      <c r="AB162" s="189"/>
    </row>
    <row r="163" spans="1:28" x14ac:dyDescent="0.2">
      <c r="A163" s="189"/>
      <c r="B163" s="189"/>
      <c r="C163" s="189"/>
      <c r="D163" s="189"/>
      <c r="E163" s="189"/>
      <c r="F163" s="189"/>
      <c r="G163" s="189"/>
      <c r="H163" s="189"/>
      <c r="I163" s="189"/>
      <c r="J163" s="189"/>
      <c r="K163" s="189"/>
      <c r="L163" s="189"/>
      <c r="M163" s="189"/>
      <c r="N163" s="189"/>
      <c r="O163" s="189"/>
      <c r="P163" s="189"/>
      <c r="Q163" s="189"/>
      <c r="R163" s="189"/>
      <c r="S163" s="189"/>
      <c r="T163" s="189"/>
      <c r="U163" s="189"/>
      <c r="V163" s="189"/>
      <c r="W163" s="189"/>
      <c r="X163" s="189"/>
      <c r="Y163" s="189"/>
      <c r="Z163" s="189"/>
      <c r="AA163" s="189"/>
      <c r="AB163" s="189"/>
    </row>
    <row r="164" spans="1:28" x14ac:dyDescent="0.2">
      <c r="A164" s="189"/>
      <c r="B164" s="189"/>
      <c r="C164" s="189"/>
      <c r="D164" s="189"/>
      <c r="E164" s="189"/>
      <c r="F164" s="189"/>
      <c r="G164" s="189"/>
      <c r="H164" s="189"/>
      <c r="I164" s="189"/>
      <c r="J164" s="189"/>
      <c r="K164" s="189"/>
      <c r="L164" s="189"/>
      <c r="M164" s="189"/>
      <c r="N164" s="189"/>
      <c r="O164" s="189"/>
      <c r="P164" s="189"/>
      <c r="Q164" s="189"/>
      <c r="R164" s="189"/>
      <c r="S164" s="189"/>
      <c r="T164" s="189"/>
      <c r="U164" s="189"/>
      <c r="V164" s="189"/>
      <c r="W164" s="189"/>
      <c r="X164" s="189"/>
      <c r="Y164" s="189"/>
      <c r="Z164" s="189"/>
      <c r="AA164" s="189"/>
      <c r="AB164" s="189"/>
    </row>
    <row r="165" spans="1:28" x14ac:dyDescent="0.2">
      <c r="A165" s="189"/>
      <c r="B165" s="189"/>
      <c r="C165" s="189"/>
      <c r="D165" s="189"/>
      <c r="E165" s="189"/>
      <c r="F165" s="189"/>
      <c r="G165" s="189"/>
      <c r="H165" s="189"/>
      <c r="I165" s="189"/>
      <c r="J165" s="189"/>
      <c r="K165" s="189"/>
      <c r="L165" s="189"/>
      <c r="M165" s="189"/>
      <c r="N165" s="189"/>
      <c r="O165" s="189"/>
      <c r="P165" s="189"/>
      <c r="Q165" s="189"/>
      <c r="R165" s="189"/>
      <c r="S165" s="189"/>
      <c r="T165" s="189"/>
      <c r="U165" s="189"/>
      <c r="V165" s="189"/>
      <c r="W165" s="189"/>
      <c r="X165" s="189"/>
      <c r="Y165" s="189"/>
      <c r="Z165" s="189"/>
      <c r="AA165" s="189"/>
      <c r="AB165" s="189"/>
    </row>
    <row r="166" spans="1:28" x14ac:dyDescent="0.2">
      <c r="A166" s="189"/>
      <c r="B166" s="189"/>
      <c r="C166" s="189"/>
      <c r="D166" s="189"/>
      <c r="E166" s="189"/>
      <c r="F166" s="189"/>
      <c r="G166" s="189"/>
      <c r="H166" s="189"/>
      <c r="I166" s="189"/>
      <c r="J166" s="189"/>
      <c r="K166" s="189"/>
      <c r="L166" s="189"/>
      <c r="M166" s="189"/>
      <c r="N166" s="189"/>
      <c r="O166" s="189"/>
      <c r="P166" s="189"/>
      <c r="Q166" s="189"/>
      <c r="R166" s="189"/>
      <c r="S166" s="189"/>
      <c r="T166" s="189"/>
      <c r="U166" s="189"/>
      <c r="V166" s="189"/>
      <c r="W166" s="189"/>
      <c r="X166" s="189"/>
      <c r="Y166" s="189"/>
      <c r="Z166" s="189"/>
      <c r="AA166" s="189"/>
      <c r="AB166" s="189"/>
    </row>
  </sheetData>
  <sheetProtection sheet="1" objects="1" scenarios="1"/>
  <mergeCells count="137">
    <mergeCell ref="J3:K3"/>
    <mergeCell ref="J15:K15"/>
    <mergeCell ref="J16:K16"/>
    <mergeCell ref="F5:G5"/>
    <mergeCell ref="F18:G18"/>
    <mergeCell ref="F11:G11"/>
    <mergeCell ref="D16:E16"/>
    <mergeCell ref="D6:E6"/>
    <mergeCell ref="F16:G16"/>
    <mergeCell ref="F15:G15"/>
    <mergeCell ref="F17:G17"/>
    <mergeCell ref="F10:G10"/>
    <mergeCell ref="J5:K5"/>
    <mergeCell ref="J17:K17"/>
    <mergeCell ref="D17:E17"/>
    <mergeCell ref="D18:E18"/>
    <mergeCell ref="J18:K18"/>
    <mergeCell ref="J6:K6"/>
    <mergeCell ref="H10:I10"/>
    <mergeCell ref="H11:I11"/>
    <mergeCell ref="D15:E15"/>
    <mergeCell ref="B5:C5"/>
    <mergeCell ref="B6:C6"/>
    <mergeCell ref="B11:C11"/>
    <mergeCell ref="B39:I39"/>
    <mergeCell ref="B40:I40"/>
    <mergeCell ref="B41:I41"/>
    <mergeCell ref="B42:I42"/>
    <mergeCell ref="B43:I43"/>
    <mergeCell ref="B28:I28"/>
    <mergeCell ref="B29:I29"/>
    <mergeCell ref="B30:I30"/>
    <mergeCell ref="B31:I31"/>
    <mergeCell ref="B32:I32"/>
    <mergeCell ref="B33:I33"/>
    <mergeCell ref="B34:I34"/>
    <mergeCell ref="B35:I35"/>
    <mergeCell ref="H5:I5"/>
    <mergeCell ref="D5:E5"/>
    <mergeCell ref="B15:C15"/>
    <mergeCell ref="B38:I38"/>
    <mergeCell ref="B36:I36"/>
    <mergeCell ref="B37:I37"/>
    <mergeCell ref="B133:D133"/>
    <mergeCell ref="B134:D134"/>
    <mergeCell ref="B64:H64"/>
    <mergeCell ref="B65:H65"/>
    <mergeCell ref="B66:H66"/>
    <mergeCell ref="B67:H67"/>
    <mergeCell ref="B68:H68"/>
    <mergeCell ref="B69:H69"/>
    <mergeCell ref="B70:H70"/>
    <mergeCell ref="B71:H71"/>
    <mergeCell ref="B72:H72"/>
    <mergeCell ref="B73:H73"/>
    <mergeCell ref="B74:H74"/>
    <mergeCell ref="B75:H75"/>
    <mergeCell ref="B76:H76"/>
    <mergeCell ref="B77:H77"/>
    <mergeCell ref="B128:D128"/>
    <mergeCell ref="B129:D129"/>
    <mergeCell ref="B130:D130"/>
    <mergeCell ref="B131:D131"/>
    <mergeCell ref="B132:D132"/>
    <mergeCell ref="B123:D123"/>
    <mergeCell ref="B124:D124"/>
    <mergeCell ref="B125:D125"/>
    <mergeCell ref="B126:D126"/>
    <mergeCell ref="B127:D127"/>
    <mergeCell ref="B118:D118"/>
    <mergeCell ref="B119:D119"/>
    <mergeCell ref="B120:D120"/>
    <mergeCell ref="B121:D121"/>
    <mergeCell ref="B122:D122"/>
    <mergeCell ref="B113:D113"/>
    <mergeCell ref="B114:D114"/>
    <mergeCell ref="B115:D115"/>
    <mergeCell ref="B116:D116"/>
    <mergeCell ref="B117:D117"/>
    <mergeCell ref="B152:K152"/>
    <mergeCell ref="B149:K149"/>
    <mergeCell ref="F6:G6"/>
    <mergeCell ref="B16:C16"/>
    <mergeCell ref="B17:C17"/>
    <mergeCell ref="B18:C18"/>
    <mergeCell ref="D10:E10"/>
    <mergeCell ref="D11:E11"/>
    <mergeCell ref="B10:C10"/>
    <mergeCell ref="H17:I17"/>
    <mergeCell ref="H6:I6"/>
    <mergeCell ref="H18:I18"/>
    <mergeCell ref="B103:D103"/>
    <mergeCell ref="B104:D104"/>
    <mergeCell ref="B105:D105"/>
    <mergeCell ref="B106:D106"/>
    <mergeCell ref="B107:D107"/>
    <mergeCell ref="B108:D108"/>
    <mergeCell ref="B109:D109"/>
    <mergeCell ref="B110:D110"/>
    <mergeCell ref="B111:D111"/>
    <mergeCell ref="B112:D112"/>
    <mergeCell ref="H15:I15"/>
    <mergeCell ref="H16:I16"/>
    <mergeCell ref="B46:I46"/>
    <mergeCell ref="B47:I47"/>
    <mergeCell ref="B44:I44"/>
    <mergeCell ref="B45:I45"/>
    <mergeCell ref="B57:I57"/>
    <mergeCell ref="B58:I58"/>
    <mergeCell ref="B93:H93"/>
    <mergeCell ref="B94:H94"/>
    <mergeCell ref="B53:I53"/>
    <mergeCell ref="B54:I54"/>
    <mergeCell ref="B55:I55"/>
    <mergeCell ref="B78:H78"/>
    <mergeCell ref="B79:H79"/>
    <mergeCell ref="B80:H80"/>
    <mergeCell ref="B81:H81"/>
    <mergeCell ref="B59:I59"/>
    <mergeCell ref="B56:I56"/>
    <mergeCell ref="B95:H95"/>
    <mergeCell ref="B88:H88"/>
    <mergeCell ref="B89:H89"/>
    <mergeCell ref="B52:I52"/>
    <mergeCell ref="B48:I48"/>
    <mergeCell ref="B49:I49"/>
    <mergeCell ref="B50:I50"/>
    <mergeCell ref="B82:H82"/>
    <mergeCell ref="B90:H90"/>
    <mergeCell ref="B91:H91"/>
    <mergeCell ref="B92:H92"/>
    <mergeCell ref="B83:H83"/>
    <mergeCell ref="B84:H84"/>
    <mergeCell ref="B85:H85"/>
    <mergeCell ref="B86:H86"/>
    <mergeCell ref="B87:H87"/>
    <mergeCell ref="B51:I51"/>
  </mergeCells>
  <conditionalFormatting sqref="B5 B15 D5 D15 F5 F15 F17 J5 H5 H15 J17 H17 E63:G63 I63">
    <cfRule type="expression" dxfId="331" priority="392" stopIfTrue="1">
      <formula>"OM($E$17&gt;0 och $E$16=0)"</formula>
    </cfRule>
  </conditionalFormatting>
  <conditionalFormatting sqref="B10 D10">
    <cfRule type="expression" dxfId="330" priority="391" stopIfTrue="1">
      <formula>"OM($E$17&gt;0 och $E$16=0)"</formula>
    </cfRule>
  </conditionalFormatting>
  <conditionalFormatting sqref="B17 D17">
    <cfRule type="expression" dxfId="329" priority="389" stopIfTrue="1">
      <formula>"OM($E$17&gt;0 och $E$16=0)"</formula>
    </cfRule>
  </conditionalFormatting>
  <conditionalFormatting sqref="B148:C148">
    <cfRule type="expression" dxfId="328" priority="386" stopIfTrue="1">
      <formula>"OM($E$17&gt;0 och $E$16=0)"</formula>
    </cfRule>
  </conditionalFormatting>
  <conditionalFormatting sqref="B63">
    <cfRule type="expression" dxfId="327" priority="383" stopIfTrue="1">
      <formula>"OM($E$17&gt;0 och $E$16=0)"</formula>
    </cfRule>
  </conditionalFormatting>
  <conditionalFormatting sqref="D63">
    <cfRule type="expression" dxfId="326" priority="372" stopIfTrue="1">
      <formula>"OM($E$17&gt;0 och $E$16=0)"</formula>
    </cfRule>
  </conditionalFormatting>
  <conditionalFormatting sqref="B66">
    <cfRule type="expression" dxfId="325" priority="381" stopIfTrue="1">
      <formula>"OM($E$17&gt;0 och $E$16=0)"</formula>
    </cfRule>
  </conditionalFormatting>
  <conditionalFormatting sqref="K63">
    <cfRule type="expression" dxfId="324" priority="366" stopIfTrue="1">
      <formula>"OM($E$17&gt;0 och $E$16=0)"</formula>
    </cfRule>
  </conditionalFormatting>
  <conditionalFormatting sqref="J63">
    <cfRule type="expression" dxfId="323" priority="371" stopIfTrue="1">
      <formula>"OM($E$17&gt;0 och $E$16=0)"</formula>
    </cfRule>
  </conditionalFormatting>
  <conditionalFormatting sqref="B67">
    <cfRule type="expression" dxfId="322" priority="334" stopIfTrue="1">
      <formula>"OM($E$17&gt;0 och $E$16=0)"</formula>
    </cfRule>
  </conditionalFormatting>
  <conditionalFormatting sqref="B68">
    <cfRule type="expression" dxfId="321" priority="333" stopIfTrue="1">
      <formula>"OM($E$17&gt;0 och $E$16=0)"</formula>
    </cfRule>
  </conditionalFormatting>
  <conditionalFormatting sqref="B69">
    <cfRule type="expression" dxfId="320" priority="332" stopIfTrue="1">
      <formula>"OM($E$17&gt;0 och $E$16=0)"</formula>
    </cfRule>
  </conditionalFormatting>
  <conditionalFormatting sqref="B70">
    <cfRule type="expression" dxfId="319" priority="331" stopIfTrue="1">
      <formula>"OM($E$17&gt;0 och $E$16=0)"</formula>
    </cfRule>
  </conditionalFormatting>
  <conditionalFormatting sqref="B64">
    <cfRule type="expression" dxfId="318" priority="315" stopIfTrue="1">
      <formula>"OM($E$17&gt;0 och $E$16=0)"</formula>
    </cfRule>
  </conditionalFormatting>
  <conditionalFormatting sqref="F10">
    <cfRule type="expression" dxfId="317" priority="310" stopIfTrue="1">
      <formula>"OM($E$17&gt;0 och $E$16=0)"</formula>
    </cfRule>
  </conditionalFormatting>
  <conditionalFormatting sqref="B76:B80">
    <cfRule type="expression" dxfId="316" priority="316" stopIfTrue="1">
      <formula>"OM($E$17&gt;0 och $E$16=0)"</formula>
    </cfRule>
  </conditionalFormatting>
  <conditionalFormatting sqref="B82">
    <cfRule type="expression" dxfId="315" priority="272" stopIfTrue="1">
      <formula>"OM($E$17&gt;0 och $E$16=0)"</formula>
    </cfRule>
  </conditionalFormatting>
  <conditionalFormatting sqref="J10">
    <cfRule type="expression" dxfId="314" priority="308" stopIfTrue="1">
      <formula>"OM($E$17&gt;0 och $E$16=0)"</formula>
    </cfRule>
  </conditionalFormatting>
  <conditionalFormatting sqref="B84">
    <cfRule type="expression" dxfId="313" priority="270" stopIfTrue="1">
      <formula>"OM($E$17&gt;0 och $E$16=0)"</formula>
    </cfRule>
  </conditionalFormatting>
  <conditionalFormatting sqref="B81">
    <cfRule type="expression" dxfId="312" priority="276" stopIfTrue="1">
      <formula>"OM($E$17&gt;0 och $E$16=0)"</formula>
    </cfRule>
  </conditionalFormatting>
  <conditionalFormatting sqref="B73:B80">
    <cfRule type="expression" dxfId="311" priority="283" stopIfTrue="1">
      <formula>"OM($E$17&gt;0 och $E$16=0)"</formula>
    </cfRule>
  </conditionalFormatting>
  <conditionalFormatting sqref="B151:C151">
    <cfRule type="expression" dxfId="310" priority="281" stopIfTrue="1">
      <formula>"OM($E$17&gt;0 och $E$16=0)"</formula>
    </cfRule>
  </conditionalFormatting>
  <conditionalFormatting sqref="B65">
    <cfRule type="expression" dxfId="309" priority="280" stopIfTrue="1">
      <formula>"OM($E$17&gt;0 och $E$16=0)"</formula>
    </cfRule>
  </conditionalFormatting>
  <conditionalFormatting sqref="B72">
    <cfRule type="expression" dxfId="308" priority="278" stopIfTrue="1">
      <formula>"OM($E$17&gt;0 och $E$16=0)"</formula>
    </cfRule>
  </conditionalFormatting>
  <conditionalFormatting sqref="B83">
    <cfRule type="expression" dxfId="307" priority="271" stopIfTrue="1">
      <formula>"OM($E$17&gt;0 och $E$16=0)"</formula>
    </cfRule>
  </conditionalFormatting>
  <conditionalFormatting sqref="B79">
    <cfRule type="expression" dxfId="306" priority="267" stopIfTrue="1">
      <formula>"OM($E$17&gt;0 och $E$16=0)"</formula>
    </cfRule>
  </conditionalFormatting>
  <conditionalFormatting sqref="B85">
    <cfRule type="expression" dxfId="305" priority="269" stopIfTrue="1">
      <formula>"OM($E$17&gt;0 och $E$16=0)"</formula>
    </cfRule>
  </conditionalFormatting>
  <conditionalFormatting sqref="B91 B95">
    <cfRule type="expression" dxfId="304" priority="268" stopIfTrue="1">
      <formula>"OM($E$17&gt;0 och $E$16=0)"</formula>
    </cfRule>
  </conditionalFormatting>
  <conditionalFormatting sqref="B88:B91 B95">
    <cfRule type="expression" dxfId="303" priority="266" stopIfTrue="1">
      <formula>"OM($E$17&gt;0 och $E$16=0)"</formula>
    </cfRule>
  </conditionalFormatting>
  <conditionalFormatting sqref="B80">
    <cfRule type="expression" dxfId="302" priority="265" stopIfTrue="1">
      <formula>"OM($E$17&gt;0 och $E$16=0)"</formula>
    </cfRule>
  </conditionalFormatting>
  <conditionalFormatting sqref="B86">
    <cfRule type="expression" dxfId="301" priority="264" stopIfTrue="1">
      <formula>"OM($E$17&gt;0 och $E$16=0)"</formula>
    </cfRule>
  </conditionalFormatting>
  <conditionalFormatting sqref="B87">
    <cfRule type="expression" dxfId="300" priority="263" stopIfTrue="1">
      <formula>"OM($E$17&gt;0 och $E$16=0)"</formula>
    </cfRule>
  </conditionalFormatting>
  <conditionalFormatting sqref="B93">
    <cfRule type="expression" dxfId="299" priority="258" stopIfTrue="1">
      <formula>"OM($E$17&gt;0 och $E$16=0)"</formula>
    </cfRule>
  </conditionalFormatting>
  <conditionalFormatting sqref="B92">
    <cfRule type="expression" dxfId="298" priority="257" stopIfTrue="1">
      <formula>"OM($E$17&gt;0 och $E$16=0)"</formula>
    </cfRule>
  </conditionalFormatting>
  <conditionalFormatting sqref="B94">
    <cfRule type="expression" dxfId="297" priority="255" stopIfTrue="1">
      <formula>"OM($E$17&gt;0 och $E$16=0)"</formula>
    </cfRule>
  </conditionalFormatting>
  <conditionalFormatting sqref="B94">
    <cfRule type="expression" dxfId="296" priority="254" stopIfTrue="1">
      <formula>"OM($E$17&gt;0 och $E$16=0)"</formula>
    </cfRule>
  </conditionalFormatting>
  <conditionalFormatting sqref="H63">
    <cfRule type="expression" dxfId="295" priority="252" stopIfTrue="1">
      <formula>"OM($E$17&gt;0 och $E$16=0)"</formula>
    </cfRule>
  </conditionalFormatting>
  <conditionalFormatting sqref="F22:H22 J22">
    <cfRule type="expression" dxfId="294" priority="246" stopIfTrue="1">
      <formula>"OM($E$17&gt;0 och $E$16=0)"</formula>
    </cfRule>
  </conditionalFormatting>
  <conditionalFormatting sqref="E22">
    <cfRule type="expression" dxfId="293" priority="244" stopIfTrue="1">
      <formula>"OM($E$17&gt;0 och $E$16=0)"</formula>
    </cfRule>
  </conditionalFormatting>
  <conditionalFormatting sqref="K22">
    <cfRule type="expression" dxfId="292" priority="242" stopIfTrue="1">
      <formula>"OM($E$17&gt;0 och $E$16=0)"</formula>
    </cfRule>
  </conditionalFormatting>
  <conditionalFormatting sqref="I22">
    <cfRule type="expression" dxfId="291" priority="239" stopIfTrue="1">
      <formula>"OM($E$17&gt;0 och $E$16=0)"</formula>
    </cfRule>
  </conditionalFormatting>
  <conditionalFormatting sqref="C22">
    <cfRule type="expression" dxfId="290" priority="235" stopIfTrue="1">
      <formula>"OM($E$17&gt;0 och $E$16=0)"</formula>
    </cfRule>
  </conditionalFormatting>
  <conditionalFormatting sqref="B22">
    <cfRule type="expression" dxfId="289" priority="233" stopIfTrue="1">
      <formula>"OM($E$17&gt;0 och $E$16=0)"</formula>
    </cfRule>
  </conditionalFormatting>
  <conditionalFormatting sqref="B23">
    <cfRule type="expression" dxfId="288" priority="232" stopIfTrue="1">
      <formula>"OM($E$17&gt;0 och $E$16=0)"</formula>
    </cfRule>
  </conditionalFormatting>
  <conditionalFormatting sqref="C23">
    <cfRule type="cellIs" dxfId="287" priority="230" operator="notBetween">
      <formula>0.29999</formula>
      <formula>1</formula>
    </cfRule>
  </conditionalFormatting>
  <conditionalFormatting sqref="B105">
    <cfRule type="expression" dxfId="286" priority="227" stopIfTrue="1">
      <formula>"OM($E$17&gt;0 och $E$16=0)"</formula>
    </cfRule>
  </conditionalFormatting>
  <conditionalFormatting sqref="B106">
    <cfRule type="expression" dxfId="285" priority="223" stopIfTrue="1">
      <formula>"OM($E$17&gt;0 och $E$16=0)"</formula>
    </cfRule>
  </conditionalFormatting>
  <conditionalFormatting sqref="B103">
    <cfRule type="expression" dxfId="284" priority="218" stopIfTrue="1">
      <formula>"OM($E$17&gt;0 och $E$16=0)"</formula>
    </cfRule>
  </conditionalFormatting>
  <conditionalFormatting sqref="B104">
    <cfRule type="expression" dxfId="283" priority="216" stopIfTrue="1">
      <formula>"OM($E$17&gt;0 och $E$16=0)"</formula>
    </cfRule>
  </conditionalFormatting>
  <conditionalFormatting sqref="B135">
    <cfRule type="expression" dxfId="282" priority="208" stopIfTrue="1">
      <formula>"OM($E$17&gt;0 och $E$16=0)"</formula>
    </cfRule>
  </conditionalFormatting>
  <conditionalFormatting sqref="B135">
    <cfRule type="expression" dxfId="281" priority="206" stopIfTrue="1">
      <formula>"OM($E$17&gt;0 och $E$16=0)"</formula>
    </cfRule>
  </conditionalFormatting>
  <conditionalFormatting sqref="B146 G146">
    <cfRule type="expression" dxfId="280" priority="188" stopIfTrue="1">
      <formula>"OM($E$17&gt;0 och $E$16=0)"</formula>
    </cfRule>
  </conditionalFormatting>
  <conditionalFormatting sqref="B144:B145">
    <cfRule type="expression" dxfId="279" priority="185" stopIfTrue="1">
      <formula>"OM($E$17&gt;0 och $E$16=0)"</formula>
    </cfRule>
  </conditionalFormatting>
  <conditionalFormatting sqref="E140:E143">
    <cfRule type="expression" dxfId="278" priority="186" stopIfTrue="1">
      <formula>"OM($E$17&gt;0 och $E$16=0)"</formula>
    </cfRule>
  </conditionalFormatting>
  <conditionalFormatting sqref="B140:B143">
    <cfRule type="expression" dxfId="277" priority="187" stopIfTrue="1">
      <formula>"OM($E$17&gt;0 och $E$16=0)"</formula>
    </cfRule>
  </conditionalFormatting>
  <conditionalFormatting sqref="D140:D143">
    <cfRule type="expression" dxfId="276" priority="182" stopIfTrue="1">
      <formula>"OM($E$17&gt;0 och $E$16=0)"</formula>
    </cfRule>
  </conditionalFormatting>
  <conditionalFormatting sqref="E140:E143">
    <cfRule type="expression" dxfId="275" priority="176" stopIfTrue="1">
      <formula>"OM($E$17&gt;0 och $E$16=0)"</formula>
    </cfRule>
  </conditionalFormatting>
  <conditionalFormatting sqref="F140:F143">
    <cfRule type="expression" dxfId="274" priority="180" stopIfTrue="1">
      <formula>"OM($E$17&gt;0 och $E$16=0)"</formula>
    </cfRule>
  </conditionalFormatting>
  <conditionalFormatting sqref="D144:D145">
    <cfRule type="expression" dxfId="273" priority="184" stopIfTrue="1">
      <formula>"OM($E$17&gt;0 och $E$16=0)"</formula>
    </cfRule>
  </conditionalFormatting>
  <conditionalFormatting sqref="E144:E145">
    <cfRule type="expression" dxfId="272" priority="183" stopIfTrue="1">
      <formula>"OM($E$17&gt;0 och $E$16=0)"</formula>
    </cfRule>
  </conditionalFormatting>
  <conditionalFormatting sqref="C140:C143 D141:G141">
    <cfRule type="expression" dxfId="271" priority="181" stopIfTrue="1">
      <formula>"OM($E$17&gt;0 och $E$16=0)"</formula>
    </cfRule>
  </conditionalFormatting>
  <conditionalFormatting sqref="C144">
    <cfRule type="expression" dxfId="270" priority="179" stopIfTrue="1">
      <formula>"OM($E$17&gt;0 och $E$16=0)"</formula>
    </cfRule>
  </conditionalFormatting>
  <conditionalFormatting sqref="E144">
    <cfRule type="expression" dxfId="269" priority="178" stopIfTrue="1">
      <formula>"OM($E$17&gt;0 och $E$16=0)"</formula>
    </cfRule>
  </conditionalFormatting>
  <conditionalFormatting sqref="F144">
    <cfRule type="expression" dxfId="268" priority="177" stopIfTrue="1">
      <formula>"OM($E$17&gt;0 och $E$16=0)"</formula>
    </cfRule>
  </conditionalFormatting>
  <conditionalFormatting sqref="H144:K145 H143">
    <cfRule type="expression" dxfId="267" priority="175" stopIfTrue="1">
      <formula>"OM($E$17&gt;0 och $E$16=0)"</formula>
    </cfRule>
  </conditionalFormatting>
  <conditionalFormatting sqref="E27:G27 J27">
    <cfRule type="expression" dxfId="266" priority="142" stopIfTrue="1">
      <formula>"OM($E$17&gt;0 och $E$16=0)"</formula>
    </cfRule>
  </conditionalFormatting>
  <conditionalFormatting sqref="B27">
    <cfRule type="expression" dxfId="265" priority="141" stopIfTrue="1">
      <formula>"OM($E$17&gt;0 och $E$16=0)"</formula>
    </cfRule>
  </conditionalFormatting>
  <conditionalFormatting sqref="D27">
    <cfRule type="expression" dxfId="264" priority="139" stopIfTrue="1">
      <formula>"OM($E$17&gt;0 och $E$16=0)"</formula>
    </cfRule>
  </conditionalFormatting>
  <conditionalFormatting sqref="B30">
    <cfRule type="expression" dxfId="263" priority="140" stopIfTrue="1">
      <formula>"OM($E$17&gt;0 och $E$16=0)"</formula>
    </cfRule>
  </conditionalFormatting>
  <conditionalFormatting sqref="K27">
    <cfRule type="expression" dxfId="262" priority="138" stopIfTrue="1">
      <formula>"OM($E$17&gt;0 och $E$16=0)"</formula>
    </cfRule>
  </conditionalFormatting>
  <conditionalFormatting sqref="B31">
    <cfRule type="expression" dxfId="261" priority="136" stopIfTrue="1">
      <formula>"OM($E$17&gt;0 och $E$16=0)"</formula>
    </cfRule>
  </conditionalFormatting>
  <conditionalFormatting sqref="B32">
    <cfRule type="expression" dxfId="260" priority="135" stopIfTrue="1">
      <formula>"OM($E$17&gt;0 och $E$16=0)"</formula>
    </cfRule>
  </conditionalFormatting>
  <conditionalFormatting sqref="B33">
    <cfRule type="expression" dxfId="259" priority="134" stopIfTrue="1">
      <formula>"OM($E$17&gt;0 och $E$16=0)"</formula>
    </cfRule>
  </conditionalFormatting>
  <conditionalFormatting sqref="B34">
    <cfRule type="expression" dxfId="258" priority="133" stopIfTrue="1">
      <formula>"OM($E$17&gt;0 och $E$16=0)"</formula>
    </cfRule>
  </conditionalFormatting>
  <conditionalFormatting sqref="B28">
    <cfRule type="expression" dxfId="257" priority="131" stopIfTrue="1">
      <formula>"OM($E$17&gt;0 och $E$16=0)"</formula>
    </cfRule>
  </conditionalFormatting>
  <conditionalFormatting sqref="B40:B44">
    <cfRule type="expression" dxfId="256" priority="132" stopIfTrue="1">
      <formula>"OM($E$17&gt;0 och $E$16=0)"</formula>
    </cfRule>
  </conditionalFormatting>
  <conditionalFormatting sqref="B46">
    <cfRule type="expression" dxfId="255" priority="125" stopIfTrue="1">
      <formula>"OM($E$17&gt;0 och $E$16=0)"</formula>
    </cfRule>
  </conditionalFormatting>
  <conditionalFormatting sqref="B48">
    <cfRule type="expression" dxfId="254" priority="123" stopIfTrue="1">
      <formula>"OM($E$17&gt;0 och $E$16=0)"</formula>
    </cfRule>
  </conditionalFormatting>
  <conditionalFormatting sqref="B45">
    <cfRule type="expression" dxfId="253" priority="126" stopIfTrue="1">
      <formula>"OM($E$17&gt;0 och $E$16=0)"</formula>
    </cfRule>
  </conditionalFormatting>
  <conditionalFormatting sqref="B37:B44">
    <cfRule type="expression" dxfId="252" priority="130" stopIfTrue="1">
      <formula>"OM($E$17&gt;0 och $E$16=0)"</formula>
    </cfRule>
  </conditionalFormatting>
  <conditionalFormatting sqref="B29">
    <cfRule type="expression" dxfId="251" priority="129" stopIfTrue="1">
      <formula>"OM($E$17&gt;0 och $E$16=0)"</formula>
    </cfRule>
  </conditionalFormatting>
  <conditionalFormatting sqref="B35">
    <cfRule type="expression" dxfId="250" priority="128" stopIfTrue="1">
      <formula>"OM($E$17&gt;0 och $E$16=0)"</formula>
    </cfRule>
  </conditionalFormatting>
  <conditionalFormatting sqref="B36">
    <cfRule type="expression" dxfId="249" priority="127" stopIfTrue="1">
      <formula>"OM($E$17&gt;0 och $E$16=0)"</formula>
    </cfRule>
  </conditionalFormatting>
  <conditionalFormatting sqref="B47">
    <cfRule type="expression" dxfId="248" priority="124" stopIfTrue="1">
      <formula>"OM($E$17&gt;0 och $E$16=0)"</formula>
    </cfRule>
  </conditionalFormatting>
  <conditionalFormatting sqref="B43">
    <cfRule type="expression" dxfId="247" priority="120" stopIfTrue="1">
      <formula>"OM($E$17&gt;0 och $E$16=0)"</formula>
    </cfRule>
  </conditionalFormatting>
  <conditionalFormatting sqref="B49">
    <cfRule type="expression" dxfId="246" priority="122" stopIfTrue="1">
      <formula>"OM($E$17&gt;0 och $E$16=0)"</formula>
    </cfRule>
  </conditionalFormatting>
  <conditionalFormatting sqref="B55 B59">
    <cfRule type="expression" dxfId="245" priority="121" stopIfTrue="1">
      <formula>"OM($E$17&gt;0 och $E$16=0)"</formula>
    </cfRule>
  </conditionalFormatting>
  <conditionalFormatting sqref="B52:B55 B59">
    <cfRule type="expression" dxfId="244" priority="119" stopIfTrue="1">
      <formula>"OM($E$17&gt;0 och $E$16=0)"</formula>
    </cfRule>
  </conditionalFormatting>
  <conditionalFormatting sqref="B44">
    <cfRule type="expression" dxfId="243" priority="118" stopIfTrue="1">
      <formula>"OM($E$17&gt;0 och $E$16=0)"</formula>
    </cfRule>
  </conditionalFormatting>
  <conditionalFormatting sqref="B50">
    <cfRule type="expression" dxfId="242" priority="117" stopIfTrue="1">
      <formula>"OM($E$17&gt;0 och $E$16=0)"</formula>
    </cfRule>
  </conditionalFormatting>
  <conditionalFormatting sqref="B51">
    <cfRule type="expression" dxfId="241" priority="116" stopIfTrue="1">
      <formula>"OM($E$17&gt;0 och $E$16=0)"</formula>
    </cfRule>
  </conditionalFormatting>
  <conditionalFormatting sqref="B57">
    <cfRule type="expression" dxfId="240" priority="115" stopIfTrue="1">
      <formula>"OM($E$17&gt;0 och $E$16=0)"</formula>
    </cfRule>
  </conditionalFormatting>
  <conditionalFormatting sqref="B56">
    <cfRule type="expression" dxfId="239" priority="114" stopIfTrue="1">
      <formula>"OM($E$17&gt;0 och $E$16=0)"</formula>
    </cfRule>
  </conditionalFormatting>
  <conditionalFormatting sqref="B58">
    <cfRule type="expression" dxfId="238" priority="113" stopIfTrue="1">
      <formula>"OM($E$17&gt;0 och $E$16=0)"</formula>
    </cfRule>
  </conditionalFormatting>
  <conditionalFormatting sqref="B58">
    <cfRule type="expression" dxfId="237" priority="112" stopIfTrue="1">
      <formula>"OM($E$17&gt;0 och $E$16=0)"</formula>
    </cfRule>
  </conditionalFormatting>
  <conditionalFormatting sqref="H27">
    <cfRule type="expression" dxfId="236" priority="111" stopIfTrue="1">
      <formula>"OM($E$17&gt;0 och $E$16=0)"</formula>
    </cfRule>
  </conditionalFormatting>
  <conditionalFormatting sqref="K103:K134">
    <cfRule type="expression" dxfId="235" priority="52">
      <formula>IF(K103&gt;G103,TRUE,FALSE)</formula>
    </cfRule>
  </conditionalFormatting>
  <conditionalFormatting sqref="E102:G102 I102">
    <cfRule type="expression" dxfId="234" priority="51" stopIfTrue="1">
      <formula>"OM($E$17&gt;0 och $E$16=0)"</formula>
    </cfRule>
  </conditionalFormatting>
  <conditionalFormatting sqref="B102">
    <cfRule type="expression" dxfId="233" priority="50" stopIfTrue="1">
      <formula>"OM($E$17&gt;0 och $E$16=0)"</formula>
    </cfRule>
  </conditionalFormatting>
  <conditionalFormatting sqref="D102">
    <cfRule type="expression" dxfId="232" priority="49" stopIfTrue="1">
      <formula>"OM($E$17&gt;0 och $E$16=0)"</formula>
    </cfRule>
  </conditionalFormatting>
  <conditionalFormatting sqref="K102">
    <cfRule type="expression" dxfId="231" priority="47" stopIfTrue="1">
      <formula>"OM($E$17&gt;0 och $E$16=0)"</formula>
    </cfRule>
  </conditionalFormatting>
  <conditionalFormatting sqref="J102">
    <cfRule type="expression" dxfId="230" priority="48" stopIfTrue="1">
      <formula>"OM($E$17&gt;0 och $E$16=0)"</formula>
    </cfRule>
  </conditionalFormatting>
  <conditionalFormatting sqref="H102">
    <cfRule type="expression" dxfId="229" priority="46" stopIfTrue="1">
      <formula>"OM($E$17&gt;0 och $E$16=0)"</formula>
    </cfRule>
  </conditionalFormatting>
  <conditionalFormatting sqref="B107">
    <cfRule type="expression" dxfId="228" priority="45" stopIfTrue="1">
      <formula>"OM($E$17&gt;0 och $E$16=0)"</formula>
    </cfRule>
  </conditionalFormatting>
  <conditionalFormatting sqref="B109">
    <cfRule type="expression" dxfId="227" priority="43" stopIfTrue="1">
      <formula>"OM($E$17&gt;0 och $E$16=0)"</formula>
    </cfRule>
  </conditionalFormatting>
  <conditionalFormatting sqref="B110">
    <cfRule type="expression" dxfId="226" priority="42" stopIfTrue="1">
      <formula>"OM($E$17&gt;0 och $E$16=0)"</formula>
    </cfRule>
  </conditionalFormatting>
  <conditionalFormatting sqref="B111">
    <cfRule type="expression" dxfId="225" priority="41" stopIfTrue="1">
      <formula>"OM($E$17&gt;0 och $E$16=0)"</formula>
    </cfRule>
  </conditionalFormatting>
  <conditionalFormatting sqref="B112">
    <cfRule type="expression" dxfId="224" priority="40" stopIfTrue="1">
      <formula>"OM($E$17&gt;0 och $E$16=0)"</formula>
    </cfRule>
  </conditionalFormatting>
  <conditionalFormatting sqref="B113">
    <cfRule type="expression" dxfId="223" priority="39" stopIfTrue="1">
      <formula>"OM($E$17&gt;0 och $E$16=0)"</formula>
    </cfRule>
  </conditionalFormatting>
  <conditionalFormatting sqref="B114">
    <cfRule type="expression" dxfId="222" priority="38" stopIfTrue="1">
      <formula>"OM($E$17&gt;0 och $E$16=0)"</formula>
    </cfRule>
  </conditionalFormatting>
  <conditionalFormatting sqref="B115">
    <cfRule type="expression" dxfId="221" priority="37" stopIfTrue="1">
      <formula>"OM($E$17&gt;0 och $E$16=0)"</formula>
    </cfRule>
  </conditionalFormatting>
  <conditionalFormatting sqref="B116">
    <cfRule type="expression" dxfId="220" priority="35" stopIfTrue="1">
      <formula>"OM($E$17&gt;0 och $E$16=0)"</formula>
    </cfRule>
  </conditionalFormatting>
  <conditionalFormatting sqref="B117">
    <cfRule type="expression" dxfId="219" priority="34" stopIfTrue="1">
      <formula>"OM($E$17&gt;0 och $E$16=0)"</formula>
    </cfRule>
  </conditionalFormatting>
  <conditionalFormatting sqref="B118">
    <cfRule type="expression" dxfId="218" priority="32" stopIfTrue="1">
      <formula>"OM($E$17&gt;0 och $E$16=0)"</formula>
    </cfRule>
  </conditionalFormatting>
  <conditionalFormatting sqref="B119">
    <cfRule type="expression" dxfId="217" priority="31" stopIfTrue="1">
      <formula>"OM($E$17&gt;0 och $E$16=0)"</formula>
    </cfRule>
  </conditionalFormatting>
  <conditionalFormatting sqref="B120">
    <cfRule type="expression" dxfId="216" priority="30" stopIfTrue="1">
      <formula>"OM($E$17&gt;0 och $E$16=0)"</formula>
    </cfRule>
  </conditionalFormatting>
  <conditionalFormatting sqref="B121">
    <cfRule type="expression" dxfId="215" priority="29" stopIfTrue="1">
      <formula>"OM($E$17&gt;0 och $E$16=0)"</formula>
    </cfRule>
  </conditionalFormatting>
  <conditionalFormatting sqref="B122">
    <cfRule type="expression" dxfId="214" priority="28" stopIfTrue="1">
      <formula>"OM($E$17&gt;0 och $E$16=0)"</formula>
    </cfRule>
  </conditionalFormatting>
  <conditionalFormatting sqref="B123">
    <cfRule type="expression" dxfId="213" priority="27" stopIfTrue="1">
      <formula>"OM($E$17&gt;0 och $E$16=0)"</formula>
    </cfRule>
  </conditionalFormatting>
  <conditionalFormatting sqref="B124">
    <cfRule type="expression" dxfId="212" priority="26" stopIfTrue="1">
      <formula>"OM($E$17&gt;0 och $E$16=0)"</formula>
    </cfRule>
  </conditionalFormatting>
  <conditionalFormatting sqref="B125">
    <cfRule type="expression" dxfId="211" priority="24" stopIfTrue="1">
      <formula>"OM($E$17&gt;0 och $E$16=0)"</formula>
    </cfRule>
  </conditionalFormatting>
  <conditionalFormatting sqref="B126">
    <cfRule type="expression" dxfId="210" priority="23" stopIfTrue="1">
      <formula>"OM($E$17&gt;0 och $E$16=0)"</formula>
    </cfRule>
  </conditionalFormatting>
  <conditionalFormatting sqref="B127">
    <cfRule type="expression" dxfId="209" priority="22" stopIfTrue="1">
      <formula>"OM($E$17&gt;0 och $E$16=0)"</formula>
    </cfRule>
  </conditionalFormatting>
  <conditionalFormatting sqref="B128">
    <cfRule type="expression" dxfId="208" priority="21" stopIfTrue="1">
      <formula>"OM($E$17&gt;0 och $E$16=0)"</formula>
    </cfRule>
  </conditionalFormatting>
  <conditionalFormatting sqref="B129">
    <cfRule type="expression" dxfId="207" priority="20" stopIfTrue="1">
      <formula>"OM($E$17&gt;0 och $E$16=0)"</formula>
    </cfRule>
  </conditionalFormatting>
  <conditionalFormatting sqref="B130">
    <cfRule type="expression" dxfId="206" priority="19" stopIfTrue="1">
      <formula>"OM($E$17&gt;0 och $E$16=0)"</formula>
    </cfRule>
  </conditionalFormatting>
  <conditionalFormatting sqref="B131">
    <cfRule type="expression" dxfId="205" priority="18" stopIfTrue="1">
      <formula>"OM($E$17&gt;0 och $E$16=0)"</formula>
    </cfRule>
  </conditionalFormatting>
  <conditionalFormatting sqref="B132">
    <cfRule type="expression" dxfId="204" priority="17" stopIfTrue="1">
      <formula>"OM($E$17&gt;0 och $E$16=0)"</formula>
    </cfRule>
  </conditionalFormatting>
  <conditionalFormatting sqref="B133">
    <cfRule type="expression" dxfId="203" priority="16" stopIfTrue="1">
      <formula>"OM($E$17&gt;0 och $E$16=0)"</formula>
    </cfRule>
  </conditionalFormatting>
  <conditionalFormatting sqref="B134">
    <cfRule type="expression" dxfId="202" priority="15" stopIfTrue="1">
      <formula>"OM($E$17&gt;0 och $E$16=0)"</formula>
    </cfRule>
  </conditionalFormatting>
  <conditionalFormatting sqref="B108">
    <cfRule type="expression" dxfId="201" priority="14" stopIfTrue="1">
      <formula>"OM($E$17&gt;0 och $E$16=0)"</formula>
    </cfRule>
  </conditionalFormatting>
  <conditionalFormatting sqref="I27">
    <cfRule type="expression" dxfId="200" priority="13" stopIfTrue="1">
      <formula>"OM($E$17&gt;0 och $E$16=0)"</formula>
    </cfRule>
  </conditionalFormatting>
  <conditionalFormatting sqref="B71">
    <cfRule type="expression" dxfId="199" priority="11" stopIfTrue="1">
      <formula>"OM($E$17&gt;0 och $E$16=0)"</formula>
    </cfRule>
  </conditionalFormatting>
  <conditionalFormatting sqref="J15">
    <cfRule type="expression" dxfId="198" priority="10" stopIfTrue="1">
      <formula>"OM($E$17&gt;0 och $E$16=0)"</formula>
    </cfRule>
  </conditionalFormatting>
  <dataValidations count="11">
    <dataValidation type="decimal" allowBlank="1" showInputMessage="1" showErrorMessage="1" sqref="C23" xr:uid="{00000000-0002-0000-0100-000000000000}">
      <formula1>0.3</formula1>
      <formula2>1</formula2>
    </dataValidation>
    <dataValidation type="decimal" allowBlank="1" showInputMessage="1" showErrorMessage="1" sqref="D23:H23" xr:uid="{00000000-0002-0000-0100-000001000000}">
      <formula1>0</formula1>
      <formula2>0.70001</formula2>
    </dataValidation>
    <dataValidation allowBlank="1" showInputMessage="1" showErrorMessage="1" prompt="DärförDärför" sqref="B25" xr:uid="{00000000-0002-0000-0100-000002000000}"/>
    <dataValidation allowBlank="1" showErrorMessage="1" sqref="C24" xr:uid="{00000000-0002-0000-0100-000003000000}"/>
    <dataValidation type="whole" allowBlank="1" showErrorMessage="1" errorTitle="Felaktigt värde" error="Poäng måste vara mellan 0 och 10" sqref="K64:K95 G103:G135 K104:K105" xr:uid="{00000000-0002-0000-0100-000004000000}">
      <formula1>0</formula1>
      <formula2>1000000</formula2>
    </dataValidation>
    <dataValidation type="date" allowBlank="1" showInputMessage="1" showErrorMessage="1" sqref="J11:K11" xr:uid="{00000000-0002-0000-0100-000005000000}">
      <formula1>43466</formula1>
      <formula2>51136</formula2>
    </dataValidation>
    <dataValidation type="decimal" allowBlank="1" showInputMessage="1" showErrorMessage="1" sqref="D16:E16 H16:I16" xr:uid="{00000000-0002-0000-0100-000006000000}">
      <formula1>0</formula1>
      <formula2>1</formula2>
    </dataValidation>
    <dataValidation type="list" allowBlank="1" showInputMessage="1" showErrorMessage="1" sqref="J16:K16" xr:uid="{00000000-0002-0000-0100-000007000000}">
      <formula1>"Ja,Nej"</formula1>
    </dataValidation>
    <dataValidation type="decimal" allowBlank="1" showInputMessage="1" showErrorMessage="1" sqref="D18:E18" xr:uid="{00000000-0002-0000-0100-000008000000}">
      <formula1>0</formula1>
      <formula2>1000</formula2>
    </dataValidation>
    <dataValidation type="whole" allowBlank="1" showInputMessage="1" showErrorMessage="1" sqref="H18:I18" xr:uid="{00000000-0002-0000-0100-000009000000}">
      <formula1>0</formula1>
      <formula2>1000</formula2>
    </dataValidation>
    <dataValidation type="decimal" allowBlank="1" showInputMessage="1" showErrorMessage="1" sqref="B16:C16" xr:uid="{00000000-0002-0000-0100-00000A000000}">
      <formula1>0</formula1>
      <formula2>1000000</formula2>
    </dataValidation>
  </dataValidation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6">
        <x14:dataValidation type="list" allowBlank="1" showInputMessage="1" showErrorMessage="1" xr:uid="{00000000-0002-0000-0100-00000B000000}">
          <x14:formula1>
            <xm:f>ADM!$I$3:$I$4</xm:f>
          </x14:formula1>
          <xm:sqref>E135</xm:sqref>
        </x14:dataValidation>
        <x14:dataValidation type="list" allowBlank="1" showInputMessage="1" showErrorMessage="1" xr:uid="{00000000-0002-0000-0100-00000C000000}">
          <x14:formula1>
            <xm:f>ADM!$M$3:$M$7</xm:f>
          </x14:formula1>
          <xm:sqref>J64:J95 F103:F135 K28:K59</xm:sqref>
        </x14:dataValidation>
        <x14:dataValidation type="list" allowBlank="1" showInputMessage="1" showErrorMessage="1" xr:uid="{00000000-0002-0000-0100-00000D000000}">
          <x14:formula1>
            <xm:f>ADM!$E$3:$E$13</xm:f>
          </x14:formula1>
          <xm:sqref>F16</xm:sqref>
        </x14:dataValidation>
        <x14:dataValidation type="list" allowBlank="1" showInputMessage="1" showErrorMessage="1" xr:uid="{00000000-0002-0000-0100-00000E000000}">
          <x14:formula1>
            <xm:f>ADM!$G$3:$G$5</xm:f>
          </x14:formula1>
          <xm:sqref>H11</xm:sqref>
        </x14:dataValidation>
        <x14:dataValidation type="list" allowBlank="1" showInputMessage="1" showErrorMessage="1" xr:uid="{00000000-0002-0000-0100-00000F000000}">
          <x14:formula1>
            <xm:f>ADM!$B$3:$B$10</xm:f>
          </x14:formula1>
          <xm:sqref>B18</xm:sqref>
        </x14:dataValidation>
        <x14:dataValidation type="list" allowBlank="1" showInputMessage="1" showErrorMessage="1" xr:uid="{00000000-0002-0000-0100-000010000000}">
          <x14:formula1>
            <xm:f>ADM!$N$3:$N$11</xm:f>
          </x14:formula1>
          <xm:sqref>F18:G18</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rgb="FFCCFFCC"/>
  </sheetPr>
  <dimension ref="A1:AB160"/>
  <sheetViews>
    <sheetView showGridLines="0" zoomScale="110" zoomScaleNormal="110" workbookViewId="0">
      <selection activeCell="B11" sqref="B11:C11"/>
    </sheetView>
  </sheetViews>
  <sheetFormatPr defaultRowHeight="12" x14ac:dyDescent="0.2"/>
  <cols>
    <col min="1" max="1" width="1.42578125" customWidth="1"/>
    <col min="2" max="2" width="12.7109375" customWidth="1"/>
    <col min="3" max="3" width="12.28515625" customWidth="1"/>
    <col min="4" max="4" width="12.7109375" customWidth="1"/>
    <col min="5" max="5" width="11.42578125" customWidth="1"/>
    <col min="6" max="6" width="14.42578125" customWidth="1"/>
    <col min="7" max="7" width="11.28515625" customWidth="1"/>
    <col min="8" max="11" width="9" customWidth="1"/>
    <col min="13" max="13" width="9.85546875" bestFit="1" customWidth="1"/>
    <col min="24" max="24" width="13.42578125" bestFit="1" customWidth="1"/>
  </cols>
  <sheetData>
    <row r="1" spans="1:28" ht="27.4" customHeight="1" x14ac:dyDescent="0.2">
      <c r="A1" s="189"/>
      <c r="B1" s="189"/>
      <c r="C1" s="189"/>
      <c r="D1" s="189"/>
      <c r="E1" s="189"/>
      <c r="F1" s="189"/>
      <c r="G1" s="189"/>
      <c r="H1" s="189"/>
      <c r="I1" s="189"/>
      <c r="J1" s="189"/>
      <c r="K1" s="189"/>
      <c r="L1" s="189"/>
      <c r="M1" s="189"/>
      <c r="N1" s="189"/>
      <c r="O1" s="189"/>
      <c r="P1" s="189"/>
      <c r="Q1" s="189"/>
      <c r="R1" s="189"/>
      <c r="S1" s="189"/>
      <c r="T1" s="189"/>
      <c r="U1" s="189"/>
      <c r="V1" s="189"/>
      <c r="W1" s="189"/>
      <c r="X1" s="189"/>
      <c r="Y1" s="189"/>
      <c r="Z1" s="189"/>
      <c r="AA1" s="189"/>
      <c r="AB1" s="189"/>
    </row>
    <row r="2" spans="1:28" ht="19.899999999999999" customHeight="1" x14ac:dyDescent="0.2">
      <c r="A2" s="189"/>
      <c r="B2" s="190"/>
      <c r="C2" s="190"/>
      <c r="D2" s="190"/>
      <c r="E2" s="190"/>
      <c r="F2" s="190"/>
      <c r="G2" s="190"/>
      <c r="H2" s="190"/>
      <c r="I2" s="190"/>
      <c r="J2" s="190"/>
      <c r="K2" s="190"/>
      <c r="L2" s="189"/>
      <c r="M2" s="189"/>
      <c r="N2" s="189"/>
      <c r="O2" s="189"/>
      <c r="P2" s="189"/>
      <c r="Q2" s="189"/>
      <c r="R2" s="189"/>
      <c r="S2" s="189"/>
      <c r="T2" s="189"/>
      <c r="U2" s="189"/>
      <c r="V2" s="189"/>
      <c r="W2" s="189"/>
      <c r="X2" s="189"/>
      <c r="Y2" s="189"/>
      <c r="Z2" s="189"/>
      <c r="AA2" s="189"/>
      <c r="AB2" s="189"/>
    </row>
    <row r="3" spans="1:28" ht="18.75" x14ac:dyDescent="0.3">
      <c r="A3" s="189"/>
      <c r="B3" s="191" t="s">
        <v>59</v>
      </c>
      <c r="C3" s="192"/>
      <c r="D3" s="193"/>
      <c r="E3" s="193"/>
      <c r="F3" s="193"/>
      <c r="G3" s="193"/>
      <c r="H3" s="193"/>
      <c r="I3" s="193"/>
      <c r="J3" s="193"/>
      <c r="K3" s="194"/>
      <c r="L3" s="189"/>
      <c r="M3" s="189"/>
      <c r="N3" s="189"/>
      <c r="O3" s="189"/>
      <c r="P3" s="189"/>
      <c r="Q3" s="189"/>
      <c r="R3" s="189"/>
      <c r="S3" s="189"/>
      <c r="T3" s="189"/>
      <c r="U3" s="189"/>
      <c r="V3" s="189"/>
      <c r="W3" s="189"/>
      <c r="X3" s="189"/>
      <c r="Y3" s="189"/>
      <c r="Z3" s="189"/>
      <c r="AA3" s="189"/>
      <c r="AB3" s="189"/>
    </row>
    <row r="4" spans="1:28" ht="2.1" customHeight="1" x14ac:dyDescent="0.3">
      <c r="A4" s="189"/>
      <c r="B4" s="195"/>
      <c r="C4" s="195"/>
      <c r="D4" s="190"/>
      <c r="E4" s="190"/>
      <c r="F4" s="190"/>
      <c r="G4" s="190"/>
      <c r="H4" s="190"/>
      <c r="I4" s="190"/>
      <c r="J4" s="190"/>
      <c r="K4" s="190"/>
      <c r="L4" s="189"/>
      <c r="M4" s="189"/>
      <c r="N4" s="189"/>
      <c r="O4" s="189"/>
      <c r="P4" s="189"/>
      <c r="Q4" s="189"/>
      <c r="R4" s="189"/>
      <c r="S4" s="189"/>
      <c r="T4" s="189"/>
      <c r="U4" s="189"/>
      <c r="V4" s="189"/>
      <c r="W4" s="189"/>
      <c r="X4" s="189"/>
      <c r="Y4" s="189"/>
      <c r="Z4" s="189"/>
      <c r="AA4" s="189"/>
      <c r="AB4" s="189"/>
    </row>
    <row r="5" spans="1:28" s="139" customFormat="1" ht="19.149999999999999" customHeight="1" x14ac:dyDescent="0.2">
      <c r="A5" s="208"/>
      <c r="B5" s="454" t="s">
        <v>207</v>
      </c>
      <c r="C5" s="455"/>
      <c r="D5" s="463" t="s">
        <v>61</v>
      </c>
      <c r="E5" s="463"/>
      <c r="F5" s="463" t="s">
        <v>62</v>
      </c>
      <c r="G5" s="463"/>
      <c r="H5" s="463" t="s">
        <v>63</v>
      </c>
      <c r="I5" s="463"/>
      <c r="J5" s="455" t="s">
        <v>64</v>
      </c>
      <c r="K5" s="466"/>
      <c r="L5" s="208"/>
      <c r="M5" s="208"/>
      <c r="N5" s="208"/>
      <c r="O5" s="208"/>
      <c r="P5" s="208"/>
      <c r="Q5" s="208"/>
      <c r="R5" s="208"/>
      <c r="S5" s="208"/>
      <c r="T5" s="208"/>
      <c r="U5" s="208"/>
      <c r="V5" s="208"/>
      <c r="W5" s="351"/>
      <c r="X5" s="350"/>
      <c r="Y5" s="208"/>
      <c r="Z5" s="208"/>
      <c r="AA5" s="208"/>
      <c r="AB5" s="208"/>
    </row>
    <row r="6" spans="1:28" ht="30.4" customHeight="1" x14ac:dyDescent="0.2">
      <c r="A6" s="189"/>
      <c r="B6" s="462"/>
      <c r="C6" s="459"/>
      <c r="D6" s="461"/>
      <c r="E6" s="461"/>
      <c r="F6" s="461"/>
      <c r="G6" s="461"/>
      <c r="H6" s="461"/>
      <c r="I6" s="461"/>
      <c r="J6" s="459"/>
      <c r="K6" s="460"/>
      <c r="L6" s="189"/>
      <c r="M6" s="189"/>
      <c r="N6" s="189"/>
      <c r="O6" s="189"/>
      <c r="P6" s="189"/>
      <c r="Q6" s="189"/>
      <c r="R6" s="189"/>
      <c r="S6" s="189"/>
      <c r="T6" s="189"/>
      <c r="U6" s="189"/>
      <c r="V6" s="189"/>
      <c r="W6" s="347"/>
      <c r="X6" s="347"/>
      <c r="Y6" s="189"/>
      <c r="Z6" s="189"/>
      <c r="AA6" s="189"/>
      <c r="AB6" s="189"/>
    </row>
    <row r="7" spans="1:28" ht="9.4" customHeight="1" x14ac:dyDescent="0.2">
      <c r="A7" s="189"/>
      <c r="B7" s="190"/>
      <c r="C7" s="190"/>
      <c r="D7" s="190"/>
      <c r="E7" s="190"/>
      <c r="F7" s="190"/>
      <c r="G7" s="190"/>
      <c r="H7" s="190"/>
      <c r="I7" s="190"/>
      <c r="J7" s="190"/>
      <c r="K7" s="190"/>
      <c r="L7" s="189"/>
      <c r="M7" s="189"/>
      <c r="N7" s="189"/>
      <c r="O7" s="189"/>
      <c r="P7" s="189"/>
      <c r="Q7" s="189"/>
      <c r="R7" s="189"/>
      <c r="S7" s="189"/>
      <c r="T7" s="189"/>
      <c r="U7" s="189"/>
      <c r="V7" s="189"/>
      <c r="W7" s="189"/>
      <c r="X7" s="352"/>
      <c r="Y7" s="189"/>
      <c r="Z7" s="189"/>
      <c r="AA7" s="189"/>
      <c r="AB7" s="189"/>
    </row>
    <row r="8" spans="1:28" ht="18.75" x14ac:dyDescent="0.3">
      <c r="A8" s="198"/>
      <c r="B8" s="191" t="s">
        <v>78</v>
      </c>
      <c r="C8" s="192"/>
      <c r="D8" s="193"/>
      <c r="E8" s="193"/>
      <c r="F8" s="193"/>
      <c r="G8" s="193"/>
      <c r="H8" s="193"/>
      <c r="I8" s="193"/>
      <c r="J8" s="193"/>
      <c r="K8" s="194"/>
      <c r="L8" s="189"/>
      <c r="M8" s="189"/>
      <c r="N8" s="189"/>
      <c r="O8" s="189"/>
      <c r="P8" s="189"/>
      <c r="Q8" s="189"/>
      <c r="R8" s="189"/>
      <c r="S8" s="189"/>
      <c r="T8" s="189"/>
      <c r="U8" s="189"/>
      <c r="V8" s="189"/>
      <c r="W8" s="189"/>
      <c r="X8" s="353"/>
      <c r="Y8" s="189"/>
      <c r="Z8" s="189"/>
      <c r="AA8" s="189"/>
      <c r="AB8" s="189"/>
    </row>
    <row r="9" spans="1:28" ht="2.1" customHeight="1" x14ac:dyDescent="0.3">
      <c r="A9" s="198"/>
      <c r="B9" s="195"/>
      <c r="C9" s="195"/>
      <c r="D9" s="189"/>
      <c r="E9" s="189"/>
      <c r="F9" s="190"/>
      <c r="G9" s="190"/>
      <c r="H9" s="190"/>
      <c r="I9" s="190"/>
      <c r="J9" s="190"/>
      <c r="K9" s="190"/>
      <c r="L9" s="189"/>
      <c r="M9" s="189"/>
      <c r="N9" s="189"/>
      <c r="O9" s="189"/>
      <c r="P9" s="189"/>
      <c r="Q9" s="189"/>
      <c r="R9" s="189"/>
      <c r="S9" s="189"/>
      <c r="T9" s="189"/>
      <c r="U9" s="189"/>
      <c r="V9" s="189"/>
      <c r="W9" s="189"/>
      <c r="X9" s="189"/>
      <c r="Y9" s="189"/>
      <c r="Z9" s="189"/>
      <c r="AA9" s="189"/>
      <c r="AB9" s="189"/>
    </row>
    <row r="10" spans="1:28" ht="19.5" customHeight="1" x14ac:dyDescent="0.2">
      <c r="A10" s="189"/>
      <c r="B10" s="454" t="s">
        <v>79</v>
      </c>
      <c r="C10" s="455"/>
      <c r="D10" s="456"/>
      <c r="E10" s="457"/>
      <c r="F10" s="464" t="s">
        <v>125</v>
      </c>
      <c r="G10" s="464"/>
      <c r="H10" s="463" t="str">
        <f>IF('2. Avropsmall FKU'!B18="","",'2. Avropsmall FKU'!B18)</f>
        <v/>
      </c>
      <c r="I10" s="463"/>
      <c r="J10" s="212"/>
      <c r="K10" s="213"/>
      <c r="L10" s="189"/>
      <c r="M10" s="189"/>
      <c r="N10" s="189"/>
      <c r="O10" s="189"/>
      <c r="P10" s="189"/>
      <c r="Q10" s="189"/>
      <c r="R10" s="189"/>
      <c r="S10" s="189"/>
      <c r="T10" s="189"/>
      <c r="U10" s="189"/>
      <c r="V10" s="189"/>
      <c r="W10" s="189"/>
      <c r="X10" s="189"/>
      <c r="Y10" s="189"/>
      <c r="Z10" s="189"/>
      <c r="AA10" s="189"/>
      <c r="AB10" s="189"/>
    </row>
    <row r="11" spans="1:28" ht="22.15" customHeight="1" x14ac:dyDescent="0.2">
      <c r="A11" s="189"/>
      <c r="B11" s="458" t="s">
        <v>228</v>
      </c>
      <c r="C11" s="439"/>
      <c r="D11" s="346" t="s">
        <v>80</v>
      </c>
      <c r="E11" s="344" t="s">
        <v>222</v>
      </c>
      <c r="F11" s="452" t="s">
        <v>93</v>
      </c>
      <c r="G11" s="453"/>
      <c r="H11" s="465"/>
      <c r="I11" s="465"/>
      <c r="J11" s="439" t="str">
        <f>IF(LEFT(H10,2)="El","Leasingkostnad Batteri/månad","")</f>
        <v/>
      </c>
      <c r="K11" s="440"/>
      <c r="L11" s="189"/>
      <c r="M11" s="189"/>
      <c r="N11" s="189"/>
      <c r="O11" s="189"/>
      <c r="P11" s="189"/>
      <c r="Q11" s="189"/>
      <c r="R11" s="189"/>
      <c r="S11" s="189"/>
      <c r="T11" s="189"/>
      <c r="U11" s="189"/>
      <c r="V11" s="189"/>
      <c r="W11" s="189"/>
      <c r="X11" s="189"/>
      <c r="Y11" s="189"/>
      <c r="Z11" s="189"/>
      <c r="AA11" s="189"/>
      <c r="AB11" s="189"/>
    </row>
    <row r="12" spans="1:28" ht="15.4" customHeight="1" x14ac:dyDescent="0.2">
      <c r="A12" s="198"/>
      <c r="B12" s="433"/>
      <c r="C12" s="434"/>
      <c r="D12" s="345"/>
      <c r="E12" s="354"/>
      <c r="F12" s="435"/>
      <c r="G12" s="435"/>
      <c r="H12" s="436"/>
      <c r="I12" s="436"/>
      <c r="J12" s="437"/>
      <c r="K12" s="438"/>
      <c r="L12" s="189"/>
      <c r="M12" s="189"/>
      <c r="N12" s="189"/>
      <c r="O12" s="189"/>
      <c r="P12" s="189"/>
      <c r="Q12" s="189"/>
      <c r="R12" s="189"/>
      <c r="S12" s="189"/>
      <c r="T12" s="189"/>
      <c r="U12" s="189"/>
      <c r="V12" s="189"/>
      <c r="W12" s="342"/>
      <c r="X12" s="189"/>
      <c r="Y12" s="189"/>
      <c r="Z12" s="189"/>
      <c r="AA12" s="189"/>
      <c r="AB12" s="189"/>
    </row>
    <row r="13" spans="1:28" ht="21" customHeight="1" x14ac:dyDescent="0.2">
      <c r="A13" s="189"/>
      <c r="B13" s="429" t="s">
        <v>220</v>
      </c>
      <c r="C13" s="430"/>
      <c r="D13" s="452" t="s">
        <v>208</v>
      </c>
      <c r="E13" s="453"/>
      <c r="F13" s="430" t="str">
        <f>IF('2. Avropsmall FKU'!J16="Nej","","Servicekostnad per år")</f>
        <v>Servicekostnad per år</v>
      </c>
      <c r="G13" s="430"/>
      <c r="H13" s="430" t="str">
        <f>IF(H10="El","Bränsleförbrukning (kWh/100km)",IF(H10="Annat gasbränsle än gasol","Bränsleförbrukning (kg/100 km)","Bränsleförbrukning (liter/100 km)"))</f>
        <v>Bränsleförbrukning (liter/100 km)</v>
      </c>
      <c r="I13" s="430"/>
      <c r="J13" s="439" t="s">
        <v>56</v>
      </c>
      <c r="K13" s="440"/>
      <c r="L13" s="189"/>
      <c r="M13" s="347"/>
      <c r="N13" s="189"/>
      <c r="O13" s="189"/>
      <c r="P13" s="189"/>
      <c r="Q13" s="189"/>
      <c r="R13" s="189"/>
      <c r="S13" s="189"/>
      <c r="T13" s="189"/>
      <c r="U13" s="189"/>
      <c r="V13" s="189"/>
      <c r="W13" s="189"/>
      <c r="X13" s="189"/>
      <c r="Y13" s="189"/>
      <c r="Z13" s="189"/>
      <c r="AA13" s="189"/>
      <c r="AB13" s="189"/>
    </row>
    <row r="14" spans="1:28" ht="15.4" customHeight="1" x14ac:dyDescent="0.2">
      <c r="A14" s="189"/>
      <c r="B14" s="431"/>
      <c r="C14" s="432"/>
      <c r="D14" s="450"/>
      <c r="E14" s="451"/>
      <c r="F14" s="443"/>
      <c r="G14" s="443"/>
      <c r="H14" s="443"/>
      <c r="I14" s="443"/>
      <c r="J14" s="441"/>
      <c r="K14" s="442"/>
      <c r="L14" s="189"/>
      <c r="M14" s="189"/>
      <c r="N14" s="189"/>
      <c r="O14" s="189"/>
      <c r="P14" s="189"/>
      <c r="Q14" s="189"/>
      <c r="R14" s="189"/>
      <c r="S14" s="189"/>
      <c r="T14" s="189"/>
      <c r="U14" s="189"/>
      <c r="V14" s="189"/>
      <c r="W14" s="189"/>
      <c r="X14" s="189"/>
      <c r="Y14" s="189"/>
      <c r="Z14" s="189"/>
      <c r="AA14" s="189"/>
      <c r="AB14" s="189"/>
    </row>
    <row r="15" spans="1:28" ht="9.4" customHeight="1" x14ac:dyDescent="0.2">
      <c r="A15" s="189"/>
      <c r="B15" s="190"/>
      <c r="C15" s="190"/>
      <c r="D15" s="190"/>
      <c r="E15" s="190"/>
      <c r="F15" s="190"/>
      <c r="G15" s="190"/>
      <c r="H15" s="190"/>
      <c r="I15" s="190"/>
      <c r="J15" s="190"/>
      <c r="K15" s="190"/>
      <c r="L15" s="189"/>
      <c r="M15" s="189"/>
      <c r="N15" s="189"/>
      <c r="O15" s="189"/>
      <c r="P15" s="189"/>
      <c r="Q15" s="189"/>
      <c r="R15" s="189"/>
      <c r="S15" s="189"/>
      <c r="T15" s="189"/>
      <c r="U15" s="189"/>
      <c r="V15" s="189"/>
      <c r="W15" s="189"/>
      <c r="X15" s="189"/>
      <c r="Y15" s="189"/>
      <c r="Z15" s="189"/>
      <c r="AA15" s="189"/>
      <c r="AB15" s="189"/>
    </row>
    <row r="16" spans="1:28" ht="18.75" x14ac:dyDescent="0.3">
      <c r="A16" s="189"/>
      <c r="B16" s="191" t="s">
        <v>216</v>
      </c>
      <c r="C16" s="192"/>
      <c r="D16" s="193"/>
      <c r="E16" s="193"/>
      <c r="F16" s="193"/>
      <c r="G16" s="193"/>
      <c r="H16" s="193"/>
      <c r="I16" s="193"/>
      <c r="J16" s="193"/>
      <c r="K16" s="194"/>
      <c r="L16" s="189"/>
      <c r="M16" s="189"/>
      <c r="N16" s="189"/>
      <c r="O16" s="189"/>
      <c r="P16" s="189"/>
      <c r="Q16" s="189"/>
      <c r="R16" s="189"/>
      <c r="S16" s="189"/>
      <c r="T16" s="189"/>
      <c r="U16" s="189"/>
      <c r="V16" s="189"/>
      <c r="W16" s="189"/>
      <c r="X16" s="189"/>
      <c r="Y16" s="189"/>
      <c r="Z16" s="189"/>
      <c r="AA16" s="189"/>
      <c r="AB16" s="189"/>
    </row>
    <row r="17" spans="1:28" ht="2.85" customHeight="1" x14ac:dyDescent="0.2">
      <c r="A17" s="189"/>
      <c r="B17" s="209"/>
      <c r="C17" s="209"/>
      <c r="D17" s="209"/>
      <c r="E17" s="209"/>
      <c r="F17" s="209"/>
      <c r="G17" s="209"/>
      <c r="H17" s="209"/>
      <c r="I17" s="209"/>
      <c r="J17" s="209"/>
      <c r="K17" s="209"/>
      <c r="L17" s="189"/>
      <c r="M17" s="189"/>
      <c r="N17" s="189"/>
      <c r="O17" s="189"/>
      <c r="P17" s="189"/>
      <c r="Q17" s="189"/>
      <c r="R17" s="189"/>
      <c r="S17" s="189"/>
      <c r="T17" s="189"/>
      <c r="U17" s="189"/>
      <c r="V17" s="189"/>
      <c r="W17" s="189"/>
      <c r="X17" s="189"/>
      <c r="Y17" s="189"/>
      <c r="Z17" s="189"/>
      <c r="AA17" s="189"/>
      <c r="AB17" s="189"/>
    </row>
    <row r="18" spans="1:28" ht="34.15" customHeight="1" x14ac:dyDescent="0.2">
      <c r="A18" s="189"/>
      <c r="B18" s="322" t="s">
        <v>146</v>
      </c>
      <c r="C18" s="247"/>
      <c r="D18" s="320"/>
      <c r="E18" s="320"/>
      <c r="F18" s="141"/>
      <c r="G18" s="320"/>
      <c r="H18" s="141"/>
      <c r="I18" s="141" t="s">
        <v>96</v>
      </c>
      <c r="J18" s="141" t="s">
        <v>95</v>
      </c>
      <c r="K18" s="231" t="s">
        <v>158</v>
      </c>
      <c r="L18" s="189"/>
      <c r="M18" s="189"/>
      <c r="N18" s="189"/>
      <c r="O18" s="189"/>
      <c r="P18" s="189"/>
      <c r="Q18" s="189"/>
      <c r="R18" s="189"/>
      <c r="S18" s="189"/>
      <c r="T18" s="189"/>
      <c r="U18" s="189"/>
      <c r="V18" s="189"/>
      <c r="W18" s="189"/>
      <c r="X18" s="189"/>
      <c r="Y18" s="189"/>
      <c r="Z18" s="189"/>
      <c r="AA18" s="189"/>
      <c r="AB18" s="189"/>
    </row>
    <row r="19" spans="1:28" ht="23.65" customHeight="1" x14ac:dyDescent="0.2">
      <c r="A19" s="189"/>
      <c r="B19" s="219" t="str">
        <f>IF('2. Avropsmall FKU'!B28="","",'2. Avropsmall FKU'!B28)</f>
        <v/>
      </c>
      <c r="C19" s="220"/>
      <c r="D19" s="220"/>
      <c r="E19" s="220"/>
      <c r="F19" s="220"/>
      <c r="G19" s="220"/>
      <c r="H19" s="220"/>
      <c r="I19" s="262" t="str">
        <f>IF('2. Avropsmall FKU'!J28="","",'2. Avropsmall FKU'!J28)</f>
        <v/>
      </c>
      <c r="J19" s="263" t="str">
        <f>IF('2. Avropsmall FKU'!K28="","",'2. Avropsmall FKU'!K28)</f>
        <v/>
      </c>
      <c r="K19" s="217"/>
      <c r="L19" s="237"/>
      <c r="M19" s="189"/>
      <c r="N19" s="189"/>
      <c r="O19" s="189"/>
      <c r="P19" s="189"/>
      <c r="Q19" s="189"/>
      <c r="R19" s="189"/>
      <c r="S19" s="189"/>
      <c r="T19" s="189"/>
      <c r="U19" s="189"/>
      <c r="V19" s="189"/>
      <c r="W19" s="189"/>
      <c r="X19" s="189"/>
      <c r="Y19" s="189"/>
      <c r="Z19" s="189"/>
      <c r="AA19" s="189"/>
      <c r="AB19" s="189"/>
    </row>
    <row r="20" spans="1:28" ht="23.65" customHeight="1" x14ac:dyDescent="0.2">
      <c r="A20" s="189"/>
      <c r="B20" s="175" t="str">
        <f>IF('2. Avropsmall FKU'!B29="","",'2. Avropsmall FKU'!B29)</f>
        <v/>
      </c>
      <c r="C20" s="176"/>
      <c r="D20" s="176"/>
      <c r="E20" s="176"/>
      <c r="F20" s="176"/>
      <c r="G20" s="176"/>
      <c r="H20" s="176"/>
      <c r="I20" s="173" t="str">
        <f>IF('2. Avropsmall FKU'!J29="","",'2. Avropsmall FKU'!J29)</f>
        <v/>
      </c>
      <c r="J20" s="177" t="str">
        <f>IF('2. Avropsmall FKU'!K29="","",'2. Avropsmall FKU'!K29)</f>
        <v/>
      </c>
      <c r="K20" s="217"/>
      <c r="L20" s="237"/>
      <c r="M20" s="189"/>
      <c r="N20" s="189"/>
      <c r="O20" s="189"/>
      <c r="P20" s="189"/>
      <c r="Q20" s="189"/>
      <c r="R20" s="189"/>
      <c r="S20" s="189"/>
      <c r="T20" s="189"/>
      <c r="U20" s="189"/>
      <c r="V20" s="189"/>
      <c r="W20" s="189"/>
      <c r="X20" s="189"/>
      <c r="Y20" s="189"/>
      <c r="Z20" s="189"/>
      <c r="AA20" s="189"/>
      <c r="AB20" s="189"/>
    </row>
    <row r="21" spans="1:28" ht="23.65" customHeight="1" x14ac:dyDescent="0.2">
      <c r="A21" s="189"/>
      <c r="B21" s="179" t="str">
        <f>IF('2. Avropsmall FKU'!B30="","",'2. Avropsmall FKU'!B30)</f>
        <v/>
      </c>
      <c r="C21" s="180"/>
      <c r="D21" s="180"/>
      <c r="E21" s="180"/>
      <c r="F21" s="180"/>
      <c r="G21" s="180"/>
      <c r="H21" s="180"/>
      <c r="I21" s="181" t="str">
        <f>IF('2. Avropsmall FKU'!J30="","",'2. Avropsmall FKU'!J30)</f>
        <v/>
      </c>
      <c r="J21" s="182" t="str">
        <f>IF('2. Avropsmall FKU'!K30="","",'2. Avropsmall FKU'!K30)</f>
        <v/>
      </c>
      <c r="K21" s="217"/>
      <c r="L21" s="237"/>
      <c r="M21" s="189"/>
      <c r="N21" s="189"/>
      <c r="O21" s="189"/>
      <c r="P21" s="189"/>
      <c r="Q21" s="189"/>
      <c r="R21" s="189"/>
      <c r="S21" s="189"/>
      <c r="T21" s="189"/>
      <c r="U21" s="189"/>
      <c r="V21" s="189"/>
      <c r="W21" s="189"/>
      <c r="X21" s="189"/>
      <c r="Y21" s="189"/>
      <c r="Z21" s="189"/>
      <c r="AA21" s="189"/>
      <c r="AB21" s="189"/>
    </row>
    <row r="22" spans="1:28" ht="23.65" customHeight="1" x14ac:dyDescent="0.2">
      <c r="A22" s="189"/>
      <c r="B22" s="175" t="str">
        <f>IF('2. Avropsmall FKU'!B31="","",'2. Avropsmall FKU'!B31)</f>
        <v/>
      </c>
      <c r="C22" s="176"/>
      <c r="D22" s="176"/>
      <c r="E22" s="176"/>
      <c r="F22" s="176"/>
      <c r="G22" s="176"/>
      <c r="H22" s="176"/>
      <c r="I22" s="173" t="str">
        <f>IF('2. Avropsmall FKU'!J31="","",'2. Avropsmall FKU'!J31)</f>
        <v/>
      </c>
      <c r="J22" s="177" t="str">
        <f>IF('2. Avropsmall FKU'!K31="","",'2. Avropsmall FKU'!K31)</f>
        <v/>
      </c>
      <c r="K22" s="217"/>
      <c r="L22" s="237"/>
      <c r="M22" s="189"/>
      <c r="N22" s="189"/>
      <c r="O22" s="189"/>
      <c r="P22" s="189"/>
      <c r="Q22" s="189"/>
      <c r="R22" s="189"/>
      <c r="S22" s="189"/>
      <c r="T22" s="189"/>
      <c r="U22" s="189"/>
      <c r="V22" s="189"/>
      <c r="W22" s="189"/>
      <c r="X22" s="189"/>
      <c r="Y22" s="189"/>
      <c r="Z22" s="189"/>
      <c r="AA22" s="189"/>
      <c r="AB22" s="189"/>
    </row>
    <row r="23" spans="1:28" ht="23.65" customHeight="1" x14ac:dyDescent="0.2">
      <c r="A23" s="189"/>
      <c r="B23" s="175" t="str">
        <f>IF('2. Avropsmall FKU'!B32="","",'2. Avropsmall FKU'!B32)</f>
        <v/>
      </c>
      <c r="C23" s="176"/>
      <c r="D23" s="176"/>
      <c r="E23" s="176"/>
      <c r="F23" s="176"/>
      <c r="G23" s="176"/>
      <c r="H23" s="176"/>
      <c r="I23" s="173" t="str">
        <f>IF('2. Avropsmall FKU'!J32="","",'2. Avropsmall FKU'!J32)</f>
        <v/>
      </c>
      <c r="J23" s="177" t="str">
        <f>IF('2. Avropsmall FKU'!K32="","",'2. Avropsmall FKU'!K32)</f>
        <v/>
      </c>
      <c r="K23" s="217"/>
      <c r="L23" s="237"/>
      <c r="M23" s="189"/>
      <c r="N23" s="189"/>
      <c r="O23" s="189"/>
      <c r="P23" s="189"/>
      <c r="Q23" s="189"/>
      <c r="R23" s="189"/>
      <c r="S23" s="189"/>
      <c r="T23" s="189"/>
      <c r="U23" s="189"/>
      <c r="V23" s="189"/>
      <c r="W23" s="189"/>
      <c r="X23" s="189"/>
      <c r="Y23" s="189"/>
      <c r="Z23" s="189"/>
      <c r="AA23" s="189"/>
      <c r="AB23" s="189"/>
    </row>
    <row r="24" spans="1:28" ht="23.65" customHeight="1" x14ac:dyDescent="0.2">
      <c r="A24" s="189"/>
      <c r="B24" s="175" t="str">
        <f>IF('2. Avropsmall FKU'!B33="","",'2. Avropsmall FKU'!B33)</f>
        <v/>
      </c>
      <c r="C24" s="176"/>
      <c r="D24" s="176"/>
      <c r="E24" s="176"/>
      <c r="F24" s="176"/>
      <c r="G24" s="176"/>
      <c r="H24" s="176"/>
      <c r="I24" s="173" t="str">
        <f>IF('2. Avropsmall FKU'!J33="","",'2. Avropsmall FKU'!J33)</f>
        <v/>
      </c>
      <c r="J24" s="177" t="str">
        <f>IF('2. Avropsmall FKU'!K33="","",'2. Avropsmall FKU'!K33)</f>
        <v/>
      </c>
      <c r="K24" s="217"/>
      <c r="L24" s="237"/>
      <c r="M24" s="189"/>
      <c r="N24" s="189"/>
      <c r="O24" s="189"/>
      <c r="P24" s="189"/>
      <c r="Q24" s="189"/>
      <c r="R24" s="189"/>
      <c r="S24" s="189"/>
      <c r="T24" s="189"/>
      <c r="U24" s="189"/>
      <c r="V24" s="189"/>
      <c r="W24" s="189"/>
      <c r="X24" s="189"/>
      <c r="Y24" s="189"/>
      <c r="Z24" s="189"/>
      <c r="AA24" s="189"/>
      <c r="AB24" s="189"/>
    </row>
    <row r="25" spans="1:28" ht="23.65" customHeight="1" x14ac:dyDescent="0.2">
      <c r="A25" s="189"/>
      <c r="B25" s="175" t="str">
        <f>IF('2. Avropsmall FKU'!B34="","",'2. Avropsmall FKU'!B34)</f>
        <v/>
      </c>
      <c r="C25" s="176"/>
      <c r="D25" s="176"/>
      <c r="E25" s="176"/>
      <c r="F25" s="176"/>
      <c r="G25" s="176"/>
      <c r="H25" s="176"/>
      <c r="I25" s="173" t="str">
        <f>IF('2. Avropsmall FKU'!J34="","",'2. Avropsmall FKU'!J34)</f>
        <v/>
      </c>
      <c r="J25" s="177" t="str">
        <f>IF('2. Avropsmall FKU'!K34="","",'2. Avropsmall FKU'!K34)</f>
        <v/>
      </c>
      <c r="K25" s="217"/>
      <c r="L25" s="237"/>
      <c r="M25" s="189"/>
      <c r="N25" s="189"/>
      <c r="O25" s="189"/>
      <c r="P25" s="189"/>
      <c r="Q25" s="189"/>
      <c r="R25" s="189"/>
      <c r="S25" s="189"/>
      <c r="T25" s="189"/>
      <c r="U25" s="189"/>
      <c r="V25" s="189"/>
      <c r="W25" s="189"/>
      <c r="X25" s="189"/>
      <c r="Y25" s="189"/>
      <c r="Z25" s="189"/>
      <c r="AA25" s="189"/>
      <c r="AB25" s="189"/>
    </row>
    <row r="26" spans="1:28" ht="23.65" customHeight="1" x14ac:dyDescent="0.2">
      <c r="A26" s="189"/>
      <c r="B26" s="175" t="str">
        <f>IF('2. Avropsmall FKU'!B35="","",'2. Avropsmall FKU'!B35)</f>
        <v/>
      </c>
      <c r="C26" s="176"/>
      <c r="D26" s="176"/>
      <c r="E26" s="176"/>
      <c r="F26" s="176"/>
      <c r="G26" s="176"/>
      <c r="H26" s="176"/>
      <c r="I26" s="173" t="str">
        <f>IF('2. Avropsmall FKU'!J35="","",'2. Avropsmall FKU'!J35)</f>
        <v/>
      </c>
      <c r="J26" s="177" t="str">
        <f>IF('2. Avropsmall FKU'!K35="","",'2. Avropsmall FKU'!K35)</f>
        <v/>
      </c>
      <c r="K26" s="217"/>
      <c r="L26" s="237"/>
      <c r="M26" s="189"/>
      <c r="N26" s="189"/>
      <c r="O26" s="189"/>
      <c r="P26" s="189"/>
      <c r="Q26" s="189"/>
      <c r="R26" s="189"/>
      <c r="S26" s="189"/>
      <c r="T26" s="189"/>
      <c r="U26" s="189"/>
      <c r="V26" s="189"/>
      <c r="W26" s="189"/>
      <c r="X26" s="189"/>
      <c r="Y26" s="189"/>
      <c r="Z26" s="189"/>
      <c r="AA26" s="189"/>
      <c r="AB26" s="189"/>
    </row>
    <row r="27" spans="1:28" ht="23.65" customHeight="1" x14ac:dyDescent="0.2">
      <c r="A27" s="189"/>
      <c r="B27" s="175" t="str">
        <f>IF('2. Avropsmall FKU'!B36="","",'2. Avropsmall FKU'!B36)</f>
        <v/>
      </c>
      <c r="C27" s="176"/>
      <c r="D27" s="176"/>
      <c r="E27" s="176"/>
      <c r="F27" s="176"/>
      <c r="G27" s="176"/>
      <c r="H27" s="176"/>
      <c r="I27" s="173" t="str">
        <f>IF('2. Avropsmall FKU'!J36="","",'2. Avropsmall FKU'!J36)</f>
        <v/>
      </c>
      <c r="J27" s="177" t="str">
        <f>IF('2. Avropsmall FKU'!K36="","",'2. Avropsmall FKU'!K36)</f>
        <v/>
      </c>
      <c r="K27" s="217"/>
      <c r="L27" s="237"/>
      <c r="M27" s="189"/>
      <c r="N27" s="189"/>
      <c r="O27" s="189"/>
      <c r="P27" s="189"/>
      <c r="Q27" s="189"/>
      <c r="R27" s="189"/>
      <c r="S27" s="189"/>
      <c r="T27" s="189"/>
      <c r="U27" s="189"/>
      <c r="V27" s="189"/>
      <c r="W27" s="189"/>
      <c r="X27" s="189"/>
      <c r="Y27" s="189"/>
      <c r="Z27" s="189"/>
      <c r="AA27" s="189"/>
      <c r="AB27" s="189"/>
    </row>
    <row r="28" spans="1:28" ht="23.65" customHeight="1" x14ac:dyDescent="0.2">
      <c r="A28" s="189"/>
      <c r="B28" s="175" t="str">
        <f>IF('2. Avropsmall FKU'!B37="","",'2. Avropsmall FKU'!B37)</f>
        <v/>
      </c>
      <c r="C28" s="176"/>
      <c r="D28" s="176"/>
      <c r="E28" s="176"/>
      <c r="F28" s="176"/>
      <c r="G28" s="176"/>
      <c r="H28" s="176"/>
      <c r="I28" s="173" t="str">
        <f>IF('2. Avropsmall FKU'!J37="","",'2. Avropsmall FKU'!J37)</f>
        <v/>
      </c>
      <c r="J28" s="177" t="str">
        <f>IF('2. Avropsmall FKU'!K37="","",'2. Avropsmall FKU'!K37)</f>
        <v/>
      </c>
      <c r="K28" s="217"/>
      <c r="L28" s="237"/>
      <c r="M28" s="189"/>
      <c r="N28" s="189"/>
      <c r="O28" s="189"/>
      <c r="P28" s="189"/>
      <c r="Q28" s="189"/>
      <c r="R28" s="189"/>
      <c r="S28" s="189"/>
      <c r="T28" s="189"/>
      <c r="U28" s="189"/>
      <c r="V28" s="189"/>
      <c r="W28" s="189"/>
      <c r="X28" s="189"/>
      <c r="Y28" s="189"/>
      <c r="Z28" s="189"/>
      <c r="AA28" s="189"/>
      <c r="AB28" s="189"/>
    </row>
    <row r="29" spans="1:28" ht="23.65" customHeight="1" x14ac:dyDescent="0.2">
      <c r="A29" s="189"/>
      <c r="B29" s="175" t="str">
        <f>IF('2. Avropsmall FKU'!B38="","",'2. Avropsmall FKU'!B38)</f>
        <v/>
      </c>
      <c r="C29" s="176"/>
      <c r="D29" s="176"/>
      <c r="E29" s="176"/>
      <c r="F29" s="176"/>
      <c r="G29" s="176"/>
      <c r="H29" s="176"/>
      <c r="I29" s="173" t="str">
        <f>IF('2. Avropsmall FKU'!J38="","",'2. Avropsmall FKU'!J38)</f>
        <v/>
      </c>
      <c r="J29" s="177" t="str">
        <f>IF('2. Avropsmall FKU'!K38="","",'2. Avropsmall FKU'!K38)</f>
        <v/>
      </c>
      <c r="K29" s="217"/>
      <c r="L29" s="237"/>
      <c r="M29" s="189"/>
      <c r="N29" s="189"/>
      <c r="O29" s="189"/>
      <c r="P29" s="189"/>
      <c r="Q29" s="189"/>
      <c r="R29" s="189"/>
      <c r="S29" s="189"/>
      <c r="T29" s="189"/>
      <c r="U29" s="189"/>
      <c r="V29" s="189"/>
      <c r="W29" s="189"/>
      <c r="X29" s="189"/>
      <c r="Y29" s="189"/>
      <c r="Z29" s="189"/>
      <c r="AA29" s="189"/>
      <c r="AB29" s="189"/>
    </row>
    <row r="30" spans="1:28" ht="23.65" customHeight="1" x14ac:dyDescent="0.2">
      <c r="A30" s="189"/>
      <c r="B30" s="175" t="str">
        <f>IF('2. Avropsmall FKU'!B39="","",'2. Avropsmall FKU'!B39)</f>
        <v/>
      </c>
      <c r="C30" s="176"/>
      <c r="D30" s="176"/>
      <c r="E30" s="176"/>
      <c r="F30" s="176"/>
      <c r="G30" s="176"/>
      <c r="H30" s="176"/>
      <c r="I30" s="173" t="str">
        <f>IF('2. Avropsmall FKU'!J39="","",'2. Avropsmall FKU'!J39)</f>
        <v/>
      </c>
      <c r="J30" s="177" t="str">
        <f>IF('2. Avropsmall FKU'!K39="","",'2. Avropsmall FKU'!K39)</f>
        <v/>
      </c>
      <c r="K30" s="217"/>
      <c r="L30" s="189"/>
      <c r="M30" s="189"/>
      <c r="N30" s="189"/>
      <c r="O30" s="189"/>
      <c r="P30" s="189"/>
      <c r="Q30" s="189"/>
      <c r="R30" s="189"/>
      <c r="S30" s="189"/>
      <c r="T30" s="189"/>
      <c r="U30" s="189"/>
      <c r="V30" s="189"/>
      <c r="W30" s="189"/>
      <c r="X30" s="189"/>
      <c r="Y30" s="189"/>
      <c r="Z30" s="189"/>
      <c r="AA30" s="189"/>
      <c r="AB30" s="189"/>
    </row>
    <row r="31" spans="1:28" ht="23.65" customHeight="1" x14ac:dyDescent="0.2">
      <c r="A31" s="189"/>
      <c r="B31" s="175" t="str">
        <f>IF('2. Avropsmall FKU'!B40="","",'2. Avropsmall FKU'!B40)</f>
        <v/>
      </c>
      <c r="C31" s="176"/>
      <c r="D31" s="176"/>
      <c r="E31" s="176"/>
      <c r="F31" s="176"/>
      <c r="G31" s="176"/>
      <c r="H31" s="176"/>
      <c r="I31" s="173" t="str">
        <f>IF('2. Avropsmall FKU'!J40="","",'2. Avropsmall FKU'!J40)</f>
        <v/>
      </c>
      <c r="J31" s="177" t="str">
        <f>IF('2. Avropsmall FKU'!K40="","",'2. Avropsmall FKU'!K40)</f>
        <v/>
      </c>
      <c r="K31" s="217"/>
      <c r="L31" s="189"/>
      <c r="M31" s="189"/>
      <c r="N31" s="189"/>
      <c r="O31" s="189"/>
      <c r="P31" s="189"/>
      <c r="Q31" s="189"/>
      <c r="R31" s="189"/>
      <c r="S31" s="189"/>
      <c r="T31" s="189"/>
      <c r="U31" s="189"/>
      <c r="V31" s="189"/>
      <c r="W31" s="189"/>
      <c r="X31" s="189"/>
      <c r="Y31" s="189"/>
      <c r="Z31" s="189"/>
      <c r="AA31" s="189"/>
      <c r="AB31" s="189"/>
    </row>
    <row r="32" spans="1:28" ht="23.65" customHeight="1" x14ac:dyDescent="0.2">
      <c r="A32" s="189"/>
      <c r="B32" s="175" t="str">
        <f>IF('2. Avropsmall FKU'!B41="","",'2. Avropsmall FKU'!B41)</f>
        <v/>
      </c>
      <c r="C32" s="176"/>
      <c r="D32" s="176"/>
      <c r="E32" s="176"/>
      <c r="F32" s="176"/>
      <c r="G32" s="176"/>
      <c r="H32" s="176"/>
      <c r="I32" s="173" t="str">
        <f>IF('2. Avropsmall FKU'!J41="","",'2. Avropsmall FKU'!J41)</f>
        <v/>
      </c>
      <c r="J32" s="177" t="str">
        <f>IF('2. Avropsmall FKU'!K41="","",'2. Avropsmall FKU'!K41)</f>
        <v/>
      </c>
      <c r="K32" s="217"/>
      <c r="L32" s="189"/>
      <c r="M32" s="189"/>
      <c r="N32" s="189"/>
      <c r="O32" s="189"/>
      <c r="P32" s="189"/>
      <c r="Q32" s="189"/>
      <c r="R32" s="189"/>
      <c r="S32" s="189"/>
      <c r="T32" s="189"/>
      <c r="U32" s="189"/>
      <c r="V32" s="189"/>
      <c r="W32" s="189"/>
      <c r="X32" s="189"/>
      <c r="Y32" s="189"/>
      <c r="Z32" s="189"/>
      <c r="AA32" s="189"/>
      <c r="AB32" s="189"/>
    </row>
    <row r="33" spans="1:28" ht="23.65" customHeight="1" x14ac:dyDescent="0.2">
      <c r="A33" s="189"/>
      <c r="B33" s="175" t="str">
        <f>IF('2. Avropsmall FKU'!B42="","",'2. Avropsmall FKU'!B42)</f>
        <v/>
      </c>
      <c r="C33" s="176"/>
      <c r="D33" s="176"/>
      <c r="E33" s="176"/>
      <c r="F33" s="176"/>
      <c r="G33" s="176"/>
      <c r="H33" s="176"/>
      <c r="I33" s="173" t="str">
        <f>IF('2. Avropsmall FKU'!J42="","",'2. Avropsmall FKU'!J42)</f>
        <v/>
      </c>
      <c r="J33" s="177" t="str">
        <f>IF('2. Avropsmall FKU'!K42="","",'2. Avropsmall FKU'!K42)</f>
        <v/>
      </c>
      <c r="K33" s="217"/>
      <c r="L33" s="189"/>
      <c r="M33" s="189"/>
      <c r="N33" s="189"/>
      <c r="O33" s="189"/>
      <c r="P33" s="189"/>
      <c r="Q33" s="189"/>
      <c r="R33" s="189"/>
      <c r="S33" s="189"/>
      <c r="T33" s="189"/>
      <c r="U33" s="189"/>
      <c r="V33" s="189"/>
      <c r="W33" s="189"/>
      <c r="X33" s="189"/>
      <c r="Y33" s="189"/>
      <c r="Z33" s="189"/>
      <c r="AA33" s="189"/>
      <c r="AB33" s="189"/>
    </row>
    <row r="34" spans="1:28" ht="23.65" customHeight="1" x14ac:dyDescent="0.2">
      <c r="A34" s="189"/>
      <c r="B34" s="175" t="str">
        <f>IF('2. Avropsmall FKU'!B43="","",'2. Avropsmall FKU'!B43)</f>
        <v/>
      </c>
      <c r="C34" s="176"/>
      <c r="D34" s="176"/>
      <c r="E34" s="176"/>
      <c r="F34" s="176"/>
      <c r="G34" s="176"/>
      <c r="H34" s="176"/>
      <c r="I34" s="173" t="str">
        <f>IF('2. Avropsmall FKU'!J43="","",'2. Avropsmall FKU'!J43)</f>
        <v/>
      </c>
      <c r="J34" s="177" t="str">
        <f>IF('2. Avropsmall FKU'!K43="","",'2. Avropsmall FKU'!K43)</f>
        <v/>
      </c>
      <c r="K34" s="217"/>
      <c r="L34" s="189"/>
      <c r="M34" s="189"/>
      <c r="N34" s="189"/>
      <c r="O34" s="189"/>
      <c r="P34" s="189"/>
      <c r="Q34" s="189"/>
      <c r="R34" s="189"/>
      <c r="S34" s="189"/>
      <c r="T34" s="189"/>
      <c r="U34" s="189"/>
      <c r="V34" s="189"/>
      <c r="W34" s="189"/>
      <c r="X34" s="189"/>
      <c r="Y34" s="189"/>
      <c r="Z34" s="189"/>
      <c r="AA34" s="189"/>
      <c r="AB34" s="189"/>
    </row>
    <row r="35" spans="1:28" ht="23.65" customHeight="1" x14ac:dyDescent="0.2">
      <c r="A35" s="189"/>
      <c r="B35" s="175" t="str">
        <f>IF('2. Avropsmall FKU'!B44="","",'2. Avropsmall FKU'!B44)</f>
        <v/>
      </c>
      <c r="C35" s="176"/>
      <c r="D35" s="176"/>
      <c r="E35" s="176"/>
      <c r="F35" s="176"/>
      <c r="G35" s="176"/>
      <c r="H35" s="176"/>
      <c r="I35" s="173" t="str">
        <f>IF('2. Avropsmall FKU'!J44="","",'2. Avropsmall FKU'!J44)</f>
        <v/>
      </c>
      <c r="J35" s="177" t="str">
        <f>IF('2. Avropsmall FKU'!K44="","",'2. Avropsmall FKU'!K44)</f>
        <v/>
      </c>
      <c r="K35" s="217"/>
      <c r="L35" s="189"/>
      <c r="M35" s="189"/>
      <c r="N35" s="189"/>
      <c r="O35" s="189"/>
      <c r="P35" s="189"/>
      <c r="Q35" s="189"/>
      <c r="R35" s="189"/>
      <c r="S35" s="189"/>
      <c r="T35" s="189"/>
      <c r="U35" s="189"/>
      <c r="V35" s="189"/>
      <c r="W35" s="189"/>
      <c r="X35" s="189"/>
      <c r="Y35" s="189"/>
      <c r="Z35" s="189"/>
      <c r="AA35" s="189"/>
      <c r="AB35" s="189"/>
    </row>
    <row r="36" spans="1:28" ht="23.65" customHeight="1" x14ac:dyDescent="0.2">
      <c r="A36" s="189"/>
      <c r="B36" s="179" t="str">
        <f>IF('2. Avropsmall FKU'!B45="","",'2. Avropsmall FKU'!B45)</f>
        <v/>
      </c>
      <c r="C36" s="180"/>
      <c r="D36" s="180"/>
      <c r="E36" s="180"/>
      <c r="F36" s="180"/>
      <c r="G36" s="180"/>
      <c r="H36" s="180"/>
      <c r="I36" s="181" t="str">
        <f>IF('2. Avropsmall FKU'!J45="","",'2. Avropsmall FKU'!J45)</f>
        <v/>
      </c>
      <c r="J36" s="182" t="str">
        <f>IF('2. Avropsmall FKU'!K45="","",'2. Avropsmall FKU'!K45)</f>
        <v/>
      </c>
      <c r="K36" s="217"/>
      <c r="L36" s="189"/>
      <c r="M36" s="189"/>
      <c r="N36" s="189"/>
      <c r="O36" s="189"/>
      <c r="P36" s="189"/>
      <c r="Q36" s="189"/>
      <c r="R36" s="189"/>
      <c r="S36" s="189"/>
      <c r="T36" s="189"/>
      <c r="U36" s="189"/>
      <c r="V36" s="189"/>
      <c r="W36" s="189"/>
      <c r="X36" s="189"/>
      <c r="Y36" s="189"/>
      <c r="Z36" s="189"/>
      <c r="AA36" s="189"/>
      <c r="AB36" s="189"/>
    </row>
    <row r="37" spans="1:28" ht="23.65" customHeight="1" x14ac:dyDescent="0.2">
      <c r="A37" s="189"/>
      <c r="B37" s="175" t="str">
        <f>IF('2. Avropsmall FKU'!B46="","",'2. Avropsmall FKU'!B46)</f>
        <v/>
      </c>
      <c r="C37" s="176"/>
      <c r="D37" s="176"/>
      <c r="E37" s="176"/>
      <c r="F37" s="176"/>
      <c r="G37" s="176"/>
      <c r="H37" s="176"/>
      <c r="I37" s="173" t="str">
        <f>IF('2. Avropsmall FKU'!J46="","",'2. Avropsmall FKU'!J46)</f>
        <v/>
      </c>
      <c r="J37" s="177" t="str">
        <f>IF('2. Avropsmall FKU'!K46="","",'2. Avropsmall FKU'!K46)</f>
        <v/>
      </c>
      <c r="K37" s="217"/>
      <c r="L37" s="189"/>
      <c r="M37" s="189"/>
      <c r="N37" s="189"/>
      <c r="O37" s="189"/>
      <c r="P37" s="189"/>
      <c r="Q37" s="189"/>
      <c r="R37" s="189"/>
      <c r="S37" s="189"/>
      <c r="T37" s="189"/>
      <c r="U37" s="189"/>
      <c r="V37" s="189"/>
      <c r="W37" s="189"/>
      <c r="X37" s="189"/>
      <c r="Y37" s="189"/>
      <c r="Z37" s="189"/>
      <c r="AA37" s="189"/>
      <c r="AB37" s="189"/>
    </row>
    <row r="38" spans="1:28" ht="23.65" customHeight="1" x14ac:dyDescent="0.2">
      <c r="A38" s="189"/>
      <c r="B38" s="175" t="str">
        <f>IF('2. Avropsmall FKU'!B47="","",'2. Avropsmall FKU'!B47)</f>
        <v/>
      </c>
      <c r="C38" s="176"/>
      <c r="D38" s="176"/>
      <c r="E38" s="176"/>
      <c r="F38" s="176"/>
      <c r="G38" s="176"/>
      <c r="H38" s="176"/>
      <c r="I38" s="173" t="str">
        <f>IF('2. Avropsmall FKU'!J47="","",'2. Avropsmall FKU'!J47)</f>
        <v/>
      </c>
      <c r="J38" s="177" t="str">
        <f>IF('2. Avropsmall FKU'!K47="","",'2. Avropsmall FKU'!K47)</f>
        <v/>
      </c>
      <c r="K38" s="217"/>
      <c r="L38" s="189"/>
      <c r="M38" s="189"/>
      <c r="N38" s="189"/>
      <c r="O38" s="189"/>
      <c r="P38" s="189"/>
      <c r="Q38" s="189"/>
      <c r="R38" s="189"/>
      <c r="S38" s="189"/>
      <c r="T38" s="189"/>
      <c r="U38" s="189"/>
      <c r="V38" s="189"/>
      <c r="W38" s="189"/>
      <c r="X38" s="189"/>
      <c r="Y38" s="189"/>
      <c r="Z38" s="189"/>
      <c r="AA38" s="189"/>
      <c r="AB38" s="189"/>
    </row>
    <row r="39" spans="1:28" ht="23.65" customHeight="1" x14ac:dyDescent="0.2">
      <c r="A39" s="189"/>
      <c r="B39" s="175" t="str">
        <f>IF('2. Avropsmall FKU'!B48="","",'2. Avropsmall FKU'!B48)</f>
        <v/>
      </c>
      <c r="C39" s="176"/>
      <c r="D39" s="176"/>
      <c r="E39" s="176"/>
      <c r="F39" s="176"/>
      <c r="G39" s="176"/>
      <c r="H39" s="176"/>
      <c r="I39" s="173" t="str">
        <f>IF('2. Avropsmall FKU'!J48="","",'2. Avropsmall FKU'!J48)</f>
        <v/>
      </c>
      <c r="J39" s="177" t="str">
        <f>IF('2. Avropsmall FKU'!K48="","",'2. Avropsmall FKU'!K48)</f>
        <v/>
      </c>
      <c r="K39" s="217"/>
      <c r="L39" s="189"/>
      <c r="M39" s="189"/>
      <c r="N39" s="189"/>
      <c r="O39" s="189"/>
      <c r="P39" s="189"/>
      <c r="Q39" s="189"/>
      <c r="R39" s="189"/>
      <c r="S39" s="189"/>
      <c r="T39" s="189"/>
      <c r="U39" s="189"/>
      <c r="V39" s="189"/>
      <c r="W39" s="189"/>
      <c r="X39" s="189"/>
      <c r="Y39" s="189"/>
      <c r="Z39" s="189"/>
      <c r="AA39" s="189"/>
      <c r="AB39" s="189"/>
    </row>
    <row r="40" spans="1:28" ht="23.65" customHeight="1" x14ac:dyDescent="0.2">
      <c r="A40" s="189"/>
      <c r="B40" s="175" t="str">
        <f>IF('2. Avropsmall FKU'!B49="","",'2. Avropsmall FKU'!B49)</f>
        <v/>
      </c>
      <c r="C40" s="176"/>
      <c r="D40" s="176"/>
      <c r="E40" s="176"/>
      <c r="F40" s="176"/>
      <c r="G40" s="176"/>
      <c r="H40" s="176"/>
      <c r="I40" s="173" t="str">
        <f>IF('2. Avropsmall FKU'!J49="","",'2. Avropsmall FKU'!J49)</f>
        <v/>
      </c>
      <c r="J40" s="177" t="str">
        <f>IF('2. Avropsmall FKU'!K49="","",'2. Avropsmall FKU'!K49)</f>
        <v/>
      </c>
      <c r="K40" s="217"/>
      <c r="L40" s="189"/>
      <c r="M40" s="189"/>
      <c r="N40" s="189"/>
      <c r="O40" s="189"/>
      <c r="P40" s="189"/>
      <c r="Q40" s="189"/>
      <c r="R40" s="189"/>
      <c r="S40" s="189"/>
      <c r="T40" s="189"/>
      <c r="U40" s="189"/>
      <c r="V40" s="189"/>
      <c r="W40" s="189"/>
      <c r="X40" s="189"/>
      <c r="Y40" s="189"/>
      <c r="Z40" s="189"/>
      <c r="AA40" s="189"/>
      <c r="AB40" s="189"/>
    </row>
    <row r="41" spans="1:28" ht="23.65" customHeight="1" x14ac:dyDescent="0.2">
      <c r="A41" s="189"/>
      <c r="B41" s="175" t="str">
        <f>IF('2. Avropsmall FKU'!B50="","",'2. Avropsmall FKU'!B50)</f>
        <v/>
      </c>
      <c r="C41" s="176"/>
      <c r="D41" s="176"/>
      <c r="E41" s="176"/>
      <c r="F41" s="176"/>
      <c r="G41" s="176"/>
      <c r="H41" s="176"/>
      <c r="I41" s="173" t="str">
        <f>IF('2. Avropsmall FKU'!J50="","",'2. Avropsmall FKU'!J50)</f>
        <v/>
      </c>
      <c r="J41" s="177" t="str">
        <f>IF('2. Avropsmall FKU'!K50="","",'2. Avropsmall FKU'!K50)</f>
        <v/>
      </c>
      <c r="K41" s="217"/>
      <c r="L41" s="189"/>
      <c r="M41" s="189"/>
      <c r="N41" s="189"/>
      <c r="O41" s="189"/>
      <c r="P41" s="189"/>
      <c r="Q41" s="189"/>
      <c r="R41" s="189"/>
      <c r="S41" s="189"/>
      <c r="T41" s="189"/>
      <c r="U41" s="189"/>
      <c r="V41" s="189"/>
      <c r="W41" s="189"/>
      <c r="X41" s="189"/>
      <c r="Y41" s="189"/>
      <c r="Z41" s="189"/>
      <c r="AA41" s="189"/>
      <c r="AB41" s="189"/>
    </row>
    <row r="42" spans="1:28" ht="23.65" customHeight="1" x14ac:dyDescent="0.2">
      <c r="A42" s="189"/>
      <c r="B42" s="175" t="str">
        <f>IF('2. Avropsmall FKU'!B51="","",'2. Avropsmall FKU'!B51)</f>
        <v/>
      </c>
      <c r="C42" s="176"/>
      <c r="D42" s="176"/>
      <c r="E42" s="176"/>
      <c r="F42" s="176"/>
      <c r="G42" s="176"/>
      <c r="H42" s="176"/>
      <c r="I42" s="173" t="str">
        <f>IF('2. Avropsmall FKU'!J51="","",'2. Avropsmall FKU'!J51)</f>
        <v/>
      </c>
      <c r="J42" s="177" t="str">
        <f>IF('2. Avropsmall FKU'!K51="","",'2. Avropsmall FKU'!K51)</f>
        <v/>
      </c>
      <c r="K42" s="217"/>
      <c r="L42" s="189"/>
      <c r="M42" s="189"/>
      <c r="N42" s="189"/>
      <c r="O42" s="189"/>
      <c r="P42" s="189"/>
      <c r="Q42" s="189"/>
      <c r="R42" s="189"/>
      <c r="S42" s="189"/>
      <c r="T42" s="189"/>
      <c r="U42" s="189"/>
      <c r="V42" s="189"/>
      <c r="W42" s="189"/>
      <c r="X42" s="189"/>
      <c r="Y42" s="189"/>
      <c r="Z42" s="189"/>
      <c r="AA42" s="189"/>
      <c r="AB42" s="189"/>
    </row>
    <row r="43" spans="1:28" ht="23.65" customHeight="1" x14ac:dyDescent="0.2">
      <c r="A43" s="189"/>
      <c r="B43" s="175" t="str">
        <f>IF('2. Avropsmall FKU'!B52="","",'2. Avropsmall FKU'!B52)</f>
        <v/>
      </c>
      <c r="C43" s="176"/>
      <c r="D43" s="176"/>
      <c r="E43" s="176"/>
      <c r="F43" s="176"/>
      <c r="G43" s="176"/>
      <c r="H43" s="176"/>
      <c r="I43" s="173" t="str">
        <f>IF('2. Avropsmall FKU'!J52="","",'2. Avropsmall FKU'!J52)</f>
        <v/>
      </c>
      <c r="J43" s="177" t="str">
        <f>IF('2. Avropsmall FKU'!K52="","",'2. Avropsmall FKU'!K52)</f>
        <v/>
      </c>
      <c r="K43" s="217"/>
      <c r="L43" s="189"/>
      <c r="M43" s="189"/>
      <c r="N43" s="189"/>
      <c r="O43" s="189"/>
      <c r="P43" s="189"/>
      <c r="Q43" s="189"/>
      <c r="R43" s="189"/>
      <c r="S43" s="189"/>
      <c r="T43" s="189"/>
      <c r="U43" s="189"/>
      <c r="V43" s="189"/>
      <c r="W43" s="189"/>
      <c r="X43" s="189"/>
      <c r="Y43" s="189"/>
      <c r="Z43" s="189"/>
      <c r="AA43" s="189"/>
      <c r="AB43" s="189"/>
    </row>
    <row r="44" spans="1:28" ht="23.65" customHeight="1" x14ac:dyDescent="0.2">
      <c r="A44" s="189"/>
      <c r="B44" s="175" t="str">
        <f>IF('2. Avropsmall FKU'!B53="","",'2. Avropsmall FKU'!B53)</f>
        <v/>
      </c>
      <c r="C44" s="176"/>
      <c r="D44" s="176"/>
      <c r="E44" s="176"/>
      <c r="F44" s="176"/>
      <c r="G44" s="176"/>
      <c r="H44" s="176"/>
      <c r="I44" s="173" t="str">
        <f>IF('2. Avropsmall FKU'!J53="","",'2. Avropsmall FKU'!J53)</f>
        <v/>
      </c>
      <c r="J44" s="177" t="str">
        <f>IF('2. Avropsmall FKU'!K53="","",'2. Avropsmall FKU'!K53)</f>
        <v/>
      </c>
      <c r="K44" s="217"/>
      <c r="L44" s="189"/>
      <c r="M44" s="189"/>
      <c r="N44" s="189"/>
      <c r="O44" s="189"/>
      <c r="P44" s="189"/>
      <c r="Q44" s="189"/>
      <c r="R44" s="189"/>
      <c r="S44" s="189"/>
      <c r="T44" s="189"/>
      <c r="U44" s="189"/>
      <c r="V44" s="189"/>
      <c r="W44" s="189"/>
      <c r="X44" s="189"/>
      <c r="Y44" s="189"/>
      <c r="Z44" s="189"/>
      <c r="AA44" s="189"/>
      <c r="AB44" s="189"/>
    </row>
    <row r="45" spans="1:28" ht="23.65" customHeight="1" x14ac:dyDescent="0.2">
      <c r="A45" s="189"/>
      <c r="B45" s="175" t="str">
        <f>IF('2. Avropsmall FKU'!B54="","",'2. Avropsmall FKU'!B54)</f>
        <v/>
      </c>
      <c r="C45" s="176"/>
      <c r="D45" s="176"/>
      <c r="E45" s="176"/>
      <c r="F45" s="176"/>
      <c r="G45" s="176"/>
      <c r="H45" s="176"/>
      <c r="I45" s="173" t="str">
        <f>IF('2. Avropsmall FKU'!J54="","",'2. Avropsmall FKU'!J54)</f>
        <v/>
      </c>
      <c r="J45" s="177" t="str">
        <f>IF('2. Avropsmall FKU'!K54="","",'2. Avropsmall FKU'!K54)</f>
        <v/>
      </c>
      <c r="K45" s="217"/>
      <c r="L45" s="189"/>
      <c r="M45" s="189"/>
      <c r="N45" s="189"/>
      <c r="O45" s="189"/>
      <c r="P45" s="189"/>
      <c r="Q45" s="189"/>
      <c r="R45" s="189"/>
      <c r="S45" s="189"/>
      <c r="T45" s="189"/>
      <c r="U45" s="189"/>
      <c r="V45" s="189"/>
      <c r="W45" s="189"/>
      <c r="X45" s="189"/>
      <c r="Y45" s="189"/>
      <c r="Z45" s="189"/>
      <c r="AA45" s="189"/>
      <c r="AB45" s="189"/>
    </row>
    <row r="46" spans="1:28" ht="23.65" customHeight="1" x14ac:dyDescent="0.2">
      <c r="A46" s="189"/>
      <c r="B46" s="175" t="str">
        <f>IF('2. Avropsmall FKU'!B55="","",'2. Avropsmall FKU'!B55)</f>
        <v/>
      </c>
      <c r="C46" s="176"/>
      <c r="D46" s="176"/>
      <c r="E46" s="176"/>
      <c r="F46" s="176"/>
      <c r="G46" s="176"/>
      <c r="H46" s="176"/>
      <c r="I46" s="173" t="str">
        <f>IF('2. Avropsmall FKU'!J55="","",'2. Avropsmall FKU'!J55)</f>
        <v/>
      </c>
      <c r="J46" s="177" t="str">
        <f>IF('2. Avropsmall FKU'!K55="","",'2. Avropsmall FKU'!K55)</f>
        <v/>
      </c>
      <c r="K46" s="217"/>
      <c r="L46" s="189"/>
      <c r="M46" s="189"/>
      <c r="N46" s="189"/>
      <c r="O46" s="189"/>
      <c r="P46" s="189"/>
      <c r="Q46" s="189"/>
      <c r="R46" s="189"/>
      <c r="S46" s="189"/>
      <c r="T46" s="189"/>
      <c r="U46" s="189"/>
      <c r="V46" s="189"/>
      <c r="W46" s="189"/>
      <c r="X46" s="189"/>
      <c r="Y46" s="189"/>
      <c r="Z46" s="189"/>
      <c r="AA46" s="189"/>
      <c r="AB46" s="189"/>
    </row>
    <row r="47" spans="1:28" ht="23.65" customHeight="1" x14ac:dyDescent="0.2">
      <c r="A47" s="189"/>
      <c r="B47" s="175" t="str">
        <f>IF('2. Avropsmall FKU'!B56="","",'2. Avropsmall FKU'!B56)</f>
        <v/>
      </c>
      <c r="C47" s="176"/>
      <c r="D47" s="176"/>
      <c r="E47" s="176"/>
      <c r="F47" s="176"/>
      <c r="G47" s="176"/>
      <c r="H47" s="176"/>
      <c r="I47" s="173" t="str">
        <f>IF('2. Avropsmall FKU'!J56="","",'2. Avropsmall FKU'!J56)</f>
        <v/>
      </c>
      <c r="J47" s="177" t="str">
        <f>IF('2. Avropsmall FKU'!K56="","",'2. Avropsmall FKU'!K56)</f>
        <v/>
      </c>
      <c r="K47" s="217"/>
      <c r="L47" s="189"/>
      <c r="M47" s="189"/>
      <c r="N47" s="189"/>
      <c r="O47" s="189"/>
      <c r="P47" s="189"/>
      <c r="Q47" s="189"/>
      <c r="R47" s="189"/>
      <c r="S47" s="189"/>
      <c r="T47" s="189"/>
      <c r="U47" s="189"/>
      <c r="V47" s="189"/>
      <c r="W47" s="189"/>
      <c r="X47" s="189"/>
      <c r="Y47" s="189"/>
      <c r="Z47" s="189"/>
      <c r="AA47" s="189"/>
      <c r="AB47" s="189"/>
    </row>
    <row r="48" spans="1:28" ht="23.65" customHeight="1" x14ac:dyDescent="0.2">
      <c r="A48" s="189"/>
      <c r="B48" s="175" t="str">
        <f>IF('2. Avropsmall FKU'!B57="","",'2. Avropsmall FKU'!B57)</f>
        <v/>
      </c>
      <c r="C48" s="176"/>
      <c r="D48" s="176"/>
      <c r="E48" s="176"/>
      <c r="F48" s="176"/>
      <c r="G48" s="176"/>
      <c r="H48" s="176"/>
      <c r="I48" s="173" t="str">
        <f>IF('2. Avropsmall FKU'!J57="","",'2. Avropsmall FKU'!J57)</f>
        <v/>
      </c>
      <c r="J48" s="177" t="str">
        <f>IF('2. Avropsmall FKU'!K57="","",'2. Avropsmall FKU'!K57)</f>
        <v/>
      </c>
      <c r="K48" s="217"/>
      <c r="L48" s="189"/>
      <c r="M48" s="189"/>
      <c r="N48" s="189"/>
      <c r="O48" s="189"/>
      <c r="P48" s="189"/>
      <c r="Q48" s="189"/>
      <c r="R48" s="189"/>
      <c r="S48" s="189"/>
      <c r="T48" s="189"/>
      <c r="U48" s="189"/>
      <c r="V48" s="189"/>
      <c r="W48" s="189"/>
      <c r="X48" s="189"/>
      <c r="Y48" s="189"/>
      <c r="Z48" s="189"/>
      <c r="AA48" s="189"/>
      <c r="AB48" s="189"/>
    </row>
    <row r="49" spans="1:28" ht="23.65" customHeight="1" x14ac:dyDescent="0.2">
      <c r="A49" s="189"/>
      <c r="B49" s="175" t="str">
        <f>IF('2. Avropsmall FKU'!B58="","",'2. Avropsmall FKU'!B58)</f>
        <v/>
      </c>
      <c r="C49" s="176"/>
      <c r="D49" s="176"/>
      <c r="E49" s="176"/>
      <c r="F49" s="176"/>
      <c r="G49" s="176"/>
      <c r="H49" s="176"/>
      <c r="I49" s="173" t="str">
        <f>IF('2. Avropsmall FKU'!J58="","",'2. Avropsmall FKU'!J58)</f>
        <v/>
      </c>
      <c r="J49" s="177" t="str">
        <f>IF('2. Avropsmall FKU'!K58="","",'2. Avropsmall FKU'!K58)</f>
        <v/>
      </c>
      <c r="K49" s="217"/>
      <c r="L49" s="189"/>
      <c r="M49" s="189"/>
      <c r="N49" s="189"/>
      <c r="O49" s="189"/>
      <c r="P49" s="189"/>
      <c r="Q49" s="189"/>
      <c r="R49" s="189"/>
      <c r="S49" s="189"/>
      <c r="T49" s="189"/>
      <c r="U49" s="189"/>
      <c r="V49" s="189"/>
      <c r="W49" s="189"/>
      <c r="X49" s="189"/>
      <c r="Y49" s="189"/>
      <c r="Z49" s="189"/>
      <c r="AA49" s="189"/>
      <c r="AB49" s="189"/>
    </row>
    <row r="50" spans="1:28" ht="23.65" customHeight="1" x14ac:dyDescent="0.2">
      <c r="A50" s="189"/>
      <c r="B50" s="183" t="str">
        <f>IF('2. Avropsmall FKU'!B59="","",'2. Avropsmall FKU'!B59)</f>
        <v/>
      </c>
      <c r="C50" s="184"/>
      <c r="D50" s="184"/>
      <c r="E50" s="184"/>
      <c r="F50" s="184"/>
      <c r="G50" s="184"/>
      <c r="H50" s="184"/>
      <c r="I50" s="185" t="str">
        <f>IF('2. Avropsmall FKU'!J59="","",'2. Avropsmall FKU'!J59)</f>
        <v/>
      </c>
      <c r="J50" s="186" t="str">
        <f>IF('2. Avropsmall FKU'!K59="","",'2. Avropsmall FKU'!K59)</f>
        <v/>
      </c>
      <c r="K50" s="218"/>
      <c r="L50" s="189"/>
      <c r="M50" s="189"/>
      <c r="N50" s="189"/>
      <c r="O50" s="189"/>
      <c r="P50" s="189"/>
      <c r="Q50" s="189"/>
      <c r="R50" s="189"/>
      <c r="S50" s="189"/>
      <c r="T50" s="189"/>
      <c r="U50" s="189"/>
      <c r="V50" s="189"/>
      <c r="W50" s="189"/>
      <c r="X50" s="189"/>
      <c r="Y50" s="189"/>
      <c r="Z50" s="189"/>
      <c r="AA50" s="189"/>
      <c r="AB50" s="189"/>
    </row>
    <row r="51" spans="1:28" ht="12.4" customHeight="1" x14ac:dyDescent="0.2">
      <c r="A51" s="189"/>
      <c r="B51" s="189"/>
      <c r="C51" s="189"/>
      <c r="D51" s="189"/>
      <c r="E51" s="189"/>
      <c r="F51" s="189"/>
      <c r="G51" s="189"/>
      <c r="H51" s="189"/>
      <c r="I51" s="189"/>
      <c r="J51" s="189"/>
      <c r="K51" s="189"/>
      <c r="L51" s="189"/>
      <c r="M51" s="189"/>
      <c r="N51" s="189"/>
      <c r="O51" s="189"/>
      <c r="P51" s="189"/>
      <c r="Q51" s="189"/>
      <c r="R51" s="189"/>
      <c r="S51" s="189"/>
      <c r="T51" s="189"/>
      <c r="U51" s="189"/>
      <c r="V51" s="189"/>
      <c r="W51" s="189"/>
      <c r="X51" s="189"/>
      <c r="Y51" s="189"/>
      <c r="Z51" s="189"/>
      <c r="AA51" s="189"/>
      <c r="AB51" s="189"/>
    </row>
    <row r="52" spans="1:28" ht="86.25" customHeight="1" x14ac:dyDescent="0.2">
      <c r="A52" s="189"/>
      <c r="B52" s="189"/>
      <c r="C52" s="189"/>
      <c r="D52" s="189"/>
      <c r="E52" s="189"/>
      <c r="F52" s="189"/>
      <c r="G52" s="189"/>
      <c r="H52" s="189"/>
      <c r="I52" s="189"/>
      <c r="J52" s="189"/>
      <c r="K52" s="189"/>
      <c r="L52" s="189"/>
      <c r="M52" s="189"/>
      <c r="N52" s="189"/>
      <c r="O52" s="189"/>
      <c r="P52" s="189"/>
      <c r="Q52" s="189"/>
      <c r="R52" s="189"/>
      <c r="S52" s="189"/>
      <c r="T52" s="189"/>
      <c r="U52" s="189"/>
      <c r="V52" s="189"/>
      <c r="W52" s="189"/>
      <c r="X52" s="189"/>
      <c r="Y52" s="189"/>
      <c r="Z52" s="189"/>
      <c r="AA52" s="189"/>
      <c r="AB52" s="189"/>
    </row>
    <row r="53" spans="1:28" ht="12.4" hidden="1" customHeight="1" thickBot="1" x14ac:dyDescent="0.25">
      <c r="A53" s="189"/>
      <c r="B53" s="189"/>
      <c r="C53" s="189"/>
      <c r="D53" s="189"/>
      <c r="E53" s="189"/>
      <c r="F53" s="189"/>
      <c r="G53" s="189"/>
      <c r="H53" s="189"/>
      <c r="I53" s="189"/>
      <c r="J53" s="189"/>
      <c r="K53" s="189"/>
      <c r="L53" s="189"/>
      <c r="M53" s="189"/>
      <c r="N53" s="189"/>
      <c r="O53" s="189"/>
      <c r="P53" s="189"/>
      <c r="Q53" s="189"/>
      <c r="R53" s="189"/>
      <c r="S53" s="189"/>
      <c r="T53" s="189"/>
      <c r="U53" s="189"/>
      <c r="V53" s="189"/>
      <c r="W53" s="189"/>
      <c r="X53" s="189"/>
      <c r="Y53" s="189"/>
      <c r="Z53" s="189"/>
      <c r="AA53" s="189"/>
      <c r="AB53" s="189"/>
    </row>
    <row r="54" spans="1:28" ht="12.4" hidden="1" customHeight="1" thickBot="1" x14ac:dyDescent="0.25">
      <c r="A54" s="189"/>
      <c r="B54" s="189"/>
      <c r="C54" s="189"/>
      <c r="D54" s="189"/>
      <c r="E54" s="189"/>
      <c r="F54" s="189"/>
      <c r="G54" s="189"/>
      <c r="H54" s="189"/>
      <c r="I54" s="189"/>
      <c r="J54" s="189"/>
      <c r="K54" s="189"/>
      <c r="L54" s="189"/>
      <c r="M54" s="189"/>
      <c r="N54" s="189"/>
      <c r="O54" s="189"/>
      <c r="P54" s="189"/>
      <c r="Q54" s="189"/>
      <c r="R54" s="189"/>
      <c r="S54" s="189"/>
      <c r="T54" s="189"/>
      <c r="U54" s="189"/>
      <c r="V54" s="189"/>
      <c r="W54" s="189"/>
      <c r="X54" s="189"/>
      <c r="Y54" s="189"/>
      <c r="Z54" s="189"/>
      <c r="AA54" s="189"/>
      <c r="AB54" s="189"/>
    </row>
    <row r="55" spans="1:28" ht="33.4" customHeight="1" x14ac:dyDescent="0.2">
      <c r="A55" s="189"/>
      <c r="B55" s="322" t="s">
        <v>203</v>
      </c>
      <c r="C55" s="257"/>
      <c r="D55" s="257"/>
      <c r="E55" s="257"/>
      <c r="F55" s="141"/>
      <c r="G55" s="141" t="s">
        <v>96</v>
      </c>
      <c r="H55" s="141" t="s">
        <v>95</v>
      </c>
      <c r="I55" s="141" t="s">
        <v>92</v>
      </c>
      <c r="J55" s="141" t="s">
        <v>157</v>
      </c>
      <c r="K55" s="231" t="s">
        <v>143</v>
      </c>
      <c r="L55" s="189"/>
      <c r="M55" s="189"/>
      <c r="N55" s="189"/>
      <c r="O55" s="189"/>
      <c r="P55" s="189"/>
      <c r="Q55" s="189"/>
      <c r="R55" s="189"/>
      <c r="S55" s="189"/>
      <c r="T55" s="189"/>
      <c r="U55" s="189"/>
      <c r="V55" s="189"/>
      <c r="W55" s="189"/>
      <c r="X55" s="189"/>
      <c r="Y55" s="189"/>
      <c r="Z55" s="189"/>
      <c r="AA55" s="189"/>
      <c r="AB55" s="189"/>
    </row>
    <row r="56" spans="1:28" ht="24" customHeight="1" x14ac:dyDescent="0.2">
      <c r="A56" s="189"/>
      <c r="B56" s="171" t="str">
        <f>IF('2. Avropsmall FKU'!B64="","",'2. Avropsmall FKU'!B64)</f>
        <v/>
      </c>
      <c r="C56" s="172"/>
      <c r="D56" s="172"/>
      <c r="E56" s="172"/>
      <c r="F56" s="172"/>
      <c r="G56" s="173" t="str">
        <f>IF('2. Avropsmall FKU'!I64="","",'2. Avropsmall FKU'!I64)</f>
        <v/>
      </c>
      <c r="H56" s="174" t="str">
        <f>IF('2. Avropsmall FKU'!J64="","",'2. Avropsmall FKU'!J64)</f>
        <v/>
      </c>
      <c r="I56" s="271" t="str">
        <f>IF('2. Avropsmall FKU'!K64="","",'2. Avropsmall FKU'!K64)</f>
        <v/>
      </c>
      <c r="J56" s="217"/>
      <c r="K56" s="293" t="str">
        <f>IF(B56="","",IF(J56="Ja",I56,0))</f>
        <v/>
      </c>
      <c r="L56" s="189"/>
      <c r="M56" s="189"/>
      <c r="N56" s="189"/>
      <c r="O56" s="189"/>
      <c r="P56" s="189"/>
      <c r="Q56" s="189"/>
      <c r="R56" s="189"/>
      <c r="S56" s="189"/>
      <c r="T56" s="189"/>
      <c r="U56" s="189"/>
      <c r="V56" s="189"/>
      <c r="W56" s="189"/>
      <c r="X56" s="189"/>
      <c r="Y56" s="189"/>
      <c r="Z56" s="189"/>
      <c r="AA56" s="189"/>
      <c r="AB56" s="189"/>
    </row>
    <row r="57" spans="1:28" ht="24" customHeight="1" x14ac:dyDescent="0.2">
      <c r="A57" s="189"/>
      <c r="B57" s="175" t="str">
        <f>IF('2. Avropsmall FKU'!B65="","",'2. Avropsmall FKU'!B65)</f>
        <v/>
      </c>
      <c r="C57" s="176"/>
      <c r="D57" s="176"/>
      <c r="E57" s="176"/>
      <c r="F57" s="176"/>
      <c r="G57" s="173" t="str">
        <f>IF('2. Avropsmall FKU'!I65="","",'2. Avropsmall FKU'!I65)</f>
        <v/>
      </c>
      <c r="H57" s="177" t="str">
        <f>IF('2. Avropsmall FKU'!J65="","",'2. Avropsmall FKU'!J65)</f>
        <v/>
      </c>
      <c r="I57" s="252" t="str">
        <f>IF('2. Avropsmall FKU'!K65="","",'2. Avropsmall FKU'!K65)</f>
        <v/>
      </c>
      <c r="J57" s="217"/>
      <c r="K57" s="178" t="str">
        <f t="shared" ref="K57:K87" si="0">IF(B57="","",IF(J57="Ja",I57,0))</f>
        <v/>
      </c>
      <c r="L57" s="189"/>
      <c r="M57" s="189"/>
      <c r="N57" s="189"/>
      <c r="O57" s="189"/>
      <c r="P57" s="189"/>
      <c r="Q57" s="189"/>
      <c r="R57" s="189"/>
      <c r="S57" s="189"/>
      <c r="T57" s="189"/>
      <c r="U57" s="189"/>
      <c r="V57" s="189"/>
      <c r="W57" s="189"/>
      <c r="X57" s="189"/>
      <c r="Y57" s="189"/>
      <c r="Z57" s="189"/>
      <c r="AA57" s="189"/>
      <c r="AB57" s="189"/>
    </row>
    <row r="58" spans="1:28" ht="24" customHeight="1" x14ac:dyDescent="0.2">
      <c r="A58" s="189"/>
      <c r="B58" s="179" t="str">
        <f>IF('2. Avropsmall FKU'!B66="","",'2. Avropsmall FKU'!B66)</f>
        <v/>
      </c>
      <c r="C58" s="180"/>
      <c r="D58" s="180"/>
      <c r="E58" s="180"/>
      <c r="F58" s="180"/>
      <c r="G58" s="181" t="str">
        <f>IF('2. Avropsmall FKU'!I66="","",'2. Avropsmall FKU'!I66)</f>
        <v/>
      </c>
      <c r="H58" s="182" t="str">
        <f>IF('2. Avropsmall FKU'!J66="","",'2. Avropsmall FKU'!J66)</f>
        <v/>
      </c>
      <c r="I58" s="252" t="str">
        <f>IF('2. Avropsmall FKU'!K66="","",'2. Avropsmall FKU'!K66)</f>
        <v/>
      </c>
      <c r="J58" s="217"/>
      <c r="K58" s="294" t="str">
        <f t="shared" si="0"/>
        <v/>
      </c>
      <c r="L58" s="189"/>
      <c r="M58" s="189"/>
      <c r="N58" s="189"/>
      <c r="O58" s="189"/>
      <c r="P58" s="189"/>
      <c r="Q58" s="189"/>
      <c r="R58" s="189"/>
      <c r="S58" s="189"/>
      <c r="T58" s="189"/>
      <c r="U58" s="189"/>
      <c r="V58" s="189"/>
      <c r="W58" s="189"/>
      <c r="X58" s="189"/>
      <c r="Y58" s="189"/>
      <c r="Z58" s="189"/>
      <c r="AA58" s="189"/>
      <c r="AB58" s="189"/>
    </row>
    <row r="59" spans="1:28" ht="24" customHeight="1" x14ac:dyDescent="0.2">
      <c r="A59" s="189"/>
      <c r="B59" s="175" t="str">
        <f>IF('2. Avropsmall FKU'!B67="","",'2. Avropsmall FKU'!B67)</f>
        <v/>
      </c>
      <c r="C59" s="176"/>
      <c r="D59" s="176"/>
      <c r="E59" s="176"/>
      <c r="F59" s="176"/>
      <c r="G59" s="173" t="str">
        <f>IF('2. Avropsmall FKU'!I67="","",'2. Avropsmall FKU'!I67)</f>
        <v/>
      </c>
      <c r="H59" s="177" t="str">
        <f>IF('2. Avropsmall FKU'!J67="","",'2. Avropsmall FKU'!J67)</f>
        <v/>
      </c>
      <c r="I59" s="252" t="str">
        <f>IF('2. Avropsmall FKU'!K67="","",'2. Avropsmall FKU'!K67)</f>
        <v/>
      </c>
      <c r="J59" s="217"/>
      <c r="K59" s="178" t="str">
        <f t="shared" si="0"/>
        <v/>
      </c>
      <c r="L59" s="189"/>
      <c r="M59" s="189"/>
      <c r="N59" s="189"/>
      <c r="O59" s="189"/>
      <c r="P59" s="189"/>
      <c r="Q59" s="189"/>
      <c r="R59" s="189"/>
      <c r="S59" s="189"/>
      <c r="T59" s="189"/>
      <c r="U59" s="189"/>
      <c r="V59" s="189"/>
      <c r="W59" s="189"/>
      <c r="X59" s="189"/>
      <c r="Y59" s="189"/>
      <c r="Z59" s="189"/>
      <c r="AA59" s="189"/>
      <c r="AB59" s="189"/>
    </row>
    <row r="60" spans="1:28" ht="24" customHeight="1" x14ac:dyDescent="0.2">
      <c r="A60" s="189"/>
      <c r="B60" s="175" t="str">
        <f>IF('2. Avropsmall FKU'!B68="","",'2. Avropsmall FKU'!B68)</f>
        <v/>
      </c>
      <c r="C60" s="176"/>
      <c r="D60" s="176"/>
      <c r="E60" s="176"/>
      <c r="F60" s="176"/>
      <c r="G60" s="173" t="str">
        <f>IF('2. Avropsmall FKU'!I68="","",'2. Avropsmall FKU'!I68)</f>
        <v/>
      </c>
      <c r="H60" s="177" t="str">
        <f>IF('2. Avropsmall FKU'!J68="","",'2. Avropsmall FKU'!J68)</f>
        <v/>
      </c>
      <c r="I60" s="252" t="str">
        <f>IF('2. Avropsmall FKU'!K68="","",'2. Avropsmall FKU'!K68)</f>
        <v/>
      </c>
      <c r="J60" s="217"/>
      <c r="K60" s="178" t="str">
        <f t="shared" si="0"/>
        <v/>
      </c>
      <c r="L60" s="189"/>
      <c r="M60" s="189"/>
      <c r="N60" s="189"/>
      <c r="O60" s="189"/>
      <c r="P60" s="189"/>
      <c r="Q60" s="189"/>
      <c r="R60" s="189"/>
      <c r="S60" s="189"/>
      <c r="T60" s="189"/>
      <c r="U60" s="189"/>
      <c r="V60" s="189"/>
      <c r="W60" s="189"/>
      <c r="X60" s="189"/>
      <c r="Y60" s="189"/>
      <c r="Z60" s="189"/>
      <c r="AA60" s="189"/>
      <c r="AB60" s="189"/>
    </row>
    <row r="61" spans="1:28" ht="24" customHeight="1" x14ac:dyDescent="0.2">
      <c r="A61" s="189"/>
      <c r="B61" s="175" t="str">
        <f>IF('2. Avropsmall FKU'!B69="","",'2. Avropsmall FKU'!B69)</f>
        <v/>
      </c>
      <c r="C61" s="176"/>
      <c r="D61" s="176"/>
      <c r="E61" s="176"/>
      <c r="F61" s="176"/>
      <c r="G61" s="173" t="str">
        <f>IF('2. Avropsmall FKU'!I69="","",'2. Avropsmall FKU'!I69)</f>
        <v/>
      </c>
      <c r="H61" s="177" t="str">
        <f>IF('2. Avropsmall FKU'!J69="","",'2. Avropsmall FKU'!J69)</f>
        <v/>
      </c>
      <c r="I61" s="252" t="str">
        <f>IF('2. Avropsmall FKU'!K69="","",'2. Avropsmall FKU'!K69)</f>
        <v/>
      </c>
      <c r="J61" s="217"/>
      <c r="K61" s="178" t="str">
        <f t="shared" si="0"/>
        <v/>
      </c>
      <c r="L61" s="189"/>
      <c r="M61" s="189"/>
      <c r="N61" s="189"/>
      <c r="O61" s="189"/>
      <c r="P61" s="189"/>
      <c r="Q61" s="189"/>
      <c r="R61" s="189"/>
      <c r="S61" s="189"/>
      <c r="T61" s="189"/>
      <c r="U61" s="189"/>
      <c r="V61" s="189"/>
      <c r="W61" s="189"/>
      <c r="X61" s="189"/>
      <c r="Y61" s="189"/>
      <c r="Z61" s="189"/>
      <c r="AA61" s="189"/>
      <c r="AB61" s="189"/>
    </row>
    <row r="62" spans="1:28" ht="24" customHeight="1" x14ac:dyDescent="0.2">
      <c r="A62" s="189"/>
      <c r="B62" s="175" t="str">
        <f>IF('2. Avropsmall FKU'!B70="","",'2. Avropsmall FKU'!B70)</f>
        <v/>
      </c>
      <c r="C62" s="176"/>
      <c r="D62" s="176"/>
      <c r="E62" s="176"/>
      <c r="F62" s="176"/>
      <c r="G62" s="173" t="str">
        <f>IF('2. Avropsmall FKU'!I70="","",'2. Avropsmall FKU'!I70)</f>
        <v/>
      </c>
      <c r="H62" s="177" t="str">
        <f>IF('2. Avropsmall FKU'!J70="","",'2. Avropsmall FKU'!J70)</f>
        <v/>
      </c>
      <c r="I62" s="252" t="str">
        <f>IF('2. Avropsmall FKU'!K70="","",'2. Avropsmall FKU'!K70)</f>
        <v/>
      </c>
      <c r="J62" s="217"/>
      <c r="K62" s="178" t="str">
        <f t="shared" si="0"/>
        <v/>
      </c>
      <c r="L62" s="189"/>
      <c r="M62" s="189"/>
      <c r="N62" s="189"/>
      <c r="O62" s="189"/>
      <c r="P62" s="189"/>
      <c r="Q62" s="189"/>
      <c r="R62" s="189"/>
      <c r="S62" s="189"/>
      <c r="T62" s="189"/>
      <c r="U62" s="189"/>
      <c r="V62" s="189"/>
      <c r="W62" s="189"/>
      <c r="X62" s="189"/>
      <c r="Y62" s="189"/>
      <c r="Z62" s="189"/>
      <c r="AA62" s="189"/>
      <c r="AB62" s="189"/>
    </row>
    <row r="63" spans="1:28" ht="24" customHeight="1" x14ac:dyDescent="0.2">
      <c r="A63" s="189"/>
      <c r="B63" s="175" t="str">
        <f>IF('2. Avropsmall FKU'!B71="","",'2. Avropsmall FKU'!B71)</f>
        <v/>
      </c>
      <c r="C63" s="176"/>
      <c r="D63" s="176"/>
      <c r="E63" s="176"/>
      <c r="F63" s="176"/>
      <c r="G63" s="173" t="str">
        <f>IF('2. Avropsmall FKU'!I71="","",'2. Avropsmall FKU'!I71)</f>
        <v/>
      </c>
      <c r="H63" s="177" t="str">
        <f>IF('2. Avropsmall FKU'!J71="","",'2. Avropsmall FKU'!J71)</f>
        <v/>
      </c>
      <c r="I63" s="252" t="str">
        <f>IF('2. Avropsmall FKU'!K71="","",'2. Avropsmall FKU'!K71)</f>
        <v/>
      </c>
      <c r="J63" s="217"/>
      <c r="K63" s="178" t="str">
        <f t="shared" si="0"/>
        <v/>
      </c>
      <c r="L63" s="189"/>
      <c r="M63" s="189"/>
      <c r="N63" s="189"/>
      <c r="O63" s="189"/>
      <c r="P63" s="189"/>
      <c r="Q63" s="189"/>
      <c r="R63" s="189"/>
      <c r="S63" s="189"/>
      <c r="T63" s="189"/>
      <c r="U63" s="189"/>
      <c r="V63" s="189"/>
      <c r="W63" s="189"/>
      <c r="X63" s="189"/>
      <c r="Y63" s="189"/>
      <c r="Z63" s="189"/>
      <c r="AA63" s="189"/>
      <c r="AB63" s="189"/>
    </row>
    <row r="64" spans="1:28" ht="24" customHeight="1" x14ac:dyDescent="0.2">
      <c r="A64" s="189"/>
      <c r="B64" s="175" t="str">
        <f>IF('2. Avropsmall FKU'!B72="","",'2. Avropsmall FKU'!B72)</f>
        <v/>
      </c>
      <c r="C64" s="176"/>
      <c r="D64" s="176"/>
      <c r="E64" s="176"/>
      <c r="F64" s="176"/>
      <c r="G64" s="173" t="str">
        <f>IF('2. Avropsmall FKU'!I72="","",'2. Avropsmall FKU'!I72)</f>
        <v/>
      </c>
      <c r="H64" s="177" t="str">
        <f>IF('2. Avropsmall FKU'!J72="","",'2. Avropsmall FKU'!J72)</f>
        <v/>
      </c>
      <c r="I64" s="252" t="str">
        <f>IF('2. Avropsmall FKU'!K72="","",'2. Avropsmall FKU'!K72)</f>
        <v/>
      </c>
      <c r="J64" s="217"/>
      <c r="K64" s="178" t="str">
        <f t="shared" si="0"/>
        <v/>
      </c>
      <c r="L64" s="189"/>
      <c r="M64" s="189"/>
      <c r="N64" s="189"/>
      <c r="O64" s="189"/>
      <c r="P64" s="189"/>
      <c r="Q64" s="189"/>
      <c r="R64" s="189"/>
      <c r="S64" s="189"/>
      <c r="T64" s="189"/>
      <c r="U64" s="189"/>
      <c r="V64" s="189"/>
      <c r="W64" s="189"/>
      <c r="X64" s="189"/>
      <c r="Y64" s="189"/>
      <c r="Z64" s="189"/>
      <c r="AA64" s="189"/>
      <c r="AB64" s="189"/>
    </row>
    <row r="65" spans="1:28" ht="24" customHeight="1" x14ac:dyDescent="0.2">
      <c r="A65" s="189"/>
      <c r="B65" s="175" t="str">
        <f>IF('2. Avropsmall FKU'!B73="","",'2. Avropsmall FKU'!B73)</f>
        <v/>
      </c>
      <c r="C65" s="176"/>
      <c r="D65" s="176"/>
      <c r="E65" s="176"/>
      <c r="F65" s="176"/>
      <c r="G65" s="173" t="str">
        <f>IF('2. Avropsmall FKU'!I73="","",'2. Avropsmall FKU'!I73)</f>
        <v/>
      </c>
      <c r="H65" s="177" t="str">
        <f>IF('2. Avropsmall FKU'!J73="","",'2. Avropsmall FKU'!J73)</f>
        <v/>
      </c>
      <c r="I65" s="252" t="str">
        <f>IF('2. Avropsmall FKU'!K73="","",'2. Avropsmall FKU'!K73)</f>
        <v/>
      </c>
      <c r="J65" s="217"/>
      <c r="K65" s="178" t="str">
        <f t="shared" si="0"/>
        <v/>
      </c>
      <c r="L65" s="189"/>
      <c r="M65" s="189"/>
      <c r="N65" s="189"/>
      <c r="O65" s="189"/>
      <c r="P65" s="189"/>
      <c r="Q65" s="189"/>
      <c r="R65" s="189"/>
      <c r="S65" s="189"/>
      <c r="T65" s="189"/>
      <c r="U65" s="189"/>
      <c r="V65" s="189"/>
      <c r="W65" s="189"/>
      <c r="X65" s="189"/>
      <c r="Y65" s="189"/>
      <c r="Z65" s="189"/>
      <c r="AA65" s="189"/>
      <c r="AB65" s="189"/>
    </row>
    <row r="66" spans="1:28" ht="24" customHeight="1" x14ac:dyDescent="0.2">
      <c r="A66" s="189"/>
      <c r="B66" s="175" t="str">
        <f>IF('2. Avropsmall FKU'!B74="","",'2. Avropsmall FKU'!B74)</f>
        <v/>
      </c>
      <c r="C66" s="176"/>
      <c r="D66" s="176"/>
      <c r="E66" s="176"/>
      <c r="F66" s="176"/>
      <c r="G66" s="173" t="str">
        <f>IF('2. Avropsmall FKU'!I74="","",'2. Avropsmall FKU'!I74)</f>
        <v/>
      </c>
      <c r="H66" s="177" t="str">
        <f>IF('2. Avropsmall FKU'!J74="","",'2. Avropsmall FKU'!J74)</f>
        <v/>
      </c>
      <c r="I66" s="252" t="str">
        <f>IF('2. Avropsmall FKU'!K74="","",'2. Avropsmall FKU'!K74)</f>
        <v/>
      </c>
      <c r="J66" s="217"/>
      <c r="K66" s="178" t="str">
        <f t="shared" si="0"/>
        <v/>
      </c>
      <c r="L66" s="189"/>
      <c r="M66" s="189"/>
      <c r="N66" s="189"/>
      <c r="O66" s="189"/>
      <c r="P66" s="189"/>
      <c r="Q66" s="189"/>
      <c r="R66" s="189"/>
      <c r="S66" s="189"/>
      <c r="T66" s="189"/>
      <c r="U66" s="189"/>
      <c r="V66" s="189"/>
      <c r="W66" s="189"/>
      <c r="X66" s="189"/>
      <c r="Y66" s="189"/>
      <c r="Z66" s="189"/>
      <c r="AA66" s="189"/>
      <c r="AB66" s="189"/>
    </row>
    <row r="67" spans="1:28" ht="24" customHeight="1" x14ac:dyDescent="0.2">
      <c r="A67" s="189"/>
      <c r="B67" s="175" t="str">
        <f>IF('2. Avropsmall FKU'!B75="","",'2. Avropsmall FKU'!B75)</f>
        <v/>
      </c>
      <c r="C67" s="176"/>
      <c r="D67" s="176"/>
      <c r="E67" s="176"/>
      <c r="F67" s="176"/>
      <c r="G67" s="173" t="str">
        <f>IF('2. Avropsmall FKU'!I75="","",'2. Avropsmall FKU'!I75)</f>
        <v/>
      </c>
      <c r="H67" s="177" t="str">
        <f>IF('2. Avropsmall FKU'!J75="","",'2. Avropsmall FKU'!J75)</f>
        <v/>
      </c>
      <c r="I67" s="252" t="str">
        <f>IF('2. Avropsmall FKU'!K75="","",'2. Avropsmall FKU'!K75)</f>
        <v/>
      </c>
      <c r="J67" s="217"/>
      <c r="K67" s="178" t="str">
        <f t="shared" si="0"/>
        <v/>
      </c>
      <c r="L67" s="189"/>
      <c r="M67" s="189"/>
      <c r="N67" s="189"/>
      <c r="O67" s="189"/>
      <c r="P67" s="189"/>
      <c r="Q67" s="189"/>
      <c r="R67" s="189"/>
      <c r="S67" s="189"/>
      <c r="T67" s="189"/>
      <c r="U67" s="189"/>
      <c r="V67" s="189"/>
      <c r="W67" s="189"/>
      <c r="X67" s="189"/>
      <c r="Y67" s="189"/>
      <c r="Z67" s="189"/>
      <c r="AA67" s="189"/>
      <c r="AB67" s="189"/>
    </row>
    <row r="68" spans="1:28" ht="24" customHeight="1" x14ac:dyDescent="0.2">
      <c r="A68" s="189"/>
      <c r="B68" s="175" t="str">
        <f>IF('2. Avropsmall FKU'!B76="","",'2. Avropsmall FKU'!B76)</f>
        <v/>
      </c>
      <c r="C68" s="176"/>
      <c r="D68" s="176"/>
      <c r="E68" s="176"/>
      <c r="F68" s="176"/>
      <c r="G68" s="173" t="str">
        <f>IF('2. Avropsmall FKU'!I76="","",'2. Avropsmall FKU'!I76)</f>
        <v/>
      </c>
      <c r="H68" s="177" t="str">
        <f>IF('2. Avropsmall FKU'!J76="","",'2. Avropsmall FKU'!J76)</f>
        <v/>
      </c>
      <c r="I68" s="252" t="str">
        <f>IF('2. Avropsmall FKU'!K76="","",'2. Avropsmall FKU'!K76)</f>
        <v/>
      </c>
      <c r="J68" s="217"/>
      <c r="K68" s="178" t="str">
        <f t="shared" si="0"/>
        <v/>
      </c>
      <c r="L68" s="189"/>
      <c r="M68" s="189"/>
      <c r="N68" s="189"/>
      <c r="O68" s="189"/>
      <c r="P68" s="189"/>
      <c r="Q68" s="189"/>
      <c r="R68" s="189"/>
      <c r="S68" s="189"/>
      <c r="T68" s="189"/>
      <c r="U68" s="189"/>
      <c r="V68" s="189"/>
      <c r="W68" s="189"/>
      <c r="X68" s="189"/>
      <c r="Y68" s="189"/>
      <c r="Z68" s="189"/>
      <c r="AA68" s="189"/>
      <c r="AB68" s="189"/>
    </row>
    <row r="69" spans="1:28" ht="24" customHeight="1" x14ac:dyDescent="0.2">
      <c r="A69" s="189"/>
      <c r="B69" s="175" t="str">
        <f>IF('2. Avropsmall FKU'!B77="","",'2. Avropsmall FKU'!B77)</f>
        <v/>
      </c>
      <c r="C69" s="176"/>
      <c r="D69" s="176"/>
      <c r="E69" s="176"/>
      <c r="F69" s="176"/>
      <c r="G69" s="173" t="str">
        <f>IF('2. Avropsmall FKU'!I77="","",'2. Avropsmall FKU'!I77)</f>
        <v/>
      </c>
      <c r="H69" s="177" t="str">
        <f>IF('2. Avropsmall FKU'!J77="","",'2. Avropsmall FKU'!J77)</f>
        <v/>
      </c>
      <c r="I69" s="252" t="str">
        <f>IF('2. Avropsmall FKU'!K77="","",'2. Avropsmall FKU'!K77)</f>
        <v/>
      </c>
      <c r="J69" s="217"/>
      <c r="K69" s="178" t="str">
        <f t="shared" si="0"/>
        <v/>
      </c>
      <c r="L69" s="189"/>
      <c r="M69" s="189"/>
      <c r="N69" s="189"/>
      <c r="O69" s="189"/>
      <c r="P69" s="189"/>
      <c r="Q69" s="189"/>
      <c r="R69" s="189"/>
      <c r="S69" s="189"/>
      <c r="T69" s="189"/>
      <c r="U69" s="189"/>
      <c r="V69" s="189"/>
      <c r="W69" s="189"/>
      <c r="X69" s="189"/>
      <c r="Y69" s="189"/>
      <c r="Z69" s="189"/>
      <c r="AA69" s="189"/>
      <c r="AB69" s="189"/>
    </row>
    <row r="70" spans="1:28" ht="24" customHeight="1" x14ac:dyDescent="0.2">
      <c r="A70" s="189"/>
      <c r="B70" s="175" t="str">
        <f>IF('2. Avropsmall FKU'!B78="","",'2. Avropsmall FKU'!B78)</f>
        <v/>
      </c>
      <c r="C70" s="176"/>
      <c r="D70" s="176"/>
      <c r="E70" s="176"/>
      <c r="F70" s="176"/>
      <c r="G70" s="173" t="str">
        <f>IF('2. Avropsmall FKU'!I78="","",'2. Avropsmall FKU'!I78)</f>
        <v/>
      </c>
      <c r="H70" s="177" t="str">
        <f>IF('2. Avropsmall FKU'!J78="","",'2. Avropsmall FKU'!J78)</f>
        <v/>
      </c>
      <c r="I70" s="252" t="str">
        <f>IF('2. Avropsmall FKU'!K78="","",'2. Avropsmall FKU'!K78)</f>
        <v/>
      </c>
      <c r="J70" s="217"/>
      <c r="K70" s="178" t="str">
        <f t="shared" si="0"/>
        <v/>
      </c>
      <c r="L70" s="189"/>
      <c r="M70" s="189"/>
      <c r="N70" s="189"/>
      <c r="O70" s="189"/>
      <c r="P70" s="189"/>
      <c r="Q70" s="189"/>
      <c r="R70" s="189"/>
      <c r="S70" s="189"/>
      <c r="T70" s="189"/>
      <c r="U70" s="189"/>
      <c r="V70" s="189"/>
      <c r="W70" s="189"/>
      <c r="X70" s="189"/>
      <c r="Y70" s="189"/>
      <c r="Z70" s="189"/>
      <c r="AA70" s="189"/>
      <c r="AB70" s="189"/>
    </row>
    <row r="71" spans="1:28" ht="24" customHeight="1" x14ac:dyDescent="0.2">
      <c r="A71" s="189"/>
      <c r="B71" s="175" t="str">
        <f>IF('2. Avropsmall FKU'!B79="","",'2. Avropsmall FKU'!B79)</f>
        <v/>
      </c>
      <c r="C71" s="176"/>
      <c r="D71" s="176"/>
      <c r="E71" s="176"/>
      <c r="F71" s="176"/>
      <c r="G71" s="173" t="str">
        <f>IF('2. Avropsmall FKU'!I79="","",'2. Avropsmall FKU'!I79)</f>
        <v/>
      </c>
      <c r="H71" s="177" t="str">
        <f>IF('2. Avropsmall FKU'!J79="","",'2. Avropsmall FKU'!J79)</f>
        <v/>
      </c>
      <c r="I71" s="252" t="str">
        <f>IF('2. Avropsmall FKU'!K79="","",'2. Avropsmall FKU'!K79)</f>
        <v/>
      </c>
      <c r="J71" s="217"/>
      <c r="K71" s="178" t="str">
        <f t="shared" si="0"/>
        <v/>
      </c>
      <c r="L71" s="189"/>
      <c r="M71" s="189"/>
      <c r="N71" s="189"/>
      <c r="O71" s="189"/>
      <c r="P71" s="189"/>
      <c r="Q71" s="189"/>
      <c r="R71" s="189"/>
      <c r="S71" s="189"/>
      <c r="T71" s="189"/>
      <c r="U71" s="189"/>
      <c r="V71" s="189"/>
      <c r="W71" s="189"/>
      <c r="X71" s="189"/>
      <c r="Y71" s="189"/>
      <c r="Z71" s="189"/>
      <c r="AA71" s="189"/>
      <c r="AB71" s="189"/>
    </row>
    <row r="72" spans="1:28" ht="24" customHeight="1" x14ac:dyDescent="0.2">
      <c r="A72" s="189"/>
      <c r="B72" s="175" t="str">
        <f>IF('2. Avropsmall FKU'!B80="","",'2. Avropsmall FKU'!B80)</f>
        <v/>
      </c>
      <c r="C72" s="176"/>
      <c r="D72" s="176"/>
      <c r="E72" s="176"/>
      <c r="F72" s="176"/>
      <c r="G72" s="173" t="str">
        <f>IF('2. Avropsmall FKU'!I80="","",'2. Avropsmall FKU'!I80)</f>
        <v/>
      </c>
      <c r="H72" s="177" t="str">
        <f>IF('2. Avropsmall FKU'!J80="","",'2. Avropsmall FKU'!J80)</f>
        <v/>
      </c>
      <c r="I72" s="252" t="str">
        <f>IF('2. Avropsmall FKU'!K80="","",'2. Avropsmall FKU'!K80)</f>
        <v/>
      </c>
      <c r="J72" s="217"/>
      <c r="K72" s="178" t="str">
        <f t="shared" si="0"/>
        <v/>
      </c>
      <c r="L72" s="189"/>
      <c r="M72" s="189"/>
      <c r="N72" s="189"/>
      <c r="O72" s="189"/>
      <c r="P72" s="189"/>
      <c r="Q72" s="189"/>
      <c r="R72" s="189"/>
      <c r="S72" s="189"/>
      <c r="T72" s="189"/>
      <c r="U72" s="189"/>
      <c r="V72" s="189"/>
      <c r="W72" s="189"/>
      <c r="X72" s="189"/>
      <c r="Y72" s="189"/>
      <c r="Z72" s="189"/>
      <c r="AA72" s="189"/>
      <c r="AB72" s="189"/>
    </row>
    <row r="73" spans="1:28" ht="24" customHeight="1" x14ac:dyDescent="0.2">
      <c r="A73" s="189"/>
      <c r="B73" s="179" t="str">
        <f>IF('2. Avropsmall FKU'!B81="","",'2. Avropsmall FKU'!B81)</f>
        <v/>
      </c>
      <c r="C73" s="180"/>
      <c r="D73" s="180"/>
      <c r="E73" s="180"/>
      <c r="F73" s="180"/>
      <c r="G73" s="181" t="str">
        <f>IF('2. Avropsmall FKU'!I81="","",'2. Avropsmall FKU'!I81)</f>
        <v/>
      </c>
      <c r="H73" s="182" t="str">
        <f>IF('2. Avropsmall FKU'!J81="","",'2. Avropsmall FKU'!J81)</f>
        <v/>
      </c>
      <c r="I73" s="252" t="str">
        <f>IF('2. Avropsmall FKU'!K81="","",'2. Avropsmall FKU'!K81)</f>
        <v/>
      </c>
      <c r="J73" s="217"/>
      <c r="K73" s="294" t="str">
        <f t="shared" si="0"/>
        <v/>
      </c>
      <c r="L73" s="189"/>
      <c r="M73" s="189"/>
      <c r="N73" s="189"/>
      <c r="O73" s="189"/>
      <c r="P73" s="189"/>
      <c r="Q73" s="189"/>
      <c r="R73" s="189"/>
      <c r="S73" s="189"/>
      <c r="T73" s="189"/>
      <c r="U73" s="189"/>
      <c r="V73" s="189"/>
      <c r="W73" s="189"/>
      <c r="X73" s="189"/>
      <c r="Y73" s="189"/>
      <c r="Z73" s="189"/>
      <c r="AA73" s="189"/>
      <c r="AB73" s="189"/>
    </row>
    <row r="74" spans="1:28" ht="24" customHeight="1" x14ac:dyDescent="0.2">
      <c r="A74" s="189"/>
      <c r="B74" s="175" t="str">
        <f>IF('2. Avropsmall FKU'!B82="","",'2. Avropsmall FKU'!B82)</f>
        <v/>
      </c>
      <c r="C74" s="176"/>
      <c r="D74" s="176"/>
      <c r="E74" s="176"/>
      <c r="F74" s="176"/>
      <c r="G74" s="173" t="str">
        <f>IF('2. Avropsmall FKU'!I82="","",'2. Avropsmall FKU'!I82)</f>
        <v/>
      </c>
      <c r="H74" s="177" t="str">
        <f>IF('2. Avropsmall FKU'!J82="","",'2. Avropsmall FKU'!J82)</f>
        <v/>
      </c>
      <c r="I74" s="252" t="str">
        <f>IF('2. Avropsmall FKU'!K82="","",'2. Avropsmall FKU'!K82)</f>
        <v/>
      </c>
      <c r="J74" s="217"/>
      <c r="K74" s="178" t="str">
        <f t="shared" si="0"/>
        <v/>
      </c>
      <c r="L74" s="189"/>
      <c r="M74" s="189"/>
      <c r="N74" s="189"/>
      <c r="O74" s="189"/>
      <c r="P74" s="189"/>
      <c r="Q74" s="189"/>
      <c r="R74" s="189"/>
      <c r="S74" s="189"/>
      <c r="T74" s="189"/>
      <c r="U74" s="189"/>
      <c r="V74" s="189"/>
      <c r="W74" s="189"/>
      <c r="X74" s="189"/>
      <c r="Y74" s="189"/>
      <c r="Z74" s="189"/>
      <c r="AA74" s="189"/>
      <c r="AB74" s="189"/>
    </row>
    <row r="75" spans="1:28" ht="24" customHeight="1" x14ac:dyDescent="0.2">
      <c r="A75" s="189"/>
      <c r="B75" s="175" t="str">
        <f>IF('2. Avropsmall FKU'!B83="","",'2. Avropsmall FKU'!B83)</f>
        <v/>
      </c>
      <c r="C75" s="176"/>
      <c r="D75" s="176"/>
      <c r="E75" s="176"/>
      <c r="F75" s="176"/>
      <c r="G75" s="173" t="str">
        <f>IF('2. Avropsmall FKU'!I83="","",'2. Avropsmall FKU'!I83)</f>
        <v/>
      </c>
      <c r="H75" s="177" t="str">
        <f>IF('2. Avropsmall FKU'!J83="","",'2. Avropsmall FKU'!J83)</f>
        <v/>
      </c>
      <c r="I75" s="252" t="str">
        <f>IF('2. Avropsmall FKU'!K83="","",'2. Avropsmall FKU'!K83)</f>
        <v/>
      </c>
      <c r="J75" s="217"/>
      <c r="K75" s="178" t="str">
        <f t="shared" si="0"/>
        <v/>
      </c>
      <c r="L75" s="189"/>
      <c r="M75" s="189"/>
      <c r="N75" s="189"/>
      <c r="O75" s="189"/>
      <c r="P75" s="189"/>
      <c r="Q75" s="189"/>
      <c r="R75" s="189"/>
      <c r="S75" s="189"/>
      <c r="T75" s="189"/>
      <c r="U75" s="189"/>
      <c r="V75" s="189"/>
      <c r="W75" s="189"/>
      <c r="X75" s="189"/>
      <c r="Y75" s="189"/>
      <c r="Z75" s="189"/>
      <c r="AA75" s="189"/>
      <c r="AB75" s="189"/>
    </row>
    <row r="76" spans="1:28" ht="24" customHeight="1" x14ac:dyDescent="0.2">
      <c r="A76" s="189"/>
      <c r="B76" s="175" t="str">
        <f>IF('2. Avropsmall FKU'!B84="","",'2. Avropsmall FKU'!B84)</f>
        <v/>
      </c>
      <c r="C76" s="176"/>
      <c r="D76" s="176"/>
      <c r="E76" s="176"/>
      <c r="F76" s="176"/>
      <c r="G76" s="173" t="str">
        <f>IF('2. Avropsmall FKU'!I84="","",'2. Avropsmall FKU'!I84)</f>
        <v/>
      </c>
      <c r="H76" s="177" t="str">
        <f>IF('2. Avropsmall FKU'!J84="","",'2. Avropsmall FKU'!J84)</f>
        <v/>
      </c>
      <c r="I76" s="252" t="str">
        <f>IF('2. Avropsmall FKU'!K84="","",'2. Avropsmall FKU'!K84)</f>
        <v/>
      </c>
      <c r="J76" s="217"/>
      <c r="K76" s="178" t="str">
        <f t="shared" si="0"/>
        <v/>
      </c>
      <c r="L76" s="189"/>
      <c r="M76" s="189"/>
      <c r="N76" s="189"/>
      <c r="O76" s="189"/>
      <c r="P76" s="189"/>
      <c r="Q76" s="189"/>
      <c r="R76" s="189"/>
      <c r="S76" s="189"/>
      <c r="T76" s="189"/>
      <c r="U76" s="189"/>
      <c r="V76" s="189"/>
      <c r="W76" s="189"/>
      <c r="X76" s="189"/>
      <c r="Y76" s="189"/>
      <c r="Z76" s="189"/>
      <c r="AA76" s="189"/>
      <c r="AB76" s="189"/>
    </row>
    <row r="77" spans="1:28" ht="24" customHeight="1" x14ac:dyDescent="0.2">
      <c r="A77" s="189"/>
      <c r="B77" s="175" t="str">
        <f>IF('2. Avropsmall FKU'!B85="","",'2. Avropsmall FKU'!B85)</f>
        <v/>
      </c>
      <c r="C77" s="176"/>
      <c r="D77" s="176"/>
      <c r="E77" s="176"/>
      <c r="F77" s="176"/>
      <c r="G77" s="173" t="str">
        <f>IF('2. Avropsmall FKU'!I85="","",'2. Avropsmall FKU'!I85)</f>
        <v/>
      </c>
      <c r="H77" s="177" t="str">
        <f>IF('2. Avropsmall FKU'!J85="","",'2. Avropsmall FKU'!J85)</f>
        <v/>
      </c>
      <c r="I77" s="252" t="str">
        <f>IF('2. Avropsmall FKU'!K85="","",'2. Avropsmall FKU'!K85)</f>
        <v/>
      </c>
      <c r="J77" s="217"/>
      <c r="K77" s="178" t="str">
        <f t="shared" si="0"/>
        <v/>
      </c>
      <c r="L77" s="189"/>
      <c r="M77" s="189"/>
      <c r="N77" s="189"/>
      <c r="O77" s="189"/>
      <c r="P77" s="189"/>
      <c r="Q77" s="189"/>
      <c r="R77" s="189"/>
      <c r="S77" s="189"/>
      <c r="T77" s="189"/>
      <c r="U77" s="189"/>
      <c r="V77" s="189"/>
      <c r="W77" s="189"/>
      <c r="X77" s="189"/>
      <c r="Y77" s="189"/>
      <c r="Z77" s="189"/>
      <c r="AA77" s="189"/>
      <c r="AB77" s="189"/>
    </row>
    <row r="78" spans="1:28" ht="24" customHeight="1" x14ac:dyDescent="0.2">
      <c r="A78" s="189"/>
      <c r="B78" s="175" t="str">
        <f>IF('2. Avropsmall FKU'!B86="","",'2. Avropsmall FKU'!B86)</f>
        <v/>
      </c>
      <c r="C78" s="176"/>
      <c r="D78" s="176"/>
      <c r="E78" s="176"/>
      <c r="F78" s="176"/>
      <c r="G78" s="173" t="str">
        <f>IF('2. Avropsmall FKU'!I86="","",'2. Avropsmall FKU'!I86)</f>
        <v/>
      </c>
      <c r="H78" s="177" t="str">
        <f>IF('2. Avropsmall FKU'!J86="","",'2. Avropsmall FKU'!J86)</f>
        <v/>
      </c>
      <c r="I78" s="252" t="str">
        <f>IF('2. Avropsmall FKU'!K86="","",'2. Avropsmall FKU'!K86)</f>
        <v/>
      </c>
      <c r="J78" s="217"/>
      <c r="K78" s="178" t="str">
        <f t="shared" si="0"/>
        <v/>
      </c>
      <c r="L78" s="189"/>
      <c r="M78" s="189"/>
      <c r="N78" s="189"/>
      <c r="O78" s="189"/>
      <c r="P78" s="189"/>
      <c r="Q78" s="189"/>
      <c r="R78" s="189"/>
      <c r="S78" s="189"/>
      <c r="T78" s="189"/>
      <c r="U78" s="189"/>
      <c r="V78" s="189"/>
      <c r="W78" s="189"/>
      <c r="X78" s="189"/>
      <c r="Y78" s="189"/>
      <c r="Z78" s="189"/>
      <c r="AA78" s="189"/>
      <c r="AB78" s="189"/>
    </row>
    <row r="79" spans="1:28" ht="24" customHeight="1" x14ac:dyDescent="0.2">
      <c r="A79" s="189"/>
      <c r="B79" s="175" t="str">
        <f>IF('2. Avropsmall FKU'!B87="","",'2. Avropsmall FKU'!B87)</f>
        <v/>
      </c>
      <c r="C79" s="176"/>
      <c r="D79" s="176"/>
      <c r="E79" s="176"/>
      <c r="F79" s="176"/>
      <c r="G79" s="173" t="str">
        <f>IF('2. Avropsmall FKU'!I87="","",'2. Avropsmall FKU'!I87)</f>
        <v/>
      </c>
      <c r="H79" s="177" t="str">
        <f>IF('2. Avropsmall FKU'!J87="","",'2. Avropsmall FKU'!J87)</f>
        <v/>
      </c>
      <c r="I79" s="252" t="str">
        <f>IF('2. Avropsmall FKU'!K87="","",'2. Avropsmall FKU'!K87)</f>
        <v/>
      </c>
      <c r="J79" s="217"/>
      <c r="K79" s="178" t="str">
        <f t="shared" si="0"/>
        <v/>
      </c>
      <c r="L79" s="189"/>
      <c r="M79" s="189"/>
      <c r="N79" s="189"/>
      <c r="O79" s="189"/>
      <c r="P79" s="189"/>
      <c r="Q79" s="189"/>
      <c r="R79" s="189"/>
      <c r="S79" s="189"/>
      <c r="T79" s="189"/>
      <c r="U79" s="189"/>
      <c r="V79" s="189"/>
      <c r="W79" s="189"/>
      <c r="X79" s="189"/>
      <c r="Y79" s="189"/>
      <c r="Z79" s="189"/>
      <c r="AA79" s="189"/>
      <c r="AB79" s="189"/>
    </row>
    <row r="80" spans="1:28" ht="24" customHeight="1" x14ac:dyDescent="0.2">
      <c r="A80" s="189"/>
      <c r="B80" s="175" t="str">
        <f>IF('2. Avropsmall FKU'!B88="","",'2. Avropsmall FKU'!B88)</f>
        <v/>
      </c>
      <c r="C80" s="176"/>
      <c r="D80" s="176"/>
      <c r="E80" s="176"/>
      <c r="F80" s="176"/>
      <c r="G80" s="173" t="str">
        <f>IF('2. Avropsmall FKU'!I88="","",'2. Avropsmall FKU'!I88)</f>
        <v/>
      </c>
      <c r="H80" s="177" t="str">
        <f>IF('2. Avropsmall FKU'!J88="","",'2. Avropsmall FKU'!J88)</f>
        <v/>
      </c>
      <c r="I80" s="252" t="str">
        <f>IF('2. Avropsmall FKU'!K88="","",'2. Avropsmall FKU'!K88)</f>
        <v/>
      </c>
      <c r="J80" s="217"/>
      <c r="K80" s="178" t="str">
        <f t="shared" si="0"/>
        <v/>
      </c>
      <c r="L80" s="189"/>
      <c r="M80" s="189"/>
      <c r="N80" s="189"/>
      <c r="O80" s="189"/>
      <c r="P80" s="189"/>
      <c r="Q80" s="189"/>
      <c r="R80" s="189"/>
      <c r="S80" s="189"/>
      <c r="T80" s="189"/>
      <c r="U80" s="189"/>
      <c r="V80" s="189"/>
      <c r="W80" s="189"/>
      <c r="X80" s="189"/>
      <c r="Y80" s="189"/>
      <c r="Z80" s="189"/>
      <c r="AA80" s="189"/>
      <c r="AB80" s="189"/>
    </row>
    <row r="81" spans="1:28" ht="24" customHeight="1" x14ac:dyDescent="0.2">
      <c r="A81" s="189"/>
      <c r="B81" s="175" t="str">
        <f>IF('2. Avropsmall FKU'!B89="","",'2. Avropsmall FKU'!B89)</f>
        <v/>
      </c>
      <c r="C81" s="176"/>
      <c r="D81" s="176"/>
      <c r="E81" s="176"/>
      <c r="F81" s="176"/>
      <c r="G81" s="173" t="str">
        <f>IF('2. Avropsmall FKU'!I89="","",'2. Avropsmall FKU'!I89)</f>
        <v/>
      </c>
      <c r="H81" s="177" t="str">
        <f>IF('2. Avropsmall FKU'!J89="","",'2. Avropsmall FKU'!J89)</f>
        <v/>
      </c>
      <c r="I81" s="252" t="str">
        <f>IF('2. Avropsmall FKU'!K89="","",'2. Avropsmall FKU'!K89)</f>
        <v/>
      </c>
      <c r="J81" s="217"/>
      <c r="K81" s="178" t="str">
        <f t="shared" si="0"/>
        <v/>
      </c>
      <c r="L81" s="189"/>
      <c r="M81" s="189"/>
      <c r="N81" s="189"/>
      <c r="O81" s="189"/>
      <c r="P81" s="189"/>
      <c r="R81" s="189"/>
      <c r="S81" s="189"/>
      <c r="T81" s="189"/>
      <c r="U81" s="189"/>
      <c r="V81" s="189"/>
      <c r="W81" s="189"/>
      <c r="X81" s="189"/>
      <c r="Y81" s="189"/>
      <c r="Z81" s="189"/>
      <c r="AA81" s="189"/>
      <c r="AB81" s="189"/>
    </row>
    <row r="82" spans="1:28" ht="24" customHeight="1" x14ac:dyDescent="0.2">
      <c r="A82" s="189"/>
      <c r="B82" s="175" t="str">
        <f>IF('2. Avropsmall FKU'!B90="","",'2. Avropsmall FKU'!B90)</f>
        <v/>
      </c>
      <c r="C82" s="176"/>
      <c r="D82" s="176"/>
      <c r="E82" s="176"/>
      <c r="F82" s="176"/>
      <c r="G82" s="173" t="str">
        <f>IF('2. Avropsmall FKU'!I90="","",'2. Avropsmall FKU'!I90)</f>
        <v/>
      </c>
      <c r="H82" s="177" t="str">
        <f>IF('2. Avropsmall FKU'!J90="","",'2. Avropsmall FKU'!J90)</f>
        <v/>
      </c>
      <c r="I82" s="252" t="str">
        <f>IF('2. Avropsmall FKU'!K90="","",'2. Avropsmall FKU'!K90)</f>
        <v/>
      </c>
      <c r="J82" s="217"/>
      <c r="K82" s="178" t="str">
        <f t="shared" si="0"/>
        <v/>
      </c>
      <c r="L82" s="189"/>
      <c r="M82" s="189"/>
      <c r="N82" s="189"/>
      <c r="O82" s="189"/>
      <c r="P82" s="189"/>
      <c r="R82" s="189"/>
      <c r="S82" s="189"/>
      <c r="T82" s="189"/>
      <c r="U82" s="189"/>
      <c r="V82" s="189"/>
      <c r="W82" s="189"/>
      <c r="X82" s="189"/>
      <c r="Y82" s="189"/>
      <c r="Z82" s="189"/>
      <c r="AA82" s="189"/>
      <c r="AB82" s="189"/>
    </row>
    <row r="83" spans="1:28" ht="24" customHeight="1" x14ac:dyDescent="0.2">
      <c r="A83" s="189"/>
      <c r="B83" s="175" t="str">
        <f>IF('2. Avropsmall FKU'!B91="","",'2. Avropsmall FKU'!B91)</f>
        <v/>
      </c>
      <c r="C83" s="176"/>
      <c r="D83" s="176"/>
      <c r="E83" s="176"/>
      <c r="F83" s="176"/>
      <c r="G83" s="173" t="str">
        <f>IF('2. Avropsmall FKU'!I91="","",'2. Avropsmall FKU'!I91)</f>
        <v/>
      </c>
      <c r="H83" s="177" t="str">
        <f>IF('2. Avropsmall FKU'!J91="","",'2. Avropsmall FKU'!J91)</f>
        <v/>
      </c>
      <c r="I83" s="252" t="str">
        <f>IF('2. Avropsmall FKU'!K91="","",'2. Avropsmall FKU'!K91)</f>
        <v/>
      </c>
      <c r="J83" s="217"/>
      <c r="K83" s="178" t="str">
        <f t="shared" si="0"/>
        <v/>
      </c>
      <c r="L83" s="189"/>
      <c r="M83" s="189"/>
      <c r="N83" s="189"/>
      <c r="O83" s="189"/>
      <c r="P83" s="189"/>
      <c r="R83" s="189"/>
      <c r="S83" s="189"/>
      <c r="T83" s="189"/>
      <c r="U83" s="189"/>
      <c r="V83" s="189"/>
      <c r="W83" s="189"/>
      <c r="X83" s="189"/>
      <c r="Y83" s="189"/>
      <c r="Z83" s="189"/>
      <c r="AA83" s="189"/>
      <c r="AB83" s="189"/>
    </row>
    <row r="84" spans="1:28" ht="24" customHeight="1" x14ac:dyDescent="0.2">
      <c r="A84" s="189"/>
      <c r="B84" s="175" t="str">
        <f>IF('2. Avropsmall FKU'!B92="","",'2. Avropsmall FKU'!B92)</f>
        <v/>
      </c>
      <c r="C84" s="176"/>
      <c r="D84" s="176"/>
      <c r="E84" s="176"/>
      <c r="F84" s="176"/>
      <c r="G84" s="173" t="str">
        <f>IF('2. Avropsmall FKU'!I92="","",'2. Avropsmall FKU'!I92)</f>
        <v/>
      </c>
      <c r="H84" s="177" t="str">
        <f>IF('2. Avropsmall FKU'!J92="","",'2. Avropsmall FKU'!J92)</f>
        <v/>
      </c>
      <c r="I84" s="252" t="str">
        <f>IF('2. Avropsmall FKU'!K92="","",'2. Avropsmall FKU'!K92)</f>
        <v/>
      </c>
      <c r="J84" s="217"/>
      <c r="K84" s="178" t="str">
        <f t="shared" si="0"/>
        <v/>
      </c>
      <c r="L84" s="189"/>
      <c r="M84" s="189"/>
      <c r="N84" s="189"/>
      <c r="O84" s="189"/>
      <c r="P84" s="189"/>
      <c r="R84" s="189"/>
      <c r="S84" s="189"/>
      <c r="T84" s="189"/>
      <c r="U84" s="189"/>
      <c r="V84" s="189"/>
      <c r="W84" s="189"/>
      <c r="X84" s="189"/>
      <c r="Y84" s="189"/>
      <c r="Z84" s="189"/>
      <c r="AA84" s="189"/>
      <c r="AB84" s="189"/>
    </row>
    <row r="85" spans="1:28" ht="24" customHeight="1" x14ac:dyDescent="0.2">
      <c r="A85" s="189"/>
      <c r="B85" s="175" t="str">
        <f>IF('2. Avropsmall FKU'!B93="","",'2. Avropsmall FKU'!B93)</f>
        <v/>
      </c>
      <c r="C85" s="176"/>
      <c r="D85" s="176"/>
      <c r="E85" s="176"/>
      <c r="F85" s="176"/>
      <c r="G85" s="173" t="str">
        <f>IF('2. Avropsmall FKU'!I93="","",'2. Avropsmall FKU'!I93)</f>
        <v/>
      </c>
      <c r="H85" s="177" t="str">
        <f>IF('2. Avropsmall FKU'!J93="","",'2. Avropsmall FKU'!J93)</f>
        <v/>
      </c>
      <c r="I85" s="252" t="str">
        <f>IF('2. Avropsmall FKU'!K93="","",'2. Avropsmall FKU'!K93)</f>
        <v/>
      </c>
      <c r="J85" s="217"/>
      <c r="K85" s="178" t="str">
        <f t="shared" si="0"/>
        <v/>
      </c>
      <c r="L85" s="189"/>
      <c r="M85" s="189"/>
      <c r="N85" s="189"/>
      <c r="O85" s="189"/>
      <c r="P85" s="189"/>
      <c r="R85" s="189"/>
      <c r="S85" s="189"/>
      <c r="T85" s="189"/>
      <c r="U85" s="189"/>
      <c r="V85" s="189"/>
      <c r="W85" s="189"/>
      <c r="X85" s="189"/>
      <c r="Y85" s="189"/>
      <c r="Z85" s="189"/>
      <c r="AA85" s="189"/>
      <c r="AB85" s="189"/>
    </row>
    <row r="86" spans="1:28" ht="24" customHeight="1" x14ac:dyDescent="0.2">
      <c r="A86" s="189"/>
      <c r="B86" s="175" t="str">
        <f>IF('2. Avropsmall FKU'!B94="","",'2. Avropsmall FKU'!B94)</f>
        <v/>
      </c>
      <c r="C86" s="176"/>
      <c r="D86" s="176"/>
      <c r="E86" s="176"/>
      <c r="F86" s="176"/>
      <c r="G86" s="173" t="str">
        <f>IF('2. Avropsmall FKU'!I94="","",'2. Avropsmall FKU'!I94)</f>
        <v/>
      </c>
      <c r="H86" s="177" t="str">
        <f>IF('2. Avropsmall FKU'!J94="","",'2. Avropsmall FKU'!J94)</f>
        <v/>
      </c>
      <c r="I86" s="252" t="str">
        <f>IF('2. Avropsmall FKU'!K94="","",'2. Avropsmall FKU'!K94)</f>
        <v/>
      </c>
      <c r="J86" s="217"/>
      <c r="K86" s="178" t="str">
        <f t="shared" si="0"/>
        <v/>
      </c>
      <c r="L86" s="189"/>
      <c r="M86" s="189"/>
      <c r="N86" s="189"/>
      <c r="O86" s="189"/>
      <c r="P86" s="189"/>
      <c r="R86" s="189"/>
      <c r="S86" s="189"/>
      <c r="T86" s="189"/>
      <c r="U86" s="189"/>
      <c r="V86" s="189"/>
      <c r="W86" s="189"/>
      <c r="X86" s="189"/>
      <c r="Y86" s="189"/>
      <c r="Z86" s="189"/>
      <c r="AA86" s="189"/>
      <c r="AB86" s="189"/>
    </row>
    <row r="87" spans="1:28" ht="24" customHeight="1" x14ac:dyDescent="0.2">
      <c r="A87" s="189"/>
      <c r="B87" s="183" t="str">
        <f>IF('2. Avropsmall FKU'!B95="","",'2. Avropsmall FKU'!B95)</f>
        <v/>
      </c>
      <c r="C87" s="184"/>
      <c r="D87" s="184"/>
      <c r="E87" s="184"/>
      <c r="F87" s="184"/>
      <c r="G87" s="185" t="str">
        <f>IF('2. Avropsmall FKU'!I95="","",'2. Avropsmall FKU'!I95)</f>
        <v/>
      </c>
      <c r="H87" s="186" t="str">
        <f>IF('2. Avropsmall FKU'!J95="","",'2. Avropsmall FKU'!J95)</f>
        <v/>
      </c>
      <c r="I87" s="256" t="str">
        <f>IF('2. Avropsmall FKU'!K95="","",'2. Avropsmall FKU'!K95)</f>
        <v/>
      </c>
      <c r="J87" s="218"/>
      <c r="K87" s="295" t="str">
        <f t="shared" si="0"/>
        <v/>
      </c>
      <c r="L87" s="189"/>
      <c r="M87" s="189"/>
      <c r="N87" s="189"/>
      <c r="O87" s="189"/>
      <c r="P87" s="189"/>
      <c r="R87" s="189"/>
      <c r="S87" s="189"/>
      <c r="T87" s="189"/>
      <c r="U87" s="189"/>
      <c r="V87" s="189"/>
      <c r="W87" s="189"/>
      <c r="X87" s="189"/>
      <c r="Y87" s="189"/>
      <c r="Z87" s="189"/>
      <c r="AA87" s="189"/>
      <c r="AB87" s="189"/>
    </row>
    <row r="88" spans="1:28" ht="12.4" customHeight="1" x14ac:dyDescent="0.2">
      <c r="A88" s="189"/>
      <c r="B88" s="189"/>
      <c r="C88" s="189"/>
      <c r="D88" s="189"/>
      <c r="E88" s="189"/>
      <c r="F88" s="189"/>
      <c r="G88" s="189"/>
      <c r="H88" s="189"/>
      <c r="I88" s="189"/>
      <c r="J88" s="189"/>
      <c r="K88" s="189"/>
      <c r="L88" s="189"/>
      <c r="M88" s="189"/>
      <c r="N88" s="189"/>
      <c r="O88" s="189"/>
      <c r="P88" s="189"/>
      <c r="R88" s="189"/>
      <c r="S88" s="189"/>
      <c r="T88" s="189"/>
      <c r="U88" s="189"/>
      <c r="V88" s="189"/>
      <c r="W88" s="189"/>
      <c r="X88" s="189"/>
      <c r="Y88" s="189"/>
      <c r="Z88" s="189"/>
      <c r="AA88" s="189"/>
      <c r="AB88" s="189"/>
    </row>
    <row r="89" spans="1:28" ht="12.4" customHeight="1" x14ac:dyDescent="0.2">
      <c r="A89" s="189"/>
      <c r="B89" s="189"/>
      <c r="C89" s="189"/>
      <c r="D89" s="189"/>
      <c r="E89" s="189"/>
      <c r="F89" s="189"/>
      <c r="G89" s="189"/>
      <c r="H89" s="189"/>
      <c r="I89" s="189"/>
      <c r="J89" s="189"/>
      <c r="K89" s="189"/>
      <c r="L89" s="189"/>
      <c r="M89" s="189"/>
      <c r="N89" s="189"/>
      <c r="O89" s="189"/>
      <c r="P89" s="189"/>
      <c r="R89" s="189"/>
      <c r="S89" s="189"/>
      <c r="T89" s="189"/>
      <c r="U89" s="189"/>
      <c r="V89" s="189"/>
      <c r="W89" s="189"/>
      <c r="X89" s="189"/>
      <c r="Y89" s="189"/>
      <c r="Z89" s="189"/>
      <c r="AA89" s="189"/>
      <c r="AB89" s="189"/>
    </row>
    <row r="90" spans="1:28" ht="17.850000000000001" customHeight="1" x14ac:dyDescent="0.2">
      <c r="A90" s="189"/>
      <c r="B90" s="272" t="s">
        <v>215</v>
      </c>
      <c r="C90" s="190"/>
      <c r="D90" s="190"/>
      <c r="E90" s="190"/>
      <c r="F90" s="190"/>
      <c r="G90" s="190"/>
      <c r="H90" s="189"/>
      <c r="I90" s="272" t="s">
        <v>110</v>
      </c>
      <c r="J90" s="190"/>
      <c r="K90" s="190"/>
      <c r="L90" s="189"/>
      <c r="M90" s="189"/>
      <c r="N90" s="189"/>
      <c r="O90" s="189"/>
      <c r="P90" s="189"/>
      <c r="Q90" s="189"/>
      <c r="R90" s="189"/>
      <c r="S90" s="189"/>
      <c r="T90" s="189"/>
      <c r="U90" s="189"/>
      <c r="V90" s="189"/>
      <c r="W90" s="189"/>
      <c r="X90" s="189"/>
      <c r="Y90" s="189"/>
      <c r="Z90" s="189"/>
      <c r="AA90" s="189"/>
      <c r="AB90" s="189"/>
    </row>
    <row r="91" spans="1:28" ht="12.4" customHeight="1" x14ac:dyDescent="0.2">
      <c r="A91" s="189"/>
      <c r="B91" s="147"/>
      <c r="C91" s="147" t="s">
        <v>74</v>
      </c>
      <c r="D91" s="148" t="s">
        <v>76</v>
      </c>
      <c r="E91" s="148" t="s">
        <v>75</v>
      </c>
      <c r="F91" s="148" t="s">
        <v>88</v>
      </c>
      <c r="G91" s="149" t="s">
        <v>97</v>
      </c>
      <c r="H91" s="189"/>
      <c r="I91" s="147" t="s">
        <v>105</v>
      </c>
      <c r="J91" s="163" t="s">
        <v>104</v>
      </c>
      <c r="K91" s="162"/>
      <c r="L91" s="189"/>
      <c r="M91" s="189"/>
      <c r="N91" s="189"/>
      <c r="O91" s="189"/>
      <c r="P91" s="189"/>
      <c r="Q91" s="189"/>
      <c r="R91" s="189"/>
      <c r="S91" s="189"/>
      <c r="T91" s="189"/>
      <c r="U91" s="189"/>
      <c r="V91" s="189"/>
      <c r="W91" s="189"/>
      <c r="X91" s="189"/>
      <c r="Y91" s="189"/>
      <c r="Z91" s="189"/>
      <c r="AA91" s="189"/>
      <c r="AB91" s="189"/>
    </row>
    <row r="92" spans="1:28" ht="12.4" customHeight="1" x14ac:dyDescent="0.2">
      <c r="A92" s="189"/>
      <c r="B92" s="167" t="s">
        <v>106</v>
      </c>
      <c r="C92" s="153">
        <f>IFERROR(SUMIFS($K$56:$K$87,$H$56:$H$87,C91,$G$56:$G$87,"Bör"),"")</f>
        <v>0</v>
      </c>
      <c r="D92" s="154">
        <f t="shared" ref="D92:G92" si="1">IFERROR(SUMIFS($K$56:$K$87,$H$56:$H$87,D91,$G$56:$G$87,"Bör"),"")</f>
        <v>0</v>
      </c>
      <c r="E92" s="154">
        <f t="shared" si="1"/>
        <v>0</v>
      </c>
      <c r="F92" s="154">
        <f t="shared" si="1"/>
        <v>0</v>
      </c>
      <c r="G92" s="155">
        <f t="shared" si="1"/>
        <v>0</v>
      </c>
      <c r="H92" s="189"/>
      <c r="I92" s="164">
        <f>COUNTIFS($I$18:$I$54,"Ska",$K$18:$K$54,"Ja")</f>
        <v>0</v>
      </c>
      <c r="J92" s="165" t="str">
        <f>IFERROR(I92/COUNTIFS($I$18:$I$54,"Ska"),"")</f>
        <v/>
      </c>
      <c r="K92" s="144"/>
      <c r="L92" s="189"/>
      <c r="M92" s="189"/>
      <c r="N92" s="189"/>
      <c r="O92" s="189"/>
      <c r="P92" s="189"/>
      <c r="Q92" s="189"/>
      <c r="R92" s="189"/>
      <c r="S92" s="189"/>
      <c r="T92" s="189"/>
      <c r="U92" s="189"/>
      <c r="V92" s="189"/>
      <c r="W92" s="189"/>
      <c r="X92" s="189"/>
      <c r="Y92" s="189"/>
      <c r="Z92" s="189"/>
      <c r="AA92" s="189"/>
      <c r="AB92" s="189"/>
    </row>
    <row r="93" spans="1:28" ht="12.4" customHeight="1" x14ac:dyDescent="0.2">
      <c r="A93" s="189"/>
      <c r="B93" s="167" t="s">
        <v>100</v>
      </c>
      <c r="C93" s="153">
        <f>IFERROR(SUMIFS($I$56:$I$87,$G$56:$G$87,"Bör",$H$56:$H$87,C91),"")</f>
        <v>0</v>
      </c>
      <c r="D93" s="154">
        <f>IFERROR(SUMIFS($I$56:$I$87,$G$56:$G$87,"Bör",$H$56:$H$87,D91),"")</f>
        <v>0</v>
      </c>
      <c r="E93" s="154">
        <f>IFERROR(SUMIFS($I$56:$I$87,$G$56:$G$87,"Bör",$H$56:$H$87,E91),"")</f>
        <v>0</v>
      </c>
      <c r="F93" s="154">
        <f>IFERROR(SUMIFS($I$56:$I$87,$G$56:$G$87,"Bör",$H$56:$H$87,F91),"")</f>
        <v>0</v>
      </c>
      <c r="G93" s="155">
        <f>IFERROR(SUMIFS($I$56:$I$87,$G$56:$G$87,"Bör",$H$56:$H$87,G91),"")</f>
        <v>0</v>
      </c>
      <c r="H93" s="189"/>
      <c r="I93" s="166" t="str">
        <f>IF(COUNTIFS($I$18:$I$54,"Ska",$J$18:$J$54,"&lt;&gt;"&amp;"")&gt;0,IF(J92=1,"","Alla ska-krav är ej uppfyllda till 100%"),"")</f>
        <v/>
      </c>
      <c r="J93" s="145"/>
      <c r="K93" s="146"/>
      <c r="L93" s="189"/>
      <c r="M93" s="189"/>
      <c r="N93" s="189"/>
      <c r="O93" s="189"/>
      <c r="P93" s="189"/>
      <c r="Q93" s="189"/>
      <c r="R93" s="189"/>
      <c r="S93" s="189"/>
      <c r="T93" s="189"/>
      <c r="U93" s="189"/>
      <c r="V93" s="189"/>
      <c r="W93" s="189"/>
      <c r="X93" s="189"/>
      <c r="Y93" s="189"/>
      <c r="Z93" s="189"/>
      <c r="AA93" s="189"/>
      <c r="AB93" s="189"/>
    </row>
    <row r="94" spans="1:28" ht="12.4" customHeight="1" x14ac:dyDescent="0.2">
      <c r="A94" s="189"/>
      <c r="B94" s="258" t="s">
        <v>107</v>
      </c>
      <c r="C94" s="259">
        <f>IFERROR('2. Avropsmall FKU'!D23,"")</f>
        <v>0</v>
      </c>
      <c r="D94" s="260">
        <f>IFERROR('2. Avropsmall FKU'!E23,"")</f>
        <v>0</v>
      </c>
      <c r="E94" s="260">
        <f>IFERROR('2. Avropsmall FKU'!F23,"")</f>
        <v>0</v>
      </c>
      <c r="F94" s="260">
        <f>IFERROR('2. Avropsmall FKU'!G23,"")</f>
        <v>0</v>
      </c>
      <c r="G94" s="261">
        <f>IFERROR('2. Avropsmall FKU'!H23,"")</f>
        <v>0</v>
      </c>
      <c r="H94" s="189"/>
      <c r="I94" s="189"/>
      <c r="J94" s="189"/>
      <c r="K94" s="189"/>
      <c r="L94" s="189"/>
      <c r="M94" s="189"/>
      <c r="N94" s="189"/>
      <c r="O94" s="189"/>
      <c r="P94" s="189"/>
      <c r="Q94" s="189"/>
      <c r="R94" s="189"/>
      <c r="S94" s="189"/>
      <c r="T94" s="189"/>
      <c r="U94" s="189"/>
      <c r="V94" s="189"/>
      <c r="W94" s="189"/>
      <c r="X94" s="189"/>
      <c r="Y94" s="189"/>
      <c r="Z94" s="189"/>
      <c r="AA94" s="189"/>
      <c r="AB94" s="189"/>
    </row>
    <row r="95" spans="1:28" ht="15" customHeight="1" x14ac:dyDescent="0.2">
      <c r="A95" s="189"/>
      <c r="B95" s="189"/>
      <c r="C95" s="210"/>
      <c r="D95" s="210"/>
      <c r="E95" s="210"/>
      <c r="F95" s="210"/>
      <c r="G95" s="210"/>
      <c r="H95" s="189"/>
      <c r="I95" s="189"/>
      <c r="J95" s="189"/>
      <c r="K95" s="189"/>
      <c r="L95" s="189"/>
      <c r="M95" s="189"/>
      <c r="N95" s="189"/>
      <c r="O95" s="189"/>
      <c r="P95" s="189"/>
      <c r="Q95" s="189"/>
      <c r="R95" s="189"/>
      <c r="S95" s="189"/>
      <c r="T95" s="189"/>
      <c r="U95" s="189"/>
      <c r="V95" s="189"/>
      <c r="W95" s="189"/>
      <c r="X95" s="189"/>
      <c r="Y95" s="189"/>
      <c r="Z95" s="189"/>
      <c r="AA95" s="189"/>
      <c r="AB95" s="189"/>
    </row>
    <row r="96" spans="1:28" ht="15" customHeight="1" x14ac:dyDescent="0.2">
      <c r="A96" s="189"/>
      <c r="B96" s="189"/>
      <c r="C96" s="210"/>
      <c r="D96" s="210"/>
      <c r="E96" s="210"/>
      <c r="F96" s="210"/>
      <c r="G96" s="210"/>
      <c r="H96" s="189"/>
      <c r="I96" s="189"/>
      <c r="J96" s="189"/>
      <c r="K96" s="189"/>
      <c r="L96" s="189"/>
      <c r="M96" s="189"/>
      <c r="N96" s="189"/>
      <c r="O96" s="189"/>
      <c r="P96" s="189"/>
      <c r="Q96" s="189"/>
      <c r="R96" s="189"/>
      <c r="S96" s="189"/>
      <c r="T96" s="189"/>
      <c r="U96" s="189"/>
      <c r="V96" s="189"/>
      <c r="W96" s="189"/>
      <c r="X96" s="189"/>
      <c r="Y96" s="189"/>
      <c r="Z96" s="189"/>
      <c r="AA96" s="189"/>
      <c r="AB96" s="189"/>
    </row>
    <row r="97" spans="1:28" ht="15" customHeight="1" x14ac:dyDescent="0.2">
      <c r="A97" s="189"/>
      <c r="B97" s="189"/>
      <c r="C97" s="210"/>
      <c r="D97" s="210"/>
      <c r="E97" s="210"/>
      <c r="F97" s="210"/>
      <c r="G97" s="210"/>
      <c r="H97" s="189"/>
      <c r="I97" s="189"/>
      <c r="J97" s="189"/>
      <c r="K97" s="189"/>
      <c r="L97" s="189"/>
      <c r="M97" s="189"/>
      <c r="N97" s="189"/>
      <c r="O97" s="189"/>
      <c r="P97" s="189"/>
      <c r="Q97" s="189"/>
      <c r="R97" s="189"/>
      <c r="S97" s="189"/>
      <c r="T97" s="189"/>
      <c r="U97" s="189"/>
      <c r="V97" s="189"/>
      <c r="W97" s="189"/>
      <c r="X97" s="189"/>
      <c r="Y97" s="189"/>
      <c r="Z97" s="189"/>
      <c r="AA97" s="189"/>
      <c r="AB97" s="189"/>
    </row>
    <row r="98" spans="1:28" ht="25.5" customHeight="1" x14ac:dyDescent="0.2">
      <c r="A98" s="189"/>
      <c r="B98" s="189"/>
      <c r="C98" s="210"/>
      <c r="D98" s="210"/>
      <c r="E98" s="210"/>
      <c r="F98" s="210"/>
      <c r="G98" s="210"/>
      <c r="H98" s="189"/>
      <c r="I98" s="189"/>
      <c r="J98" s="189"/>
      <c r="K98" s="189"/>
      <c r="L98" s="189"/>
      <c r="M98" s="189"/>
      <c r="N98" s="189"/>
      <c r="O98" s="189"/>
      <c r="P98" s="189"/>
      <c r="Q98" s="189"/>
      <c r="R98" s="189"/>
      <c r="S98" s="189"/>
      <c r="T98" s="189"/>
      <c r="U98" s="189"/>
      <c r="V98" s="189"/>
      <c r="W98" s="189"/>
      <c r="X98" s="189"/>
      <c r="Y98" s="189"/>
      <c r="Z98" s="189"/>
      <c r="AA98" s="189"/>
      <c r="AB98" s="189"/>
    </row>
    <row r="99" spans="1:28" ht="19.149999999999999" customHeight="1" x14ac:dyDescent="0.3">
      <c r="A99" s="189"/>
      <c r="B99" s="191" t="s">
        <v>217</v>
      </c>
      <c r="C99" s="192"/>
      <c r="D99" s="193"/>
      <c r="E99" s="193"/>
      <c r="F99" s="193"/>
      <c r="G99" s="193"/>
      <c r="H99" s="193"/>
      <c r="I99" s="193"/>
      <c r="J99" s="193"/>
      <c r="K99" s="194"/>
      <c r="L99" s="189"/>
      <c r="M99" s="189"/>
      <c r="N99" s="189"/>
      <c r="O99" s="189"/>
      <c r="P99" s="189"/>
      <c r="Q99" s="189"/>
      <c r="R99" s="189"/>
      <c r="S99" s="189"/>
      <c r="T99" s="189"/>
      <c r="U99" s="189"/>
      <c r="V99" s="189"/>
      <c r="W99" s="189"/>
      <c r="X99" s="189"/>
      <c r="Y99" s="189"/>
      <c r="Z99" s="189"/>
      <c r="AA99" s="189"/>
      <c r="AB99" s="189"/>
    </row>
    <row r="100" spans="1:28" ht="8.65" customHeight="1" x14ac:dyDescent="0.2">
      <c r="A100" s="189"/>
      <c r="B100" s="225"/>
      <c r="C100" s="226"/>
      <c r="D100" s="226"/>
      <c r="E100" s="226"/>
      <c r="F100" s="226"/>
      <c r="G100" s="226"/>
      <c r="H100" s="226"/>
      <c r="I100" s="226"/>
      <c r="J100" s="226"/>
      <c r="K100" s="227"/>
      <c r="L100" s="189"/>
      <c r="M100" s="189"/>
      <c r="N100" s="189"/>
      <c r="O100" s="189"/>
      <c r="P100" s="189"/>
      <c r="Q100" s="189"/>
      <c r="R100" s="189"/>
      <c r="S100" s="189"/>
      <c r="T100" s="189"/>
      <c r="U100" s="189"/>
      <c r="V100" s="189"/>
      <c r="W100" s="189"/>
      <c r="X100" s="189"/>
      <c r="Y100" s="189"/>
      <c r="Z100" s="189"/>
      <c r="AA100" s="189"/>
      <c r="AB100" s="189"/>
    </row>
    <row r="101" spans="1:28" ht="37.9" customHeight="1" x14ac:dyDescent="0.2">
      <c r="A101" s="189"/>
      <c r="B101" s="321" t="s">
        <v>77</v>
      </c>
      <c r="C101" s="222"/>
      <c r="D101" s="222"/>
      <c r="E101" s="223" t="s">
        <v>96</v>
      </c>
      <c r="F101" s="223" t="s">
        <v>95</v>
      </c>
      <c r="G101" s="223" t="s">
        <v>92</v>
      </c>
      <c r="H101" s="228" t="s">
        <v>144</v>
      </c>
      <c r="I101" s="222"/>
      <c r="J101" s="222"/>
      <c r="K101" s="224"/>
      <c r="L101" s="189"/>
      <c r="M101" s="189"/>
      <c r="N101" s="189"/>
      <c r="O101" s="189"/>
      <c r="P101" s="189"/>
      <c r="Q101" s="189"/>
      <c r="R101" s="189"/>
      <c r="S101" s="189"/>
      <c r="T101" s="189"/>
      <c r="U101" s="189"/>
      <c r="V101" s="189"/>
      <c r="W101" s="189"/>
      <c r="X101" s="189"/>
      <c r="Y101" s="189"/>
      <c r="Z101" s="189"/>
      <c r="AA101" s="189"/>
      <c r="AB101" s="189"/>
    </row>
    <row r="102" spans="1:28" ht="24" customHeight="1" x14ac:dyDescent="0.2">
      <c r="A102" s="189"/>
      <c r="B102" s="219" t="str">
        <f>IF('2. Avropsmall FKU'!B103="","",'2. Avropsmall FKU'!B103)</f>
        <v/>
      </c>
      <c r="C102" s="220"/>
      <c r="D102" s="220"/>
      <c r="E102" s="250" t="str">
        <f>IF('2. Avropsmall FKU'!E103="","",'2. Avropsmall FKU'!E103)</f>
        <v/>
      </c>
      <c r="F102" s="251" t="str">
        <f>IF('2. Avropsmall FKU'!F103="","",'2. Avropsmall FKU'!F103)</f>
        <v/>
      </c>
      <c r="G102" s="221" t="str">
        <f>IF('2. Avropsmall FKU'!G103="","",'2. Avropsmall FKU'!G103)</f>
        <v/>
      </c>
      <c r="H102" s="423"/>
      <c r="I102" s="424"/>
      <c r="J102" s="424"/>
      <c r="K102" s="425"/>
      <c r="L102" s="189"/>
      <c r="M102" s="189"/>
      <c r="N102" s="189"/>
      <c r="O102" s="189"/>
      <c r="P102" s="189"/>
      <c r="Q102" s="189"/>
      <c r="R102" s="189"/>
      <c r="S102" s="189"/>
      <c r="T102" s="189"/>
      <c r="U102" s="189"/>
      <c r="V102" s="189"/>
      <c r="W102" s="189"/>
      <c r="X102" s="189"/>
      <c r="Y102" s="189"/>
      <c r="Z102" s="189"/>
      <c r="AA102" s="189"/>
      <c r="AB102" s="189"/>
    </row>
    <row r="103" spans="1:28" ht="24" customHeight="1" x14ac:dyDescent="0.2">
      <c r="A103" s="189"/>
      <c r="B103" s="175" t="str">
        <f>IF('2. Avropsmall FKU'!B104="","",'2. Avropsmall FKU'!B104)</f>
        <v/>
      </c>
      <c r="C103" s="176"/>
      <c r="D103" s="176"/>
      <c r="E103" s="252" t="str">
        <f>IF('2. Avropsmall FKU'!E104="","",'2. Avropsmall FKU'!E104)</f>
        <v/>
      </c>
      <c r="F103" s="253" t="str">
        <f>IF('2. Avropsmall FKU'!F104="","",'2. Avropsmall FKU'!F104)</f>
        <v/>
      </c>
      <c r="G103" s="178" t="str">
        <f>IF('2. Avropsmall FKU'!G104="","",'2. Avropsmall FKU'!G104)</f>
        <v/>
      </c>
      <c r="H103" s="426"/>
      <c r="I103" s="427"/>
      <c r="J103" s="427"/>
      <c r="K103" s="428"/>
      <c r="L103" s="189"/>
      <c r="M103" s="189"/>
      <c r="N103" s="189"/>
      <c r="O103" s="189"/>
      <c r="P103" s="189"/>
      <c r="Q103" s="189"/>
      <c r="R103" s="189"/>
      <c r="S103" s="189"/>
      <c r="T103" s="189"/>
      <c r="U103" s="189"/>
      <c r="V103" s="189"/>
      <c r="W103" s="189"/>
      <c r="X103" s="189"/>
      <c r="Y103" s="189"/>
      <c r="Z103" s="189"/>
      <c r="AA103" s="189"/>
      <c r="AB103" s="189"/>
    </row>
    <row r="104" spans="1:28" ht="24" customHeight="1" x14ac:dyDescent="0.2">
      <c r="A104" s="189"/>
      <c r="B104" s="179" t="str">
        <f>IF('2. Avropsmall FKU'!B105="","",'2. Avropsmall FKU'!B105)</f>
        <v/>
      </c>
      <c r="C104" s="180"/>
      <c r="D104" s="180"/>
      <c r="E104" s="254" t="str">
        <f>IF('2. Avropsmall FKU'!E105="","",'2. Avropsmall FKU'!E105)</f>
        <v/>
      </c>
      <c r="F104" s="255" t="str">
        <f>IF('2. Avropsmall FKU'!F105="","",'2. Avropsmall FKU'!F105)</f>
        <v/>
      </c>
      <c r="G104" s="178" t="str">
        <f>IF('2. Avropsmall FKU'!G105="","",'2. Avropsmall FKU'!G105)</f>
        <v/>
      </c>
      <c r="H104" s="426"/>
      <c r="I104" s="427"/>
      <c r="J104" s="427"/>
      <c r="K104" s="428"/>
      <c r="L104" s="189"/>
      <c r="M104" s="189"/>
      <c r="N104" s="189"/>
      <c r="O104" s="189"/>
      <c r="P104" s="189"/>
      <c r="Q104" s="189"/>
      <c r="R104" s="189"/>
      <c r="S104" s="189"/>
      <c r="T104" s="189"/>
      <c r="U104" s="189"/>
      <c r="V104" s="189"/>
      <c r="W104" s="189"/>
      <c r="X104" s="189"/>
      <c r="Y104" s="189"/>
      <c r="Z104" s="189"/>
      <c r="AA104" s="189"/>
      <c r="AB104" s="189"/>
    </row>
    <row r="105" spans="1:28" ht="24" customHeight="1" x14ac:dyDescent="0.2">
      <c r="A105" s="189"/>
      <c r="B105" s="175" t="str">
        <f>IF('2. Avropsmall FKU'!B106="","",'2. Avropsmall FKU'!B106)</f>
        <v/>
      </c>
      <c r="C105" s="176"/>
      <c r="D105" s="176"/>
      <c r="E105" s="252" t="str">
        <f>IF('2. Avropsmall FKU'!E106="","",'2. Avropsmall FKU'!E106)</f>
        <v/>
      </c>
      <c r="F105" s="253" t="str">
        <f>IF('2. Avropsmall FKU'!F106="","",'2. Avropsmall FKU'!F106)</f>
        <v/>
      </c>
      <c r="G105" s="178" t="str">
        <f>IF('2. Avropsmall FKU'!G106="","",'2. Avropsmall FKU'!G106)</f>
        <v/>
      </c>
      <c r="H105" s="426"/>
      <c r="I105" s="427"/>
      <c r="J105" s="427"/>
      <c r="K105" s="428"/>
      <c r="L105" s="189"/>
      <c r="M105" s="189"/>
      <c r="N105" s="189"/>
      <c r="O105" s="189"/>
      <c r="P105" s="189"/>
      <c r="Q105" s="189"/>
      <c r="R105" s="189"/>
      <c r="S105" s="189"/>
      <c r="T105" s="189"/>
      <c r="U105" s="189"/>
      <c r="V105" s="189"/>
      <c r="W105" s="189"/>
      <c r="X105" s="189"/>
      <c r="Y105" s="189"/>
      <c r="Z105" s="189"/>
      <c r="AA105" s="189"/>
      <c r="AB105" s="189"/>
    </row>
    <row r="106" spans="1:28" ht="24" customHeight="1" x14ac:dyDescent="0.2">
      <c r="A106" s="189"/>
      <c r="B106" s="175" t="str">
        <f>IF('2. Avropsmall FKU'!B107="","",'2. Avropsmall FKU'!B107)</f>
        <v/>
      </c>
      <c r="C106" s="176"/>
      <c r="D106" s="176"/>
      <c r="E106" s="252" t="str">
        <f>IF('2. Avropsmall FKU'!E107="","",'2. Avropsmall FKU'!E107)</f>
        <v/>
      </c>
      <c r="F106" s="253" t="str">
        <f>IF('2. Avropsmall FKU'!F107="","",'2. Avropsmall FKU'!F107)</f>
        <v/>
      </c>
      <c r="G106" s="178" t="str">
        <f>IF('2. Avropsmall FKU'!G107="","",'2. Avropsmall FKU'!G107)</f>
        <v/>
      </c>
      <c r="H106" s="426"/>
      <c r="I106" s="427"/>
      <c r="J106" s="427"/>
      <c r="K106" s="428"/>
      <c r="L106" s="189"/>
      <c r="M106" s="189"/>
      <c r="N106" s="189"/>
      <c r="O106" s="189"/>
      <c r="P106" s="189"/>
      <c r="Q106" s="189"/>
      <c r="R106" s="189"/>
      <c r="S106" s="189"/>
      <c r="T106" s="189"/>
      <c r="U106" s="189"/>
      <c r="V106" s="189"/>
      <c r="W106" s="189"/>
      <c r="X106" s="189"/>
      <c r="Y106" s="189"/>
      <c r="Z106" s="189"/>
      <c r="AA106" s="189"/>
      <c r="AB106" s="189"/>
    </row>
    <row r="107" spans="1:28" ht="24" customHeight="1" x14ac:dyDescent="0.2">
      <c r="A107" s="189"/>
      <c r="B107" s="175" t="str">
        <f>IF('2. Avropsmall FKU'!B108="","",'2. Avropsmall FKU'!B108)</f>
        <v/>
      </c>
      <c r="C107" s="176"/>
      <c r="D107" s="176"/>
      <c r="E107" s="252" t="str">
        <f>IF('2. Avropsmall FKU'!E108="","",'2. Avropsmall FKU'!E108)</f>
        <v/>
      </c>
      <c r="F107" s="253" t="str">
        <f>IF('2. Avropsmall FKU'!F108="","",'2. Avropsmall FKU'!F108)</f>
        <v/>
      </c>
      <c r="G107" s="178" t="str">
        <f>IF('2. Avropsmall FKU'!G108="","",'2. Avropsmall FKU'!G108)</f>
        <v/>
      </c>
      <c r="H107" s="426"/>
      <c r="I107" s="427"/>
      <c r="J107" s="427"/>
      <c r="K107" s="428"/>
      <c r="L107" s="189"/>
      <c r="M107" s="189"/>
      <c r="N107" s="189"/>
      <c r="O107" s="189"/>
      <c r="P107" s="189"/>
      <c r="Q107" s="189"/>
      <c r="R107" s="189"/>
      <c r="S107" s="189"/>
      <c r="T107" s="189"/>
      <c r="U107" s="189"/>
      <c r="V107" s="189"/>
      <c r="W107" s="189"/>
      <c r="X107" s="189"/>
      <c r="Y107" s="189"/>
      <c r="Z107" s="189"/>
      <c r="AA107" s="189"/>
      <c r="AB107" s="189"/>
    </row>
    <row r="108" spans="1:28" ht="24" customHeight="1" x14ac:dyDescent="0.2">
      <c r="A108" s="189"/>
      <c r="B108" s="175" t="str">
        <f>IF('2. Avropsmall FKU'!B109="","",'2. Avropsmall FKU'!B109)</f>
        <v/>
      </c>
      <c r="C108" s="176"/>
      <c r="D108" s="176"/>
      <c r="E108" s="252" t="str">
        <f>IF('2. Avropsmall FKU'!E109="","",'2. Avropsmall FKU'!E109)</f>
        <v/>
      </c>
      <c r="F108" s="252" t="str">
        <f>IF('2. Avropsmall FKU'!F109="","",'2. Avropsmall FKU'!F109)</f>
        <v/>
      </c>
      <c r="G108" s="173" t="str">
        <f>IF('2. Avropsmall FKU'!G109="","",'2. Avropsmall FKU'!G109)</f>
        <v/>
      </c>
      <c r="H108" s="426"/>
      <c r="I108" s="427"/>
      <c r="J108" s="427"/>
      <c r="K108" s="428"/>
      <c r="L108" s="189"/>
      <c r="M108" s="189"/>
      <c r="N108" s="189"/>
      <c r="O108" s="189"/>
      <c r="P108" s="189"/>
      <c r="Q108" s="189"/>
      <c r="R108" s="189"/>
      <c r="S108" s="189"/>
      <c r="T108" s="189"/>
      <c r="U108" s="189"/>
      <c r="V108" s="189"/>
      <c r="W108" s="189"/>
      <c r="X108" s="189"/>
      <c r="Y108" s="189"/>
      <c r="Z108" s="189"/>
      <c r="AA108" s="189"/>
      <c r="AB108" s="189"/>
    </row>
    <row r="109" spans="1:28" ht="24" customHeight="1" x14ac:dyDescent="0.2">
      <c r="A109" s="189"/>
      <c r="B109" s="175" t="str">
        <f>IF('2. Avropsmall FKU'!B110="","",'2. Avropsmall FKU'!B110)</f>
        <v/>
      </c>
      <c r="C109" s="176"/>
      <c r="D109" s="176"/>
      <c r="E109" s="252" t="str">
        <f>IF('2. Avropsmall FKU'!E110="","",'2. Avropsmall FKU'!E110)</f>
        <v/>
      </c>
      <c r="F109" s="252" t="str">
        <f>IF('2. Avropsmall FKU'!F110="","",'2. Avropsmall FKU'!F110)</f>
        <v/>
      </c>
      <c r="G109" s="173" t="str">
        <f>IF('2. Avropsmall FKU'!G110="","",'2. Avropsmall FKU'!G110)</f>
        <v/>
      </c>
      <c r="H109" s="426"/>
      <c r="I109" s="427"/>
      <c r="J109" s="427"/>
      <c r="K109" s="428"/>
      <c r="L109" s="189"/>
      <c r="M109" s="189"/>
      <c r="N109" s="189"/>
      <c r="O109" s="189"/>
      <c r="P109" s="189"/>
      <c r="Q109" s="189"/>
      <c r="R109" s="189"/>
      <c r="S109" s="189"/>
      <c r="T109" s="189"/>
      <c r="U109" s="189"/>
      <c r="V109" s="189"/>
      <c r="W109" s="189"/>
      <c r="X109" s="189"/>
      <c r="Y109" s="189"/>
      <c r="Z109" s="189"/>
      <c r="AA109" s="189"/>
      <c r="AB109" s="189"/>
    </row>
    <row r="110" spans="1:28" ht="24" customHeight="1" x14ac:dyDescent="0.2">
      <c r="A110" s="189"/>
      <c r="B110" s="175" t="str">
        <f>IF('2. Avropsmall FKU'!B111="","",'2. Avropsmall FKU'!B111)</f>
        <v/>
      </c>
      <c r="C110" s="176"/>
      <c r="D110" s="176"/>
      <c r="E110" s="252" t="str">
        <f>IF('2. Avropsmall FKU'!E111="","",'2. Avropsmall FKU'!E111)</f>
        <v/>
      </c>
      <c r="F110" s="252" t="str">
        <f>IF('2. Avropsmall FKU'!F111="","",'2. Avropsmall FKU'!F111)</f>
        <v/>
      </c>
      <c r="G110" s="173" t="str">
        <f>IF('2. Avropsmall FKU'!G111="","",'2. Avropsmall FKU'!G111)</f>
        <v/>
      </c>
      <c r="H110" s="426"/>
      <c r="I110" s="427"/>
      <c r="J110" s="427"/>
      <c r="K110" s="428"/>
      <c r="L110" s="189"/>
      <c r="M110" s="189"/>
      <c r="N110" s="189"/>
      <c r="O110" s="189"/>
      <c r="P110" s="189"/>
      <c r="Q110" s="189"/>
      <c r="R110" s="189"/>
      <c r="S110" s="189"/>
      <c r="T110" s="189"/>
      <c r="U110" s="189"/>
      <c r="V110" s="189"/>
      <c r="W110" s="189"/>
      <c r="X110" s="189"/>
      <c r="Y110" s="189"/>
      <c r="Z110" s="189"/>
      <c r="AA110" s="189"/>
      <c r="AB110" s="189"/>
    </row>
    <row r="111" spans="1:28" ht="24" customHeight="1" x14ac:dyDescent="0.2">
      <c r="A111" s="189"/>
      <c r="B111" s="175" t="str">
        <f>IF('2. Avropsmall FKU'!B112="","",'2. Avropsmall FKU'!B112)</f>
        <v/>
      </c>
      <c r="C111" s="176"/>
      <c r="D111" s="176"/>
      <c r="E111" s="252" t="str">
        <f>IF('2. Avropsmall FKU'!E112="","",'2. Avropsmall FKU'!E112)</f>
        <v/>
      </c>
      <c r="F111" s="252" t="str">
        <f>IF('2. Avropsmall FKU'!F112="","",'2. Avropsmall FKU'!F112)</f>
        <v/>
      </c>
      <c r="G111" s="173" t="str">
        <f>IF('2. Avropsmall FKU'!G112="","",'2. Avropsmall FKU'!G112)</f>
        <v/>
      </c>
      <c r="H111" s="426"/>
      <c r="I111" s="427"/>
      <c r="J111" s="427"/>
      <c r="K111" s="428"/>
      <c r="L111" s="189"/>
      <c r="M111" s="189"/>
      <c r="N111" s="189"/>
      <c r="O111" s="189"/>
      <c r="P111" s="189"/>
      <c r="Q111" s="189"/>
      <c r="R111" s="189"/>
      <c r="S111" s="189"/>
      <c r="T111" s="189"/>
      <c r="U111" s="189"/>
      <c r="V111" s="189"/>
      <c r="W111" s="189"/>
      <c r="X111" s="189"/>
      <c r="Y111" s="189"/>
      <c r="Z111" s="189"/>
      <c r="AA111" s="189"/>
      <c r="AB111" s="189"/>
    </row>
    <row r="112" spans="1:28" ht="24" customHeight="1" x14ac:dyDescent="0.2">
      <c r="A112" s="189"/>
      <c r="B112" s="175" t="str">
        <f>IF('2. Avropsmall FKU'!B113="","",'2. Avropsmall FKU'!B113)</f>
        <v/>
      </c>
      <c r="C112" s="176"/>
      <c r="D112" s="176"/>
      <c r="E112" s="252" t="str">
        <f>IF('2. Avropsmall FKU'!E113="","",'2. Avropsmall FKU'!E113)</f>
        <v/>
      </c>
      <c r="F112" s="252" t="str">
        <f>IF('2. Avropsmall FKU'!F113="","",'2. Avropsmall FKU'!F113)</f>
        <v/>
      </c>
      <c r="G112" s="173" t="str">
        <f>IF('2. Avropsmall FKU'!G113="","",'2. Avropsmall FKU'!G113)</f>
        <v/>
      </c>
      <c r="H112" s="426"/>
      <c r="I112" s="427"/>
      <c r="J112" s="427"/>
      <c r="K112" s="428"/>
      <c r="L112" s="189"/>
      <c r="M112" s="189"/>
      <c r="N112" s="189"/>
      <c r="O112" s="189"/>
      <c r="P112" s="189"/>
      <c r="Q112" s="189"/>
      <c r="R112" s="189"/>
      <c r="S112" s="189"/>
      <c r="T112" s="189"/>
      <c r="U112" s="189"/>
      <c r="V112" s="189"/>
      <c r="W112" s="189"/>
      <c r="X112" s="189"/>
      <c r="Y112" s="189"/>
      <c r="Z112" s="189"/>
      <c r="AA112" s="189"/>
      <c r="AB112" s="189"/>
    </row>
    <row r="113" spans="1:28" ht="24" customHeight="1" x14ac:dyDescent="0.2">
      <c r="A113" s="189"/>
      <c r="B113" s="175" t="str">
        <f>IF('2. Avropsmall FKU'!B114="","",'2. Avropsmall FKU'!B114)</f>
        <v/>
      </c>
      <c r="C113" s="176"/>
      <c r="D113" s="176"/>
      <c r="E113" s="252" t="str">
        <f>IF('2. Avropsmall FKU'!E114="","",'2. Avropsmall FKU'!E114)</f>
        <v/>
      </c>
      <c r="F113" s="252" t="str">
        <f>IF('2. Avropsmall FKU'!F114="","",'2. Avropsmall FKU'!F114)</f>
        <v/>
      </c>
      <c r="G113" s="173" t="str">
        <f>IF('2. Avropsmall FKU'!G114="","",'2. Avropsmall FKU'!G114)</f>
        <v/>
      </c>
      <c r="H113" s="426"/>
      <c r="I113" s="427"/>
      <c r="J113" s="427"/>
      <c r="K113" s="428"/>
      <c r="L113" s="189"/>
      <c r="M113" s="189"/>
      <c r="N113" s="189"/>
      <c r="O113" s="189"/>
      <c r="P113" s="189"/>
      <c r="Q113" s="189"/>
      <c r="R113" s="189"/>
      <c r="S113" s="189"/>
      <c r="T113" s="189"/>
      <c r="U113" s="189"/>
      <c r="V113" s="189"/>
      <c r="W113" s="189"/>
      <c r="X113" s="189"/>
      <c r="Y113" s="189"/>
      <c r="Z113" s="189"/>
      <c r="AA113" s="189"/>
      <c r="AB113" s="189"/>
    </row>
    <row r="114" spans="1:28" ht="24" customHeight="1" x14ac:dyDescent="0.2">
      <c r="A114" s="189"/>
      <c r="B114" s="175" t="str">
        <f>IF('2. Avropsmall FKU'!B115="","",'2. Avropsmall FKU'!B115)</f>
        <v/>
      </c>
      <c r="C114" s="176"/>
      <c r="D114" s="176"/>
      <c r="E114" s="252" t="str">
        <f>IF('2. Avropsmall FKU'!E115="","",'2. Avropsmall FKU'!E115)</f>
        <v/>
      </c>
      <c r="F114" s="252" t="str">
        <f>IF('2. Avropsmall FKU'!F115="","",'2. Avropsmall FKU'!F115)</f>
        <v/>
      </c>
      <c r="G114" s="173" t="str">
        <f>IF('2. Avropsmall FKU'!G115="","",'2. Avropsmall FKU'!G115)</f>
        <v/>
      </c>
      <c r="H114" s="426"/>
      <c r="I114" s="427"/>
      <c r="J114" s="427"/>
      <c r="K114" s="428"/>
      <c r="L114" s="189"/>
      <c r="M114" s="189"/>
      <c r="N114" s="189"/>
      <c r="O114" s="189"/>
      <c r="P114" s="189"/>
      <c r="Q114" s="189"/>
      <c r="R114" s="189"/>
      <c r="S114" s="189"/>
      <c r="T114" s="189"/>
      <c r="U114" s="189"/>
      <c r="V114" s="189"/>
      <c r="W114" s="189"/>
      <c r="X114" s="189"/>
      <c r="Y114" s="189"/>
      <c r="Z114" s="189"/>
      <c r="AA114" s="189"/>
      <c r="AB114" s="189"/>
    </row>
    <row r="115" spans="1:28" ht="24" customHeight="1" x14ac:dyDescent="0.2">
      <c r="A115" s="189"/>
      <c r="B115" s="175" t="str">
        <f>IF('2. Avropsmall FKU'!B116="","",'2. Avropsmall FKU'!B116)</f>
        <v/>
      </c>
      <c r="C115" s="176"/>
      <c r="D115" s="176"/>
      <c r="E115" s="252" t="str">
        <f>IF('2. Avropsmall FKU'!E116="","",'2. Avropsmall FKU'!E116)</f>
        <v/>
      </c>
      <c r="F115" s="252" t="str">
        <f>IF('2. Avropsmall FKU'!F116="","",'2. Avropsmall FKU'!F116)</f>
        <v/>
      </c>
      <c r="G115" s="173" t="str">
        <f>IF('2. Avropsmall FKU'!G116="","",'2. Avropsmall FKU'!G116)</f>
        <v/>
      </c>
      <c r="H115" s="426"/>
      <c r="I115" s="427"/>
      <c r="J115" s="427"/>
      <c r="K115" s="428"/>
      <c r="L115" s="189"/>
      <c r="M115" s="189"/>
      <c r="N115" s="189"/>
      <c r="O115" s="189"/>
      <c r="P115" s="189"/>
      <c r="Q115" s="189"/>
      <c r="R115" s="189"/>
      <c r="S115" s="189"/>
      <c r="T115" s="189"/>
      <c r="U115" s="189"/>
      <c r="V115" s="189"/>
      <c r="W115" s="189"/>
      <c r="X115" s="189"/>
      <c r="Y115" s="189"/>
      <c r="Z115" s="189"/>
      <c r="AA115" s="189"/>
      <c r="AB115" s="189"/>
    </row>
    <row r="116" spans="1:28" ht="24" customHeight="1" x14ac:dyDescent="0.2">
      <c r="A116" s="189"/>
      <c r="B116" s="175" t="str">
        <f>IF('2. Avropsmall FKU'!B117="","",'2. Avropsmall FKU'!B117)</f>
        <v/>
      </c>
      <c r="C116" s="176"/>
      <c r="D116" s="176"/>
      <c r="E116" s="252" t="str">
        <f>IF('2. Avropsmall FKU'!E117="","",'2. Avropsmall FKU'!E117)</f>
        <v/>
      </c>
      <c r="F116" s="252" t="str">
        <f>IF('2. Avropsmall FKU'!F117="","",'2. Avropsmall FKU'!F117)</f>
        <v/>
      </c>
      <c r="G116" s="173" t="str">
        <f>IF('2. Avropsmall FKU'!G117="","",'2. Avropsmall FKU'!G117)</f>
        <v/>
      </c>
      <c r="H116" s="426"/>
      <c r="I116" s="427"/>
      <c r="J116" s="427"/>
      <c r="K116" s="428"/>
      <c r="L116" s="189"/>
      <c r="M116" s="189"/>
      <c r="N116" s="189"/>
      <c r="O116" s="189"/>
      <c r="P116" s="189"/>
      <c r="Q116" s="189"/>
      <c r="R116" s="189"/>
      <c r="S116" s="189"/>
      <c r="T116" s="189"/>
      <c r="U116" s="189"/>
      <c r="V116" s="189"/>
      <c r="W116" s="189"/>
      <c r="X116" s="189"/>
      <c r="Y116" s="189"/>
      <c r="Z116" s="189"/>
      <c r="AA116" s="189"/>
      <c r="AB116" s="189"/>
    </row>
    <row r="117" spans="1:28" ht="24" customHeight="1" x14ac:dyDescent="0.2">
      <c r="A117" s="189"/>
      <c r="B117" s="175" t="str">
        <f>IF('2. Avropsmall FKU'!B118="","",'2. Avropsmall FKU'!B118)</f>
        <v/>
      </c>
      <c r="C117" s="176"/>
      <c r="D117" s="176"/>
      <c r="E117" s="252" t="str">
        <f>IF('2. Avropsmall FKU'!E118="","",'2. Avropsmall FKU'!E118)</f>
        <v/>
      </c>
      <c r="F117" s="252" t="str">
        <f>IF('2. Avropsmall FKU'!F118="","",'2. Avropsmall FKU'!F118)</f>
        <v/>
      </c>
      <c r="G117" s="173" t="str">
        <f>IF('2. Avropsmall FKU'!G118="","",'2. Avropsmall FKU'!G118)</f>
        <v/>
      </c>
      <c r="H117" s="426"/>
      <c r="I117" s="427"/>
      <c r="J117" s="427"/>
      <c r="K117" s="428"/>
      <c r="L117" s="189"/>
      <c r="M117" s="189"/>
      <c r="N117" s="189"/>
      <c r="O117" s="189"/>
      <c r="P117" s="189"/>
      <c r="Q117" s="189"/>
      <c r="R117" s="189"/>
      <c r="S117" s="189"/>
      <c r="T117" s="189"/>
      <c r="U117" s="189"/>
      <c r="V117" s="189"/>
      <c r="W117" s="189"/>
      <c r="X117" s="189"/>
      <c r="Y117" s="189"/>
      <c r="Z117" s="189"/>
      <c r="AA117" s="189"/>
      <c r="AB117" s="189"/>
    </row>
    <row r="118" spans="1:28" ht="24" customHeight="1" x14ac:dyDescent="0.2">
      <c r="A118" s="189"/>
      <c r="B118" s="175" t="str">
        <f>IF('2. Avropsmall FKU'!B119="","",'2. Avropsmall FKU'!B119)</f>
        <v/>
      </c>
      <c r="C118" s="176"/>
      <c r="D118" s="176"/>
      <c r="E118" s="252" t="str">
        <f>IF('2. Avropsmall FKU'!E119="","",'2. Avropsmall FKU'!E119)</f>
        <v/>
      </c>
      <c r="F118" s="252" t="str">
        <f>IF('2. Avropsmall FKU'!F119="","",'2. Avropsmall FKU'!F119)</f>
        <v/>
      </c>
      <c r="G118" s="173" t="str">
        <f>IF('2. Avropsmall FKU'!G119="","",'2. Avropsmall FKU'!G119)</f>
        <v/>
      </c>
      <c r="H118" s="426"/>
      <c r="I118" s="427"/>
      <c r="J118" s="427"/>
      <c r="K118" s="428"/>
      <c r="L118" s="189"/>
      <c r="M118" s="189"/>
      <c r="N118" s="189"/>
      <c r="O118" s="189"/>
      <c r="P118" s="189"/>
      <c r="Q118" s="189"/>
      <c r="R118" s="189"/>
      <c r="S118" s="189"/>
      <c r="T118" s="189"/>
      <c r="U118" s="189"/>
      <c r="V118" s="189"/>
      <c r="W118" s="189"/>
      <c r="X118" s="189"/>
      <c r="Y118" s="189"/>
      <c r="Z118" s="189"/>
      <c r="AA118" s="189"/>
      <c r="AB118" s="189"/>
    </row>
    <row r="119" spans="1:28" ht="24" customHeight="1" x14ac:dyDescent="0.2">
      <c r="A119" s="189"/>
      <c r="B119" s="179" t="str">
        <f>IF('2. Avropsmall FKU'!B120="","",'2. Avropsmall FKU'!B120)</f>
        <v/>
      </c>
      <c r="C119" s="180"/>
      <c r="D119" s="180"/>
      <c r="E119" s="254" t="str">
        <f>IF('2. Avropsmall FKU'!E120="","",'2. Avropsmall FKU'!E120)</f>
        <v/>
      </c>
      <c r="F119" s="254" t="str">
        <f>IF('2. Avropsmall FKU'!F120="","",'2. Avropsmall FKU'!F120)</f>
        <v/>
      </c>
      <c r="G119" s="181" t="str">
        <f>IF('2. Avropsmall FKU'!G120="","",'2. Avropsmall FKU'!G120)</f>
        <v/>
      </c>
      <c r="H119" s="426"/>
      <c r="I119" s="427"/>
      <c r="J119" s="427"/>
      <c r="K119" s="428"/>
      <c r="L119" s="189"/>
      <c r="M119" s="189"/>
      <c r="N119" s="189"/>
      <c r="O119" s="189"/>
      <c r="P119" s="189"/>
      <c r="Q119" s="189"/>
      <c r="R119" s="189"/>
      <c r="S119" s="189"/>
      <c r="T119" s="189"/>
      <c r="U119" s="189"/>
      <c r="V119" s="189"/>
      <c r="W119" s="189"/>
      <c r="X119" s="189"/>
      <c r="Y119" s="189"/>
      <c r="Z119" s="189"/>
      <c r="AA119" s="189"/>
      <c r="AB119" s="189"/>
    </row>
    <row r="120" spans="1:28" ht="24" customHeight="1" x14ac:dyDescent="0.2">
      <c r="A120" s="189"/>
      <c r="B120" s="175" t="str">
        <f>IF('2. Avropsmall FKU'!B121="","",'2. Avropsmall FKU'!B121)</f>
        <v/>
      </c>
      <c r="C120" s="176"/>
      <c r="D120" s="176"/>
      <c r="E120" s="252" t="str">
        <f>IF('2. Avropsmall FKU'!E121="","",'2. Avropsmall FKU'!E121)</f>
        <v/>
      </c>
      <c r="F120" s="252" t="str">
        <f>IF('2. Avropsmall FKU'!F121="","",'2. Avropsmall FKU'!F121)</f>
        <v/>
      </c>
      <c r="G120" s="173" t="str">
        <f>IF('2. Avropsmall FKU'!G121="","",'2. Avropsmall FKU'!G121)</f>
        <v/>
      </c>
      <c r="H120" s="426"/>
      <c r="I120" s="427"/>
      <c r="J120" s="427"/>
      <c r="K120" s="428"/>
      <c r="L120" s="189"/>
      <c r="M120" s="189"/>
      <c r="N120" s="189"/>
      <c r="O120" s="189"/>
      <c r="P120" s="189"/>
      <c r="Q120" s="189"/>
      <c r="R120" s="189"/>
      <c r="S120" s="189"/>
      <c r="T120" s="189"/>
      <c r="U120" s="189"/>
      <c r="V120" s="189"/>
      <c r="W120" s="189"/>
      <c r="X120" s="189"/>
      <c r="Y120" s="189"/>
      <c r="Z120" s="189"/>
      <c r="AA120" s="189"/>
      <c r="AB120" s="189"/>
    </row>
    <row r="121" spans="1:28" ht="24" customHeight="1" x14ac:dyDescent="0.2">
      <c r="A121" s="189"/>
      <c r="B121" s="175" t="str">
        <f>IF('2. Avropsmall FKU'!B122="","",'2. Avropsmall FKU'!B122)</f>
        <v/>
      </c>
      <c r="C121" s="176"/>
      <c r="D121" s="176"/>
      <c r="E121" s="252" t="str">
        <f>IF('2. Avropsmall FKU'!E122="","",'2. Avropsmall FKU'!E122)</f>
        <v/>
      </c>
      <c r="F121" s="252" t="str">
        <f>IF('2. Avropsmall FKU'!F122="","",'2. Avropsmall FKU'!F122)</f>
        <v/>
      </c>
      <c r="G121" s="173" t="str">
        <f>IF('2. Avropsmall FKU'!G122="","",'2. Avropsmall FKU'!G122)</f>
        <v/>
      </c>
      <c r="H121" s="426"/>
      <c r="I121" s="427"/>
      <c r="J121" s="427"/>
      <c r="K121" s="428"/>
      <c r="L121" s="189"/>
      <c r="M121" s="189"/>
      <c r="N121" s="189"/>
      <c r="O121" s="189"/>
      <c r="P121" s="189"/>
      <c r="Q121" s="189"/>
      <c r="R121" s="189"/>
      <c r="S121" s="189"/>
      <c r="T121" s="189"/>
      <c r="U121" s="189"/>
      <c r="V121" s="189"/>
      <c r="W121" s="189"/>
      <c r="X121" s="189"/>
      <c r="Y121" s="189"/>
      <c r="Z121" s="189"/>
      <c r="AA121" s="189"/>
      <c r="AB121" s="189"/>
    </row>
    <row r="122" spans="1:28" ht="24" customHeight="1" x14ac:dyDescent="0.2">
      <c r="A122" s="189"/>
      <c r="B122" s="175" t="str">
        <f>IF('2. Avropsmall FKU'!B123="","",'2. Avropsmall FKU'!B123)</f>
        <v/>
      </c>
      <c r="C122" s="176"/>
      <c r="D122" s="176"/>
      <c r="E122" s="252" t="str">
        <f>IF('2. Avropsmall FKU'!E123="","",'2. Avropsmall FKU'!E123)</f>
        <v/>
      </c>
      <c r="F122" s="252" t="str">
        <f>IF('2. Avropsmall FKU'!F123="","",'2. Avropsmall FKU'!F123)</f>
        <v/>
      </c>
      <c r="G122" s="173" t="str">
        <f>IF('2. Avropsmall FKU'!G123="","",'2. Avropsmall FKU'!G123)</f>
        <v/>
      </c>
      <c r="H122" s="426"/>
      <c r="I122" s="427"/>
      <c r="J122" s="427"/>
      <c r="K122" s="428"/>
      <c r="L122" s="189"/>
      <c r="M122" s="189"/>
      <c r="N122" s="189"/>
      <c r="O122" s="189"/>
      <c r="P122" s="189"/>
      <c r="Q122" s="189"/>
      <c r="R122" s="189"/>
      <c r="S122" s="189"/>
      <c r="T122" s="189"/>
      <c r="U122" s="189"/>
      <c r="V122" s="189"/>
      <c r="W122" s="189"/>
      <c r="X122" s="189"/>
      <c r="Y122" s="189"/>
      <c r="Z122" s="189"/>
      <c r="AA122" s="189"/>
      <c r="AB122" s="189"/>
    </row>
    <row r="123" spans="1:28" ht="24" customHeight="1" x14ac:dyDescent="0.2">
      <c r="A123" s="189"/>
      <c r="B123" s="175" t="str">
        <f>IF('2. Avropsmall FKU'!B124="","",'2. Avropsmall FKU'!B124)</f>
        <v/>
      </c>
      <c r="C123" s="176"/>
      <c r="D123" s="176"/>
      <c r="E123" s="252" t="str">
        <f>IF('2. Avropsmall FKU'!E124="","",'2. Avropsmall FKU'!E124)</f>
        <v/>
      </c>
      <c r="F123" s="252" t="str">
        <f>IF('2. Avropsmall FKU'!F124="","",'2. Avropsmall FKU'!F124)</f>
        <v/>
      </c>
      <c r="G123" s="173" t="str">
        <f>IF('2. Avropsmall FKU'!G124="","",'2. Avropsmall FKU'!G124)</f>
        <v/>
      </c>
      <c r="H123" s="426"/>
      <c r="I123" s="427"/>
      <c r="J123" s="427"/>
      <c r="K123" s="428"/>
      <c r="L123" s="189"/>
      <c r="M123" s="189"/>
      <c r="N123" s="189"/>
      <c r="O123" s="189"/>
      <c r="P123" s="189"/>
      <c r="Q123" s="189"/>
      <c r="R123" s="189"/>
      <c r="S123" s="189"/>
      <c r="T123" s="189"/>
      <c r="U123" s="189"/>
      <c r="V123" s="189"/>
      <c r="W123" s="189"/>
      <c r="X123" s="189"/>
      <c r="Y123" s="189"/>
      <c r="Z123" s="189"/>
      <c r="AA123" s="189"/>
      <c r="AB123" s="189"/>
    </row>
    <row r="124" spans="1:28" ht="24" customHeight="1" x14ac:dyDescent="0.2">
      <c r="A124" s="189"/>
      <c r="B124" s="175" t="str">
        <f>IF('2. Avropsmall FKU'!B125="","",'2. Avropsmall FKU'!B125)</f>
        <v/>
      </c>
      <c r="C124" s="176"/>
      <c r="D124" s="176"/>
      <c r="E124" s="252" t="str">
        <f>IF('2. Avropsmall FKU'!E125="","",'2. Avropsmall FKU'!E125)</f>
        <v/>
      </c>
      <c r="F124" s="252" t="str">
        <f>IF('2. Avropsmall FKU'!F125="","",'2. Avropsmall FKU'!F125)</f>
        <v/>
      </c>
      <c r="G124" s="173" t="str">
        <f>IF('2. Avropsmall FKU'!G125="","",'2. Avropsmall FKU'!G125)</f>
        <v/>
      </c>
      <c r="H124" s="426"/>
      <c r="I124" s="427"/>
      <c r="J124" s="427"/>
      <c r="K124" s="428"/>
      <c r="L124" s="189"/>
      <c r="M124" s="189"/>
      <c r="N124" s="189"/>
      <c r="O124" s="189"/>
      <c r="P124" s="189"/>
      <c r="Q124" s="189"/>
      <c r="R124" s="189"/>
      <c r="S124" s="189"/>
      <c r="T124" s="189"/>
      <c r="U124" s="189"/>
      <c r="V124" s="189"/>
      <c r="W124" s="189"/>
      <c r="X124" s="189"/>
      <c r="Y124" s="189"/>
      <c r="Z124" s="189"/>
      <c r="AA124" s="189"/>
      <c r="AB124" s="189"/>
    </row>
    <row r="125" spans="1:28" ht="24" customHeight="1" x14ac:dyDescent="0.2">
      <c r="A125" s="189"/>
      <c r="B125" s="175" t="str">
        <f>IF('2. Avropsmall FKU'!B126="","",'2. Avropsmall FKU'!B126)</f>
        <v/>
      </c>
      <c r="C125" s="176"/>
      <c r="D125" s="176"/>
      <c r="E125" s="252" t="str">
        <f>IF('2. Avropsmall FKU'!E126="","",'2. Avropsmall FKU'!E126)</f>
        <v/>
      </c>
      <c r="F125" s="252" t="str">
        <f>IF('2. Avropsmall FKU'!F126="","",'2. Avropsmall FKU'!F126)</f>
        <v/>
      </c>
      <c r="G125" s="173" t="str">
        <f>IF('2. Avropsmall FKU'!G126="","",'2. Avropsmall FKU'!G126)</f>
        <v/>
      </c>
      <c r="H125" s="426"/>
      <c r="I125" s="427"/>
      <c r="J125" s="427"/>
      <c r="K125" s="428"/>
      <c r="L125" s="189"/>
      <c r="M125" s="189"/>
      <c r="N125" s="189"/>
      <c r="O125" s="189"/>
      <c r="P125" s="189"/>
      <c r="Q125" s="189"/>
      <c r="R125" s="189"/>
      <c r="S125" s="189"/>
      <c r="T125" s="189"/>
      <c r="U125" s="189"/>
      <c r="V125" s="189"/>
      <c r="W125" s="189"/>
      <c r="X125" s="189"/>
      <c r="Y125" s="189"/>
      <c r="Z125" s="189"/>
      <c r="AA125" s="189"/>
      <c r="AB125" s="189"/>
    </row>
    <row r="126" spans="1:28" ht="24" customHeight="1" x14ac:dyDescent="0.2">
      <c r="A126" s="189"/>
      <c r="B126" s="175" t="str">
        <f>IF('2. Avropsmall FKU'!B127="","",'2. Avropsmall FKU'!B127)</f>
        <v/>
      </c>
      <c r="C126" s="176"/>
      <c r="D126" s="176"/>
      <c r="E126" s="252" t="str">
        <f>IF('2. Avropsmall FKU'!E127="","",'2. Avropsmall FKU'!E127)</f>
        <v/>
      </c>
      <c r="F126" s="252" t="str">
        <f>IF('2. Avropsmall FKU'!F127="","",'2. Avropsmall FKU'!F127)</f>
        <v/>
      </c>
      <c r="G126" s="173" t="str">
        <f>IF('2. Avropsmall FKU'!G127="","",'2. Avropsmall FKU'!G127)</f>
        <v/>
      </c>
      <c r="H126" s="426"/>
      <c r="I126" s="427"/>
      <c r="J126" s="427"/>
      <c r="K126" s="428"/>
      <c r="L126" s="189"/>
      <c r="M126" s="189"/>
      <c r="N126" s="189"/>
      <c r="O126" s="189"/>
      <c r="P126" s="189"/>
      <c r="Q126" s="189"/>
      <c r="R126" s="189"/>
      <c r="S126" s="189"/>
      <c r="T126" s="189"/>
      <c r="U126" s="189"/>
      <c r="V126" s="189"/>
      <c r="W126" s="189"/>
      <c r="X126" s="189"/>
      <c r="Y126" s="189"/>
      <c r="Z126" s="189"/>
      <c r="AA126" s="189"/>
      <c r="AB126" s="189"/>
    </row>
    <row r="127" spans="1:28" ht="24" customHeight="1" x14ac:dyDescent="0.2">
      <c r="A127" s="189"/>
      <c r="B127" s="175" t="str">
        <f>IF('2. Avropsmall FKU'!B128="","",'2. Avropsmall FKU'!B128)</f>
        <v/>
      </c>
      <c r="C127" s="176"/>
      <c r="D127" s="176"/>
      <c r="E127" s="252" t="str">
        <f>IF('2. Avropsmall FKU'!E128="","",'2. Avropsmall FKU'!E128)</f>
        <v/>
      </c>
      <c r="F127" s="252" t="str">
        <f>IF('2. Avropsmall FKU'!F128="","",'2. Avropsmall FKU'!F128)</f>
        <v/>
      </c>
      <c r="G127" s="173" t="str">
        <f>IF('2. Avropsmall FKU'!G128="","",'2. Avropsmall FKU'!G128)</f>
        <v/>
      </c>
      <c r="H127" s="426"/>
      <c r="I127" s="427"/>
      <c r="J127" s="427"/>
      <c r="K127" s="428"/>
      <c r="L127" s="189"/>
      <c r="M127" s="189"/>
      <c r="N127" s="189"/>
      <c r="O127" s="189"/>
      <c r="P127" s="189"/>
      <c r="Q127" s="189"/>
      <c r="R127" s="189"/>
      <c r="S127" s="189"/>
      <c r="T127" s="189"/>
      <c r="U127" s="189"/>
      <c r="V127" s="189"/>
      <c r="W127" s="189"/>
      <c r="X127" s="189"/>
      <c r="Y127" s="189"/>
      <c r="Z127" s="189"/>
      <c r="AA127" s="189"/>
      <c r="AB127" s="189"/>
    </row>
    <row r="128" spans="1:28" ht="24" customHeight="1" x14ac:dyDescent="0.2">
      <c r="A128" s="189"/>
      <c r="B128" s="175" t="str">
        <f>IF('2. Avropsmall FKU'!B129="","",'2. Avropsmall FKU'!B129)</f>
        <v/>
      </c>
      <c r="C128" s="176"/>
      <c r="D128" s="176"/>
      <c r="E128" s="252" t="str">
        <f>IF('2. Avropsmall FKU'!E129="","",'2. Avropsmall FKU'!E129)</f>
        <v/>
      </c>
      <c r="F128" s="252" t="str">
        <f>IF('2. Avropsmall FKU'!F129="","",'2. Avropsmall FKU'!F129)</f>
        <v/>
      </c>
      <c r="G128" s="173" t="str">
        <f>IF('2. Avropsmall FKU'!G129="","",'2. Avropsmall FKU'!G129)</f>
        <v/>
      </c>
      <c r="H128" s="426"/>
      <c r="I128" s="427"/>
      <c r="J128" s="427"/>
      <c r="K128" s="428"/>
      <c r="L128" s="189"/>
      <c r="M128" s="189"/>
      <c r="N128" s="189"/>
      <c r="O128" s="189"/>
      <c r="P128" s="189"/>
      <c r="Q128" s="189"/>
      <c r="R128" s="189"/>
      <c r="S128" s="189"/>
      <c r="T128" s="189"/>
      <c r="U128" s="189"/>
      <c r="V128" s="189"/>
      <c r="W128" s="189"/>
      <c r="X128" s="189"/>
      <c r="Y128" s="189"/>
      <c r="Z128" s="189"/>
      <c r="AA128" s="189"/>
      <c r="AB128" s="189"/>
    </row>
    <row r="129" spans="1:28" ht="24" customHeight="1" x14ac:dyDescent="0.2">
      <c r="A129" s="189"/>
      <c r="B129" s="175" t="str">
        <f>IF('2. Avropsmall FKU'!B130="","",'2. Avropsmall FKU'!B130)</f>
        <v/>
      </c>
      <c r="C129" s="176"/>
      <c r="D129" s="176"/>
      <c r="E129" s="252" t="str">
        <f>IF('2. Avropsmall FKU'!E130="","",'2. Avropsmall FKU'!E130)</f>
        <v/>
      </c>
      <c r="F129" s="252" t="str">
        <f>IF('2. Avropsmall FKU'!F130="","",'2. Avropsmall FKU'!F130)</f>
        <v/>
      </c>
      <c r="G129" s="173" t="str">
        <f>IF('2. Avropsmall FKU'!G130="","",'2. Avropsmall FKU'!G130)</f>
        <v/>
      </c>
      <c r="H129" s="426"/>
      <c r="I129" s="427"/>
      <c r="J129" s="427"/>
      <c r="K129" s="428"/>
      <c r="L129" s="189"/>
      <c r="M129" s="189"/>
      <c r="N129" s="189"/>
      <c r="O129" s="189"/>
      <c r="P129" s="189"/>
      <c r="Q129" s="189"/>
      <c r="R129" s="189"/>
      <c r="S129" s="189"/>
      <c r="T129" s="189"/>
      <c r="U129" s="189"/>
      <c r="V129" s="189"/>
      <c r="W129" s="189"/>
      <c r="X129" s="189"/>
      <c r="Y129" s="189"/>
      <c r="Z129" s="189"/>
      <c r="AA129" s="189"/>
      <c r="AB129" s="189"/>
    </row>
    <row r="130" spans="1:28" ht="24" customHeight="1" x14ac:dyDescent="0.2">
      <c r="A130" s="189"/>
      <c r="B130" s="175" t="str">
        <f>IF('2. Avropsmall FKU'!B131="","",'2. Avropsmall FKU'!B131)</f>
        <v/>
      </c>
      <c r="C130" s="176"/>
      <c r="D130" s="176"/>
      <c r="E130" s="252" t="str">
        <f>IF('2. Avropsmall FKU'!E131="","",'2. Avropsmall FKU'!E131)</f>
        <v/>
      </c>
      <c r="F130" s="252" t="str">
        <f>IF('2. Avropsmall FKU'!F131="","",'2. Avropsmall FKU'!F131)</f>
        <v/>
      </c>
      <c r="G130" s="173" t="str">
        <f>IF('2. Avropsmall FKU'!G131="","",'2. Avropsmall FKU'!G131)</f>
        <v/>
      </c>
      <c r="H130" s="426"/>
      <c r="I130" s="427"/>
      <c r="J130" s="427"/>
      <c r="K130" s="428"/>
      <c r="L130" s="189"/>
      <c r="M130" s="189"/>
      <c r="N130" s="189"/>
      <c r="O130" s="189"/>
      <c r="P130" s="189"/>
      <c r="Q130" s="189"/>
      <c r="R130" s="189"/>
      <c r="S130" s="189"/>
      <c r="T130" s="189"/>
      <c r="U130" s="189"/>
      <c r="V130" s="189"/>
      <c r="W130" s="189"/>
      <c r="X130" s="189"/>
      <c r="Y130" s="189"/>
      <c r="Z130" s="189"/>
      <c r="AA130" s="189"/>
      <c r="AB130" s="189"/>
    </row>
    <row r="131" spans="1:28" ht="24" customHeight="1" x14ac:dyDescent="0.2">
      <c r="A131" s="189"/>
      <c r="B131" s="175" t="str">
        <f>IF('2. Avropsmall FKU'!B132="","",'2. Avropsmall FKU'!B132)</f>
        <v/>
      </c>
      <c r="C131" s="176"/>
      <c r="D131" s="176"/>
      <c r="E131" s="252" t="str">
        <f>IF('2. Avropsmall FKU'!E132="","",'2. Avropsmall FKU'!E132)</f>
        <v/>
      </c>
      <c r="F131" s="252" t="str">
        <f>IF('2. Avropsmall FKU'!F132="","",'2. Avropsmall FKU'!F132)</f>
        <v/>
      </c>
      <c r="G131" s="173" t="str">
        <f>IF('2. Avropsmall FKU'!G132="","",'2. Avropsmall FKU'!G132)</f>
        <v/>
      </c>
      <c r="H131" s="426"/>
      <c r="I131" s="427"/>
      <c r="J131" s="427"/>
      <c r="K131" s="428"/>
      <c r="L131" s="189"/>
      <c r="M131" s="189"/>
      <c r="N131" s="189"/>
      <c r="O131" s="189"/>
      <c r="P131" s="189"/>
      <c r="Q131" s="189"/>
      <c r="R131" s="189"/>
      <c r="S131" s="189"/>
      <c r="T131" s="189"/>
      <c r="U131" s="189"/>
      <c r="V131" s="189"/>
      <c r="W131" s="189"/>
      <c r="X131" s="189"/>
      <c r="Y131" s="189"/>
      <c r="Z131" s="189"/>
      <c r="AA131" s="189"/>
      <c r="AB131" s="189"/>
    </row>
    <row r="132" spans="1:28" ht="24" customHeight="1" x14ac:dyDescent="0.2">
      <c r="A132" s="189"/>
      <c r="B132" s="175" t="str">
        <f>IF('2. Avropsmall FKU'!B133="","",'2. Avropsmall FKU'!B133)</f>
        <v/>
      </c>
      <c r="C132" s="176"/>
      <c r="D132" s="176"/>
      <c r="E132" s="252" t="str">
        <f>IF('2. Avropsmall FKU'!E133="","",'2. Avropsmall FKU'!E133)</f>
        <v/>
      </c>
      <c r="F132" s="252" t="str">
        <f>IF('2. Avropsmall FKU'!F133="","",'2. Avropsmall FKU'!F133)</f>
        <v/>
      </c>
      <c r="G132" s="173" t="str">
        <f>IF('2. Avropsmall FKU'!G133="","",'2. Avropsmall FKU'!G133)</f>
        <v/>
      </c>
      <c r="H132" s="426"/>
      <c r="I132" s="427"/>
      <c r="J132" s="427"/>
      <c r="K132" s="428"/>
      <c r="L132" s="189"/>
      <c r="M132" s="189"/>
      <c r="N132" s="189"/>
      <c r="O132" s="189"/>
      <c r="P132" s="189"/>
      <c r="Q132" s="189"/>
      <c r="R132" s="189"/>
      <c r="S132" s="189"/>
      <c r="T132" s="189"/>
      <c r="U132" s="189"/>
      <c r="V132" s="189"/>
      <c r="W132" s="189"/>
      <c r="X132" s="189"/>
      <c r="Y132" s="189"/>
      <c r="Z132" s="189"/>
      <c r="AA132" s="189"/>
      <c r="AB132" s="189"/>
    </row>
    <row r="133" spans="1:28" ht="24" customHeight="1" x14ac:dyDescent="0.2">
      <c r="A133" s="189"/>
      <c r="B133" s="183" t="str">
        <f>IF('2. Avropsmall FKU'!B134="","",'2. Avropsmall FKU'!B134)</f>
        <v/>
      </c>
      <c r="C133" s="184"/>
      <c r="D133" s="184"/>
      <c r="E133" s="256" t="str">
        <f>IF('2. Avropsmall FKU'!E134="","",'2. Avropsmall FKU'!E134)</f>
        <v/>
      </c>
      <c r="F133" s="256" t="str">
        <f>IF('2. Avropsmall FKU'!F134="","",'2. Avropsmall FKU'!F134)</f>
        <v/>
      </c>
      <c r="G133" s="185" t="str">
        <f>IF('2. Avropsmall FKU'!G134="","",'2. Avropsmall FKU'!G134)</f>
        <v/>
      </c>
      <c r="H133" s="467"/>
      <c r="I133" s="468"/>
      <c r="J133" s="468"/>
      <c r="K133" s="469"/>
      <c r="L133" s="189"/>
      <c r="M133" s="189"/>
      <c r="N133" s="189"/>
      <c r="O133" s="189"/>
      <c r="P133" s="189"/>
      <c r="Q133" s="189"/>
      <c r="R133" s="189"/>
      <c r="S133" s="189"/>
      <c r="T133" s="189"/>
      <c r="U133" s="189"/>
      <c r="V133" s="189"/>
      <c r="W133" s="189"/>
      <c r="X133" s="189"/>
      <c r="Y133" s="189"/>
      <c r="Z133" s="189"/>
      <c r="AA133" s="189"/>
      <c r="AB133" s="189"/>
    </row>
    <row r="134" spans="1:28" ht="12.4" customHeight="1" x14ac:dyDescent="0.2">
      <c r="A134" s="189"/>
      <c r="B134" s="240"/>
      <c r="C134" s="240"/>
      <c r="D134" s="240"/>
      <c r="E134" s="240"/>
      <c r="F134" s="240"/>
      <c r="G134" s="241"/>
      <c r="H134" s="240"/>
      <c r="I134" s="240"/>
      <c r="J134" s="240"/>
      <c r="K134" s="240"/>
      <c r="L134" s="189"/>
      <c r="M134" s="189"/>
      <c r="N134" s="189"/>
      <c r="O134" s="189"/>
      <c r="P134" s="189"/>
      <c r="Q134" s="189"/>
      <c r="R134" s="189"/>
      <c r="S134" s="189"/>
      <c r="T134" s="189"/>
      <c r="U134" s="189"/>
      <c r="V134" s="189"/>
      <c r="W134" s="189"/>
      <c r="X134" s="189"/>
      <c r="Y134" s="189"/>
      <c r="Z134" s="189"/>
      <c r="AA134" s="189"/>
      <c r="AB134" s="189"/>
    </row>
    <row r="135" spans="1:28" ht="12.4" customHeight="1" x14ac:dyDescent="0.2">
      <c r="A135" s="189"/>
      <c r="B135" s="189"/>
      <c r="C135" s="210"/>
      <c r="D135" s="210"/>
      <c r="E135" s="210"/>
      <c r="F135" s="210"/>
      <c r="G135" s="210"/>
      <c r="H135" s="189"/>
      <c r="I135" s="189"/>
      <c r="J135" s="189"/>
      <c r="K135" s="189"/>
      <c r="L135" s="189"/>
      <c r="M135" s="189"/>
      <c r="N135" s="189"/>
      <c r="O135" s="189"/>
      <c r="P135" s="189"/>
      <c r="Q135" s="189"/>
      <c r="R135" s="189"/>
      <c r="S135" s="189"/>
      <c r="T135" s="189"/>
      <c r="U135" s="189"/>
      <c r="V135" s="189"/>
      <c r="W135" s="189"/>
      <c r="X135" s="189"/>
      <c r="Y135" s="189"/>
      <c r="Z135" s="189"/>
      <c r="AA135" s="189"/>
      <c r="AB135" s="189"/>
    </row>
    <row r="136" spans="1:28" ht="25.5" customHeight="1" x14ac:dyDescent="0.2">
      <c r="A136" s="189"/>
      <c r="B136" s="189"/>
      <c r="C136" s="210"/>
      <c r="D136" s="210"/>
      <c r="E136" s="210"/>
      <c r="F136" s="210"/>
      <c r="G136" s="210"/>
      <c r="H136" s="189"/>
      <c r="I136" s="189"/>
      <c r="J136" s="189"/>
      <c r="K136" s="189"/>
      <c r="L136" s="189"/>
      <c r="M136" s="189"/>
      <c r="N136" s="189"/>
      <c r="O136" s="189"/>
      <c r="P136" s="189"/>
      <c r="Q136" s="189"/>
      <c r="R136" s="189"/>
      <c r="S136" s="189"/>
      <c r="T136" s="189"/>
      <c r="U136" s="189"/>
      <c r="V136" s="189"/>
      <c r="W136" s="189"/>
      <c r="X136" s="189"/>
      <c r="Y136" s="189"/>
      <c r="Z136" s="189"/>
      <c r="AA136" s="189"/>
      <c r="AB136" s="189"/>
    </row>
    <row r="137" spans="1:28" ht="18.75" x14ac:dyDescent="0.3">
      <c r="A137" s="189"/>
      <c r="B137" s="191" t="s">
        <v>156</v>
      </c>
      <c r="C137" s="192"/>
      <c r="D137" s="193"/>
      <c r="E137" s="193"/>
      <c r="F137" s="193" t="s">
        <v>60</v>
      </c>
      <c r="G137" s="193"/>
      <c r="H137" s="193" t="s">
        <v>60</v>
      </c>
      <c r="I137" s="193"/>
      <c r="J137" s="193" t="s">
        <v>60</v>
      </c>
      <c r="K137" s="194"/>
      <c r="L137" s="189"/>
      <c r="M137" s="189"/>
      <c r="N137" s="189"/>
      <c r="O137" s="189"/>
      <c r="P137" s="189"/>
      <c r="Q137" s="189"/>
      <c r="R137" s="189"/>
      <c r="S137" s="189"/>
      <c r="T137" s="189"/>
      <c r="U137" s="189"/>
      <c r="V137" s="189"/>
      <c r="W137" s="189"/>
      <c r="X137" s="189"/>
      <c r="Y137" s="189"/>
      <c r="Z137" s="189"/>
      <c r="AA137" s="189"/>
      <c r="AB137" s="189"/>
    </row>
    <row r="138" spans="1:28" ht="2.1" customHeight="1" x14ac:dyDescent="0.3">
      <c r="A138" s="189"/>
      <c r="B138" s="195"/>
      <c r="C138" s="195"/>
      <c r="D138" s="190"/>
      <c r="E138" s="190"/>
      <c r="F138" s="190"/>
      <c r="G138" s="190"/>
      <c r="H138" s="190"/>
      <c r="I138" s="190"/>
      <c r="J138" s="190"/>
      <c r="K138" s="190"/>
      <c r="L138" s="189"/>
      <c r="M138" s="189"/>
      <c r="N138" s="189"/>
      <c r="O138" s="189"/>
      <c r="P138" s="189"/>
      <c r="Q138" s="189"/>
      <c r="R138" s="189"/>
      <c r="S138" s="189"/>
      <c r="T138" s="189"/>
      <c r="U138" s="189"/>
      <c r="V138" s="189"/>
      <c r="W138" s="189"/>
      <c r="X138" s="189"/>
      <c r="Y138" s="189"/>
      <c r="Z138" s="189"/>
      <c r="AA138" s="189"/>
      <c r="AB138" s="189"/>
    </row>
    <row r="139" spans="1:28" x14ac:dyDescent="0.2">
      <c r="A139" s="189"/>
      <c r="B139" s="138" t="s">
        <v>152</v>
      </c>
      <c r="C139" s="137"/>
      <c r="D139" s="206"/>
      <c r="E139" s="206"/>
      <c r="F139" s="206"/>
      <c r="G139" s="206"/>
      <c r="H139" s="206"/>
      <c r="I139" s="206"/>
      <c r="J139" s="206"/>
      <c r="K139" s="207"/>
      <c r="L139" s="189"/>
      <c r="M139" s="189"/>
      <c r="N139" s="189"/>
      <c r="O139" s="189"/>
      <c r="P139" s="189"/>
      <c r="Q139" s="189"/>
      <c r="R139" s="189"/>
      <c r="S139" s="189"/>
      <c r="T139" s="189"/>
      <c r="U139" s="189"/>
      <c r="V139" s="189"/>
      <c r="W139" s="189"/>
      <c r="X139" s="189"/>
      <c r="Y139" s="189"/>
      <c r="Z139" s="189"/>
      <c r="AA139" s="189"/>
      <c r="AB139" s="189"/>
    </row>
    <row r="140" spans="1:28" ht="347.65" customHeight="1" x14ac:dyDescent="0.2">
      <c r="A140" s="189"/>
      <c r="B140" s="447" t="str">
        <f>IF('2. Avropsmall FKU'!B149="","",'2. Avropsmall FKU'!B149)</f>
        <v/>
      </c>
      <c r="C140" s="448"/>
      <c r="D140" s="448"/>
      <c r="E140" s="448"/>
      <c r="F140" s="448"/>
      <c r="G140" s="448"/>
      <c r="H140" s="448"/>
      <c r="I140" s="448"/>
      <c r="J140" s="448"/>
      <c r="K140" s="449"/>
      <c r="L140" s="189"/>
      <c r="M140" s="189"/>
      <c r="N140" s="189"/>
      <c r="O140" s="189"/>
      <c r="P140" s="189"/>
      <c r="Q140" s="189"/>
      <c r="R140" s="189"/>
      <c r="S140" s="189"/>
      <c r="T140" s="189"/>
      <c r="U140" s="189"/>
      <c r="V140" s="189"/>
      <c r="W140" s="189"/>
      <c r="X140" s="189"/>
      <c r="Y140" s="189"/>
      <c r="Z140" s="189"/>
      <c r="AA140" s="189"/>
      <c r="AB140" s="189"/>
    </row>
    <row r="141" spans="1:28" ht="16.149999999999999" customHeight="1" x14ac:dyDescent="0.2">
      <c r="A141" s="189"/>
      <c r="B141" s="138" t="s">
        <v>150</v>
      </c>
      <c r="C141" s="137"/>
      <c r="D141" s="206"/>
      <c r="E141" s="206"/>
      <c r="F141" s="206"/>
      <c r="G141" s="206"/>
      <c r="H141" s="206"/>
      <c r="I141" s="206"/>
      <c r="J141" s="206"/>
      <c r="K141" s="207"/>
      <c r="L141" s="189"/>
      <c r="M141" s="189"/>
      <c r="N141" s="189"/>
      <c r="O141" s="189"/>
      <c r="P141" s="189"/>
      <c r="Q141" s="189"/>
      <c r="R141" s="189"/>
      <c r="S141" s="189"/>
      <c r="T141" s="189"/>
      <c r="U141" s="189"/>
      <c r="V141" s="189"/>
      <c r="W141" s="189"/>
      <c r="X141" s="189"/>
      <c r="Y141" s="189"/>
      <c r="Z141" s="189"/>
      <c r="AA141" s="189"/>
      <c r="AB141" s="189"/>
    </row>
    <row r="142" spans="1:28" ht="254.1" customHeight="1" x14ac:dyDescent="0.2">
      <c r="A142" s="189"/>
      <c r="B142" s="470"/>
      <c r="C142" s="471"/>
      <c r="D142" s="471"/>
      <c r="E142" s="471"/>
      <c r="F142" s="471"/>
      <c r="G142" s="471"/>
      <c r="H142" s="471"/>
      <c r="I142" s="471"/>
      <c r="J142" s="471"/>
      <c r="K142" s="472"/>
      <c r="L142" s="189"/>
      <c r="M142" s="189"/>
      <c r="N142" s="189"/>
      <c r="O142" s="189"/>
      <c r="P142" s="189"/>
      <c r="Q142" s="189"/>
      <c r="R142" s="189"/>
      <c r="S142" s="189"/>
      <c r="T142" s="189"/>
      <c r="U142" s="189"/>
      <c r="V142" s="189"/>
      <c r="W142" s="189"/>
      <c r="X142" s="189"/>
      <c r="Y142" s="189"/>
      <c r="Z142" s="189"/>
      <c r="AA142" s="189"/>
      <c r="AB142" s="189"/>
    </row>
    <row r="143" spans="1:28" ht="13.35" customHeight="1" x14ac:dyDescent="0.2">
      <c r="A143" s="189"/>
      <c r="B143" s="189"/>
      <c r="C143" s="189"/>
      <c r="D143" s="189"/>
      <c r="E143" s="189"/>
      <c r="F143" s="189"/>
      <c r="G143" s="189"/>
      <c r="H143" s="189"/>
      <c r="I143" s="189"/>
      <c r="J143" s="189"/>
      <c r="K143" s="189"/>
      <c r="L143" s="189"/>
      <c r="M143" s="189"/>
      <c r="N143" s="189"/>
      <c r="O143" s="189"/>
      <c r="P143" s="189"/>
      <c r="Q143" s="189"/>
      <c r="R143" s="189"/>
      <c r="S143" s="189"/>
      <c r="T143" s="189"/>
      <c r="U143" s="189"/>
      <c r="V143" s="189"/>
      <c r="W143" s="189"/>
      <c r="X143" s="189"/>
      <c r="Y143" s="189"/>
      <c r="Z143" s="189"/>
      <c r="AA143" s="189"/>
      <c r="AB143" s="189"/>
    </row>
    <row r="144" spans="1:28" x14ac:dyDescent="0.2">
      <c r="A144" s="189"/>
      <c r="B144" s="138" t="s">
        <v>94</v>
      </c>
      <c r="C144" s="137"/>
      <c r="D144" s="206"/>
      <c r="E144" s="206"/>
      <c r="F144" s="206"/>
      <c r="G144" s="206"/>
      <c r="H144" s="206"/>
      <c r="I144" s="206"/>
      <c r="J144" s="206"/>
      <c r="K144" s="207"/>
      <c r="L144" s="189"/>
      <c r="M144" s="189"/>
      <c r="N144" s="189"/>
      <c r="O144" s="189"/>
      <c r="P144" s="189"/>
      <c r="Q144" s="189"/>
      <c r="R144" s="189"/>
      <c r="S144" s="189"/>
      <c r="T144" s="189"/>
      <c r="U144" s="189"/>
      <c r="V144" s="189"/>
      <c r="W144" s="189"/>
      <c r="X144" s="189"/>
      <c r="Y144" s="189"/>
      <c r="Z144" s="189"/>
      <c r="AA144" s="189"/>
      <c r="AB144" s="189"/>
    </row>
    <row r="145" spans="1:28" ht="299.64999999999998" customHeight="1" x14ac:dyDescent="0.2">
      <c r="A145" s="189"/>
      <c r="B145" s="444" t="str">
        <f>IF('2. Avropsmall FKU'!B152="","",'2. Avropsmall FKU'!B152)</f>
        <v/>
      </c>
      <c r="C145" s="445"/>
      <c r="D145" s="445"/>
      <c r="E145" s="445"/>
      <c r="F145" s="445"/>
      <c r="G145" s="445"/>
      <c r="H145" s="445"/>
      <c r="I145" s="445"/>
      <c r="J145" s="445"/>
      <c r="K145" s="446"/>
      <c r="L145" s="189"/>
      <c r="M145" s="189"/>
      <c r="N145" s="189"/>
      <c r="O145" s="189"/>
      <c r="P145" s="189"/>
      <c r="Q145" s="189"/>
      <c r="R145" s="189"/>
      <c r="S145" s="189"/>
      <c r="T145" s="189"/>
      <c r="U145" s="189"/>
      <c r="V145" s="189"/>
      <c r="W145" s="189"/>
      <c r="X145" s="189"/>
      <c r="Y145" s="189"/>
      <c r="Z145" s="189"/>
      <c r="AA145" s="189"/>
      <c r="AB145" s="189"/>
    </row>
    <row r="146" spans="1:28" x14ac:dyDescent="0.2">
      <c r="A146" s="189"/>
      <c r="B146" s="138" t="s">
        <v>150</v>
      </c>
      <c r="C146" s="137"/>
      <c r="D146" s="206"/>
      <c r="E146" s="206"/>
      <c r="F146" s="206"/>
      <c r="G146" s="206"/>
      <c r="H146" s="206"/>
      <c r="I146" s="206"/>
      <c r="J146" s="206"/>
      <c r="K146" s="207"/>
      <c r="L146" s="189"/>
      <c r="M146" s="189"/>
      <c r="N146" s="189"/>
      <c r="O146" s="189"/>
      <c r="P146" s="189"/>
      <c r="Q146" s="189"/>
      <c r="R146" s="189"/>
      <c r="S146" s="189"/>
      <c r="T146" s="189"/>
      <c r="U146" s="189"/>
      <c r="V146" s="189"/>
      <c r="W146" s="189"/>
      <c r="X146" s="189"/>
      <c r="Y146" s="189"/>
      <c r="Z146" s="189"/>
      <c r="AA146" s="189"/>
      <c r="AB146" s="189"/>
    </row>
    <row r="147" spans="1:28" ht="163.15" customHeight="1" x14ac:dyDescent="0.2">
      <c r="A147" s="189"/>
      <c r="B147" s="242"/>
      <c r="C147" s="243"/>
      <c r="D147" s="243"/>
      <c r="E147" s="243"/>
      <c r="F147" s="243"/>
      <c r="G147" s="243"/>
      <c r="H147" s="243"/>
      <c r="I147" s="243"/>
      <c r="J147" s="243"/>
      <c r="K147" s="244"/>
      <c r="L147" s="189"/>
      <c r="M147" s="189"/>
      <c r="N147" s="189"/>
      <c r="O147" s="189"/>
      <c r="P147" s="189"/>
      <c r="Q147" s="189"/>
      <c r="R147" s="189"/>
      <c r="S147" s="189"/>
      <c r="T147" s="189"/>
      <c r="U147" s="189"/>
      <c r="V147" s="189"/>
      <c r="W147" s="189"/>
      <c r="X147" s="189"/>
      <c r="Y147" s="189"/>
      <c r="Z147" s="189"/>
      <c r="AA147" s="189"/>
      <c r="AB147" s="189"/>
    </row>
    <row r="148" spans="1:28" x14ac:dyDescent="0.2">
      <c r="A148" s="189"/>
      <c r="B148" s="189"/>
      <c r="C148" s="189"/>
      <c r="D148" s="189"/>
      <c r="E148" s="189"/>
      <c r="F148" s="189"/>
      <c r="G148" s="189"/>
      <c r="H148" s="189"/>
      <c r="I148" s="189"/>
      <c r="J148" s="189"/>
      <c r="K148" s="189"/>
      <c r="L148" s="189"/>
      <c r="M148" s="189"/>
      <c r="N148" s="189"/>
      <c r="O148" s="189"/>
      <c r="P148" s="189"/>
      <c r="Q148" s="189"/>
      <c r="R148" s="189"/>
      <c r="S148" s="189"/>
      <c r="T148" s="189"/>
      <c r="U148" s="189"/>
      <c r="V148" s="189"/>
      <c r="W148" s="189"/>
      <c r="X148" s="189"/>
      <c r="Y148" s="189"/>
      <c r="Z148" s="189"/>
      <c r="AA148" s="189"/>
      <c r="AB148" s="189"/>
    </row>
    <row r="149" spans="1:28" x14ac:dyDescent="0.2">
      <c r="A149" s="189"/>
      <c r="B149" s="189"/>
      <c r="C149" s="189"/>
      <c r="D149" s="189"/>
      <c r="E149" s="189"/>
      <c r="F149" s="189"/>
      <c r="G149" s="189"/>
      <c r="H149" s="189"/>
      <c r="I149" s="189"/>
      <c r="J149" s="189"/>
      <c r="K149" s="189"/>
      <c r="L149" s="189"/>
      <c r="M149" s="189"/>
      <c r="N149" s="189"/>
      <c r="O149" s="189"/>
      <c r="P149" s="189"/>
      <c r="Q149" s="189"/>
      <c r="R149" s="189"/>
      <c r="S149" s="189"/>
      <c r="T149" s="189"/>
      <c r="U149" s="189"/>
      <c r="V149" s="189"/>
      <c r="W149" s="189"/>
      <c r="X149" s="189"/>
      <c r="Y149" s="189"/>
      <c r="Z149" s="189"/>
      <c r="AA149" s="189"/>
      <c r="AB149" s="189"/>
    </row>
    <row r="150" spans="1:28" x14ac:dyDescent="0.2">
      <c r="A150" s="189"/>
      <c r="B150" s="189"/>
      <c r="C150" s="189"/>
      <c r="D150" s="189"/>
      <c r="E150" s="189"/>
      <c r="F150" s="189"/>
      <c r="G150" s="189"/>
      <c r="H150" s="189"/>
      <c r="I150" s="189"/>
      <c r="J150" s="189"/>
      <c r="K150" s="189"/>
      <c r="L150" s="189"/>
      <c r="M150" s="189"/>
      <c r="N150" s="189"/>
      <c r="O150" s="189"/>
      <c r="P150" s="189"/>
      <c r="Q150" s="189"/>
      <c r="R150" s="189"/>
      <c r="S150" s="189"/>
      <c r="T150" s="189"/>
      <c r="U150" s="189"/>
      <c r="V150" s="189"/>
      <c r="W150" s="189"/>
      <c r="X150" s="189"/>
      <c r="Y150" s="189"/>
      <c r="Z150" s="189"/>
      <c r="AA150" s="189"/>
      <c r="AB150" s="189"/>
    </row>
    <row r="151" spans="1:28" x14ac:dyDescent="0.2">
      <c r="A151" s="189"/>
      <c r="B151" s="189"/>
      <c r="C151" s="189"/>
      <c r="D151" s="189"/>
      <c r="E151" s="189"/>
      <c r="F151" s="189"/>
      <c r="G151" s="189"/>
      <c r="H151" s="189"/>
      <c r="I151" s="189"/>
      <c r="J151" s="189"/>
      <c r="K151" s="189"/>
      <c r="L151" s="189"/>
      <c r="M151" s="189"/>
      <c r="N151" s="189"/>
      <c r="O151" s="189"/>
      <c r="P151" s="189"/>
      <c r="Q151" s="189"/>
      <c r="R151" s="189"/>
      <c r="S151" s="189"/>
      <c r="T151" s="189"/>
      <c r="U151" s="189"/>
      <c r="V151" s="189"/>
      <c r="W151" s="189"/>
      <c r="X151" s="189"/>
      <c r="Y151" s="189"/>
      <c r="Z151" s="189"/>
      <c r="AA151" s="189"/>
      <c r="AB151" s="189"/>
    </row>
    <row r="152" spans="1:28" x14ac:dyDescent="0.2">
      <c r="A152" s="189"/>
      <c r="B152" s="189"/>
      <c r="C152" s="189"/>
      <c r="D152" s="189"/>
      <c r="E152" s="189"/>
      <c r="F152" s="189"/>
      <c r="G152" s="189"/>
      <c r="H152" s="189"/>
      <c r="I152" s="189"/>
      <c r="J152" s="189"/>
      <c r="K152" s="189"/>
      <c r="L152" s="189"/>
      <c r="M152" s="189"/>
      <c r="N152" s="189"/>
      <c r="O152" s="189"/>
      <c r="P152" s="189"/>
      <c r="Q152" s="189"/>
      <c r="R152" s="189"/>
      <c r="S152" s="189"/>
      <c r="T152" s="189"/>
      <c r="U152" s="189"/>
      <c r="V152" s="189"/>
      <c r="W152" s="189"/>
      <c r="X152" s="189"/>
      <c r="Y152" s="189"/>
      <c r="Z152" s="189"/>
      <c r="AA152" s="189"/>
      <c r="AB152" s="189"/>
    </row>
    <row r="153" spans="1:28" x14ac:dyDescent="0.2">
      <c r="A153" s="189"/>
      <c r="B153" s="189"/>
      <c r="C153" s="189"/>
      <c r="D153" s="189"/>
      <c r="E153" s="189"/>
      <c r="F153" s="189"/>
      <c r="G153" s="189"/>
      <c r="H153" s="189"/>
      <c r="I153" s="189"/>
      <c r="J153" s="189"/>
      <c r="K153" s="189"/>
      <c r="L153" s="189"/>
      <c r="M153" s="189"/>
      <c r="N153" s="189"/>
      <c r="O153" s="189"/>
      <c r="P153" s="189"/>
      <c r="Q153" s="189"/>
      <c r="R153" s="189"/>
      <c r="S153" s="189"/>
      <c r="T153" s="189"/>
      <c r="U153" s="189"/>
      <c r="V153" s="189"/>
      <c r="W153" s="189"/>
      <c r="X153" s="189"/>
      <c r="Y153" s="189"/>
      <c r="Z153" s="189"/>
      <c r="AA153" s="189"/>
      <c r="AB153" s="189"/>
    </row>
    <row r="154" spans="1:28" x14ac:dyDescent="0.2">
      <c r="A154" s="189"/>
      <c r="B154" s="189"/>
      <c r="C154" s="189"/>
      <c r="D154" s="189"/>
      <c r="E154" s="189"/>
      <c r="F154" s="189"/>
      <c r="G154" s="189"/>
      <c r="H154" s="189"/>
      <c r="I154" s="189"/>
      <c r="J154" s="189"/>
      <c r="K154" s="189"/>
      <c r="L154" s="189"/>
      <c r="M154" s="189"/>
      <c r="N154" s="189"/>
      <c r="O154" s="189"/>
      <c r="P154" s="189"/>
      <c r="Q154" s="189"/>
      <c r="R154" s="189"/>
      <c r="S154" s="189"/>
      <c r="T154" s="189"/>
      <c r="U154" s="189"/>
      <c r="V154" s="189"/>
      <c r="W154" s="189"/>
      <c r="X154" s="189"/>
      <c r="Y154" s="189"/>
      <c r="Z154" s="189"/>
      <c r="AA154" s="189"/>
      <c r="AB154" s="189"/>
    </row>
    <row r="155" spans="1:28" x14ac:dyDescent="0.2">
      <c r="A155" s="189"/>
      <c r="B155" s="189"/>
      <c r="C155" s="189"/>
      <c r="D155" s="189"/>
      <c r="E155" s="189"/>
      <c r="F155" s="189"/>
      <c r="G155" s="189"/>
      <c r="H155" s="189"/>
      <c r="I155" s="189"/>
      <c r="J155" s="189"/>
      <c r="K155" s="189"/>
      <c r="L155" s="189"/>
      <c r="M155" s="189"/>
      <c r="N155" s="189"/>
      <c r="O155" s="189"/>
      <c r="P155" s="189"/>
      <c r="Q155" s="189"/>
      <c r="R155" s="189"/>
      <c r="S155" s="189"/>
      <c r="T155" s="189"/>
      <c r="U155" s="189"/>
      <c r="V155" s="189"/>
      <c r="W155" s="189"/>
      <c r="X155" s="189"/>
      <c r="Y155" s="189"/>
      <c r="Z155" s="189"/>
      <c r="AA155" s="189"/>
      <c r="AB155" s="189"/>
    </row>
    <row r="156" spans="1:28" x14ac:dyDescent="0.2">
      <c r="A156" s="189"/>
      <c r="B156" s="189"/>
      <c r="C156" s="189"/>
      <c r="D156" s="189"/>
      <c r="E156" s="189"/>
      <c r="F156" s="189"/>
      <c r="G156" s="189"/>
      <c r="H156" s="189"/>
      <c r="I156" s="189"/>
      <c r="J156" s="189"/>
      <c r="K156" s="189"/>
      <c r="L156" s="189"/>
      <c r="M156" s="189"/>
      <c r="N156" s="189"/>
      <c r="O156" s="189"/>
      <c r="P156" s="189"/>
      <c r="Q156" s="189"/>
      <c r="R156" s="189"/>
      <c r="S156" s="189"/>
      <c r="T156" s="189"/>
      <c r="U156" s="189"/>
      <c r="V156" s="189"/>
      <c r="W156" s="189"/>
      <c r="X156" s="189"/>
      <c r="Y156" s="189"/>
      <c r="Z156" s="189"/>
      <c r="AA156" s="189"/>
      <c r="AB156" s="189"/>
    </row>
    <row r="157" spans="1:28" x14ac:dyDescent="0.2">
      <c r="A157" s="189"/>
      <c r="B157" s="189"/>
      <c r="C157" s="189"/>
      <c r="D157" s="189"/>
      <c r="E157" s="189"/>
      <c r="F157" s="189"/>
      <c r="G157" s="189"/>
      <c r="H157" s="189"/>
      <c r="I157" s="189"/>
      <c r="J157" s="189"/>
      <c r="K157" s="189"/>
      <c r="L157" s="189"/>
      <c r="M157" s="189"/>
      <c r="N157" s="189"/>
      <c r="O157" s="189"/>
      <c r="P157" s="189"/>
      <c r="Q157" s="189"/>
      <c r="R157" s="189"/>
      <c r="S157" s="189"/>
      <c r="T157" s="189"/>
      <c r="U157" s="189"/>
      <c r="V157" s="189"/>
      <c r="W157" s="189"/>
      <c r="X157" s="189"/>
      <c r="Y157" s="189"/>
      <c r="Z157" s="189"/>
      <c r="AA157" s="189"/>
      <c r="AB157" s="189"/>
    </row>
    <row r="158" spans="1:28" x14ac:dyDescent="0.2">
      <c r="A158" s="189"/>
      <c r="B158" s="189"/>
      <c r="C158" s="189"/>
      <c r="D158" s="189"/>
      <c r="E158" s="189"/>
      <c r="F158" s="189"/>
      <c r="G158" s="189"/>
      <c r="H158" s="189"/>
      <c r="I158" s="189"/>
      <c r="J158" s="189"/>
      <c r="K158" s="189"/>
      <c r="L158" s="189"/>
      <c r="M158" s="189"/>
      <c r="N158" s="189"/>
      <c r="O158" s="189"/>
      <c r="P158" s="189"/>
      <c r="Q158" s="189"/>
      <c r="R158" s="189"/>
      <c r="S158" s="189"/>
      <c r="T158" s="189"/>
      <c r="U158" s="189"/>
      <c r="V158" s="189"/>
      <c r="W158" s="189"/>
      <c r="X158" s="189"/>
      <c r="Y158" s="189"/>
      <c r="Z158" s="189"/>
      <c r="AA158" s="189"/>
      <c r="AB158" s="189"/>
    </row>
    <row r="159" spans="1:28" x14ac:dyDescent="0.2">
      <c r="A159" s="189"/>
      <c r="B159" s="189"/>
      <c r="C159" s="189"/>
      <c r="D159" s="189"/>
      <c r="E159" s="189"/>
      <c r="F159" s="189"/>
      <c r="G159" s="189"/>
      <c r="H159" s="189"/>
      <c r="I159" s="189"/>
      <c r="J159" s="189"/>
      <c r="K159" s="189"/>
      <c r="L159" s="189"/>
      <c r="M159" s="189"/>
      <c r="N159" s="189"/>
      <c r="O159" s="189"/>
      <c r="P159" s="189"/>
      <c r="Q159" s="189"/>
      <c r="R159" s="189"/>
      <c r="S159" s="189"/>
      <c r="T159" s="189"/>
      <c r="U159" s="189"/>
      <c r="V159" s="189"/>
      <c r="W159" s="189"/>
      <c r="X159" s="189"/>
      <c r="Y159" s="189"/>
      <c r="Z159" s="189"/>
      <c r="AA159" s="189"/>
      <c r="AB159" s="189"/>
    </row>
    <row r="160" spans="1:28" x14ac:dyDescent="0.2">
      <c r="A160" s="189"/>
      <c r="B160" s="189"/>
      <c r="C160" s="189"/>
      <c r="D160" s="189"/>
      <c r="E160" s="189"/>
      <c r="F160" s="189"/>
      <c r="G160" s="189"/>
      <c r="H160" s="189"/>
      <c r="I160" s="189"/>
      <c r="J160" s="189"/>
      <c r="K160" s="189"/>
      <c r="L160" s="189"/>
      <c r="M160" s="189"/>
      <c r="N160" s="189"/>
      <c r="O160" s="189"/>
      <c r="P160" s="189"/>
      <c r="Q160" s="189"/>
      <c r="R160" s="189"/>
      <c r="S160" s="189"/>
      <c r="T160" s="189"/>
      <c r="U160" s="189"/>
      <c r="V160" s="189"/>
      <c r="W160" s="189"/>
      <c r="X160" s="189"/>
      <c r="Y160" s="189"/>
      <c r="Z160" s="189"/>
      <c r="AA160" s="189"/>
      <c r="AB160" s="189"/>
    </row>
  </sheetData>
  <mergeCells count="67">
    <mergeCell ref="H126:K126"/>
    <mergeCell ref="H132:K132"/>
    <mergeCell ref="H133:K133"/>
    <mergeCell ref="B142:K142"/>
    <mergeCell ref="H127:K127"/>
    <mergeCell ref="H128:K128"/>
    <mergeCell ref="H129:K129"/>
    <mergeCell ref="H130:K130"/>
    <mergeCell ref="H131:K131"/>
    <mergeCell ref="H121:K121"/>
    <mergeCell ref="H122:K122"/>
    <mergeCell ref="H123:K123"/>
    <mergeCell ref="H124:K124"/>
    <mergeCell ref="H125:K125"/>
    <mergeCell ref="H116:K116"/>
    <mergeCell ref="H117:K117"/>
    <mergeCell ref="H118:K118"/>
    <mergeCell ref="H119:K119"/>
    <mergeCell ref="H120:K120"/>
    <mergeCell ref="B5:C5"/>
    <mergeCell ref="D5:E5"/>
    <mergeCell ref="F5:G5"/>
    <mergeCell ref="H5:I5"/>
    <mergeCell ref="J5:K5"/>
    <mergeCell ref="B10:C10"/>
    <mergeCell ref="D10:E10"/>
    <mergeCell ref="B11:C11"/>
    <mergeCell ref="F11:G11"/>
    <mergeCell ref="J6:K6"/>
    <mergeCell ref="H6:I6"/>
    <mergeCell ref="F6:G6"/>
    <mergeCell ref="D6:E6"/>
    <mergeCell ref="B6:C6"/>
    <mergeCell ref="H10:I10"/>
    <mergeCell ref="F10:G10"/>
    <mergeCell ref="H11:I11"/>
    <mergeCell ref="J11:K11"/>
    <mergeCell ref="B145:K145"/>
    <mergeCell ref="B140:K140"/>
    <mergeCell ref="D14:E14"/>
    <mergeCell ref="D13:E13"/>
    <mergeCell ref="H104:K104"/>
    <mergeCell ref="H105:K105"/>
    <mergeCell ref="H106:K106"/>
    <mergeCell ref="H107:K107"/>
    <mergeCell ref="H108:K108"/>
    <mergeCell ref="H109:K109"/>
    <mergeCell ref="H110:K110"/>
    <mergeCell ref="H111:K111"/>
    <mergeCell ref="H112:K112"/>
    <mergeCell ref="H113:K113"/>
    <mergeCell ref="H114:K114"/>
    <mergeCell ref="H115:K115"/>
    <mergeCell ref="H102:K102"/>
    <mergeCell ref="H103:K103"/>
    <mergeCell ref="B13:C13"/>
    <mergeCell ref="B14:C14"/>
    <mergeCell ref="B12:C12"/>
    <mergeCell ref="F12:G12"/>
    <mergeCell ref="H12:I12"/>
    <mergeCell ref="J12:K12"/>
    <mergeCell ref="F13:G13"/>
    <mergeCell ref="H13:I13"/>
    <mergeCell ref="J13:K13"/>
    <mergeCell ref="J14:K14"/>
    <mergeCell ref="H14:I14"/>
    <mergeCell ref="F14:G14"/>
  </mergeCells>
  <conditionalFormatting sqref="B5 B11 F9:G9 D5 F5 H5 J5 D11 F13 H13 J13 B95:B98 G95:G98 E101 B136 G136 E18:F18 I18:K18">
    <cfRule type="expression" dxfId="197" priority="381" stopIfTrue="1">
      <formula>"OM($E$17&gt;0 och $E$16=0)"</formula>
    </cfRule>
  </conditionalFormatting>
  <conditionalFormatting sqref="F11">
    <cfRule type="expression" dxfId="196" priority="369" stopIfTrue="1">
      <formula>"OM($E$17&gt;0 och $E$16=0)"</formula>
    </cfRule>
  </conditionalFormatting>
  <conditionalFormatting sqref="B10">
    <cfRule type="expression" dxfId="195" priority="365" stopIfTrue="1">
      <formula>"OM($E$17&gt;0 och $E$16=0)"</formula>
    </cfRule>
  </conditionalFormatting>
  <conditionalFormatting sqref="J11">
    <cfRule type="expression" dxfId="194" priority="354" stopIfTrue="1">
      <formula>"OM($E$17&gt;0 och $E$16=0)"</formula>
    </cfRule>
  </conditionalFormatting>
  <conditionalFormatting sqref="H11">
    <cfRule type="expression" dxfId="193" priority="353" stopIfTrue="1">
      <formula>"OM($E$17&gt;0 och $E$16=0)"</formula>
    </cfRule>
  </conditionalFormatting>
  <conditionalFormatting sqref="B139:C139">
    <cfRule type="expression" dxfId="192" priority="261" stopIfTrue="1">
      <formula>"OM($E$17&gt;0 och $E$16=0)"</formula>
    </cfRule>
  </conditionalFormatting>
  <conditionalFormatting sqref="B144:C144">
    <cfRule type="expression" dxfId="191" priority="260" stopIfTrue="1">
      <formula>"OM($E$17&gt;0 och $E$16=0)"</formula>
    </cfRule>
  </conditionalFormatting>
  <conditionalFormatting sqref="B58">
    <cfRule type="expression" dxfId="190" priority="253" stopIfTrue="1">
      <formula>"OM($E$17&gt;0 och $E$16=0)"</formula>
    </cfRule>
  </conditionalFormatting>
  <conditionalFormatting sqref="B59">
    <cfRule type="expression" dxfId="189" priority="249" stopIfTrue="1">
      <formula>"OM($E$17&gt;0 och $E$16=0)"</formula>
    </cfRule>
  </conditionalFormatting>
  <conditionalFormatting sqref="B60">
    <cfRule type="expression" dxfId="188" priority="248" stopIfTrue="1">
      <formula>"OM($E$17&gt;0 och $E$16=0)"</formula>
    </cfRule>
  </conditionalFormatting>
  <conditionalFormatting sqref="B61">
    <cfRule type="expression" dxfId="187" priority="247" stopIfTrue="1">
      <formula>"OM($E$17&gt;0 och $E$16=0)"</formula>
    </cfRule>
  </conditionalFormatting>
  <conditionalFormatting sqref="B62">
    <cfRule type="expression" dxfId="186" priority="246" stopIfTrue="1">
      <formula>"OM($E$17&gt;0 och $E$16=0)"</formula>
    </cfRule>
  </conditionalFormatting>
  <conditionalFormatting sqref="B56">
    <cfRule type="expression" dxfId="185" priority="244" stopIfTrue="1">
      <formula>"OM($E$17&gt;0 och $E$16=0)"</formula>
    </cfRule>
  </conditionalFormatting>
  <conditionalFormatting sqref="B68:B72">
    <cfRule type="expression" dxfId="184" priority="245" stopIfTrue="1">
      <formula>"OM($E$17&gt;0 och $E$16=0)"</formula>
    </cfRule>
  </conditionalFormatting>
  <conditionalFormatting sqref="B74">
    <cfRule type="expression" dxfId="183" priority="238" stopIfTrue="1">
      <formula>"OM($E$17&gt;0 och $E$16=0)"</formula>
    </cfRule>
  </conditionalFormatting>
  <conditionalFormatting sqref="B76">
    <cfRule type="expression" dxfId="182" priority="236" stopIfTrue="1">
      <formula>"OM($E$17&gt;0 och $E$16=0)"</formula>
    </cfRule>
  </conditionalFormatting>
  <conditionalFormatting sqref="B73">
    <cfRule type="expression" dxfId="181" priority="239" stopIfTrue="1">
      <formula>"OM($E$17&gt;0 och $E$16=0)"</formula>
    </cfRule>
  </conditionalFormatting>
  <conditionalFormatting sqref="B65:B72">
    <cfRule type="expression" dxfId="180" priority="243" stopIfTrue="1">
      <formula>"OM($E$17&gt;0 och $E$16=0)"</formula>
    </cfRule>
  </conditionalFormatting>
  <conditionalFormatting sqref="B57">
    <cfRule type="expression" dxfId="179" priority="242" stopIfTrue="1">
      <formula>"OM($E$17&gt;0 och $E$16=0)"</formula>
    </cfRule>
  </conditionalFormatting>
  <conditionalFormatting sqref="B63">
    <cfRule type="expression" dxfId="178" priority="241" stopIfTrue="1">
      <formula>"OM($E$17&gt;0 och $E$16=0)"</formula>
    </cfRule>
  </conditionalFormatting>
  <conditionalFormatting sqref="B64">
    <cfRule type="expression" dxfId="177" priority="240" stopIfTrue="1">
      <formula>"OM($E$17&gt;0 och $E$16=0)"</formula>
    </cfRule>
  </conditionalFormatting>
  <conditionalFormatting sqref="B75">
    <cfRule type="expression" dxfId="176" priority="237" stopIfTrue="1">
      <formula>"OM($E$17&gt;0 och $E$16=0)"</formula>
    </cfRule>
  </conditionalFormatting>
  <conditionalFormatting sqref="B71">
    <cfRule type="expression" dxfId="175" priority="233" stopIfTrue="1">
      <formula>"OM($E$17&gt;0 och $E$16=0)"</formula>
    </cfRule>
  </conditionalFormatting>
  <conditionalFormatting sqref="B77">
    <cfRule type="expression" dxfId="174" priority="235" stopIfTrue="1">
      <formula>"OM($E$17&gt;0 och $E$16=0)"</formula>
    </cfRule>
  </conditionalFormatting>
  <conditionalFormatting sqref="B83 B87">
    <cfRule type="expression" dxfId="173" priority="234" stopIfTrue="1">
      <formula>"OM($E$17&gt;0 och $E$16=0)"</formula>
    </cfRule>
  </conditionalFormatting>
  <conditionalFormatting sqref="B80:B83 B87">
    <cfRule type="expression" dxfId="172" priority="232" stopIfTrue="1">
      <formula>"OM($E$17&gt;0 och $E$16=0)"</formula>
    </cfRule>
  </conditionalFormatting>
  <conditionalFormatting sqref="B72">
    <cfRule type="expression" dxfId="171" priority="231" stopIfTrue="1">
      <formula>"OM($E$17&gt;0 och $E$16=0)"</formula>
    </cfRule>
  </conditionalFormatting>
  <conditionalFormatting sqref="B78">
    <cfRule type="expression" dxfId="170" priority="230" stopIfTrue="1">
      <formula>"OM($E$17&gt;0 och $E$16=0)"</formula>
    </cfRule>
  </conditionalFormatting>
  <conditionalFormatting sqref="B79">
    <cfRule type="expression" dxfId="169" priority="229" stopIfTrue="1">
      <formula>"OM($E$17&gt;0 och $E$16=0)"</formula>
    </cfRule>
  </conditionalFormatting>
  <conditionalFormatting sqref="B85">
    <cfRule type="expression" dxfId="168" priority="226" stopIfTrue="1">
      <formula>"OM($E$17&gt;0 och $E$16=0)"</formula>
    </cfRule>
  </conditionalFormatting>
  <conditionalFormatting sqref="B84">
    <cfRule type="expression" dxfId="167" priority="225" stopIfTrue="1">
      <formula>"OM($E$17&gt;0 och $E$16=0)"</formula>
    </cfRule>
  </conditionalFormatting>
  <conditionalFormatting sqref="B86">
    <cfRule type="expression" dxfId="166" priority="223" stopIfTrue="1">
      <formula>"OM($E$17&gt;0 och $E$16=0)"</formula>
    </cfRule>
  </conditionalFormatting>
  <conditionalFormatting sqref="B86">
    <cfRule type="expression" dxfId="165" priority="222" stopIfTrue="1">
      <formula>"OM($E$17&gt;0 och $E$16=0)"</formula>
    </cfRule>
  </conditionalFormatting>
  <conditionalFormatting sqref="N90">
    <cfRule type="expression" dxfId="164" priority="209" stopIfTrue="1">
      <formula>"OM($E$17&gt;0 och $E$16=0)"</formula>
    </cfRule>
  </conditionalFormatting>
  <conditionalFormatting sqref="U91:U94">
    <cfRule type="expression" dxfId="163" priority="200" stopIfTrue="1">
      <formula>"OM($E$17&gt;0 och $E$16=0)"</formula>
    </cfRule>
  </conditionalFormatting>
  <conditionalFormatting sqref="Q91:Q94">
    <cfRule type="expression" dxfId="162" priority="199" stopIfTrue="1">
      <formula>"OM($E$17&gt;0 och $E$16=0)"</formula>
    </cfRule>
  </conditionalFormatting>
  <conditionalFormatting sqref="P91:P94">
    <cfRule type="expression" dxfId="161" priority="201" stopIfTrue="1">
      <formula>"OM($E$17&gt;0 och $E$16=0)"</formula>
    </cfRule>
  </conditionalFormatting>
  <conditionalFormatting sqref="L91:L94">
    <cfRule type="expression" dxfId="160" priority="203" stopIfTrue="1">
      <formula>"OM($E$17&gt;0 och $E$16=0)"</formula>
    </cfRule>
  </conditionalFormatting>
  <conditionalFormatting sqref="T91:T94">
    <cfRule type="expression" dxfId="159" priority="202" stopIfTrue="1">
      <formula>"OM($E$17&gt;0 och $E$16=0)"</formula>
    </cfRule>
  </conditionalFormatting>
  <conditionalFormatting sqref="E91:E94">
    <cfRule type="expression" dxfId="158" priority="187" stopIfTrue="1">
      <formula>"OM($E$17&gt;0 och $E$16=0)"</formula>
    </cfRule>
  </conditionalFormatting>
  <conditionalFormatting sqref="B91:B94">
    <cfRule type="expression" dxfId="157" priority="189" stopIfTrue="1">
      <formula>"OM($E$17&gt;0 och $E$16=0)"</formula>
    </cfRule>
  </conditionalFormatting>
  <conditionalFormatting sqref="G108:G134">
    <cfRule type="expression" dxfId="156" priority="192">
      <formula>AND(G108="Ska",J108="Nej")</formula>
    </cfRule>
  </conditionalFormatting>
  <conditionalFormatting sqref="D91:D94">
    <cfRule type="expression" dxfId="155" priority="183" stopIfTrue="1">
      <formula>"OM($E$17&gt;0 och $E$16=0)"</formula>
    </cfRule>
  </conditionalFormatting>
  <conditionalFormatting sqref="E91:E94">
    <cfRule type="expression" dxfId="154" priority="177" stopIfTrue="1">
      <formula>"OM($E$17&gt;0 och $E$16=0)"</formula>
    </cfRule>
  </conditionalFormatting>
  <conditionalFormatting sqref="F91:F94">
    <cfRule type="expression" dxfId="153" priority="181" stopIfTrue="1">
      <formula>"OM($E$17&gt;0 och $E$16=0)"</formula>
    </cfRule>
  </conditionalFormatting>
  <conditionalFormatting sqref="C91:C94 C92:G92">
    <cfRule type="expression" dxfId="152" priority="182" stopIfTrue="1">
      <formula>"OM($E$17&gt;0 och $E$16=0)"</formula>
    </cfRule>
  </conditionalFormatting>
  <conditionalFormatting sqref="B13">
    <cfRule type="expression" dxfId="151" priority="174" stopIfTrue="1">
      <formula>"OM($E$17&gt;0 och $E$16=0)"</formula>
    </cfRule>
  </conditionalFormatting>
  <conditionalFormatting sqref="F10 H10">
    <cfRule type="expression" dxfId="150" priority="172" stopIfTrue="1">
      <formula>"OM($E$17&gt;0 och $E$16=0)"</formula>
    </cfRule>
  </conditionalFormatting>
  <conditionalFormatting sqref="H94:K94">
    <cfRule type="expression" dxfId="149" priority="176" stopIfTrue="1">
      <formula>"OM($E$17&gt;0 och $E$16=0)"</formula>
    </cfRule>
  </conditionalFormatting>
  <conditionalFormatting sqref="I101:K101">
    <cfRule type="expression" dxfId="148" priority="136" stopIfTrue="1">
      <formula>"OM($E$17&gt;0 och $E$16=0)"</formula>
    </cfRule>
  </conditionalFormatting>
  <conditionalFormatting sqref="B101">
    <cfRule type="expression" dxfId="147" priority="169" stopIfTrue="1">
      <formula>"OM($E$17&gt;0 och $E$16=0)"</formula>
    </cfRule>
  </conditionalFormatting>
  <conditionalFormatting sqref="D101">
    <cfRule type="expression" dxfId="146" priority="167" stopIfTrue="1">
      <formula>"OM($E$17&gt;0 och $E$16=0)"</formula>
    </cfRule>
  </conditionalFormatting>
  <conditionalFormatting sqref="B104">
    <cfRule type="expression" dxfId="145" priority="168" stopIfTrue="1">
      <formula>"OM($E$17&gt;0 och $E$16=0)"</formula>
    </cfRule>
  </conditionalFormatting>
  <conditionalFormatting sqref="G101">
    <cfRule type="expression" dxfId="144" priority="165" stopIfTrue="1">
      <formula>"OM($E$17&gt;0 och $E$16=0)"</formula>
    </cfRule>
  </conditionalFormatting>
  <conditionalFormatting sqref="F101">
    <cfRule type="expression" dxfId="143" priority="166" stopIfTrue="1">
      <formula>"OM($E$17&gt;0 och $E$16=0)"</formula>
    </cfRule>
  </conditionalFormatting>
  <conditionalFormatting sqref="B105">
    <cfRule type="expression" dxfId="142" priority="164" stopIfTrue="1">
      <formula>"OM($E$17&gt;0 och $E$16=0)"</formula>
    </cfRule>
  </conditionalFormatting>
  <conditionalFormatting sqref="B106">
    <cfRule type="expression" dxfId="141" priority="163" stopIfTrue="1">
      <formula>"OM($E$17&gt;0 och $E$16=0)"</formula>
    </cfRule>
  </conditionalFormatting>
  <conditionalFormatting sqref="B107">
    <cfRule type="expression" dxfId="140" priority="162" stopIfTrue="1">
      <formula>"OM($E$17&gt;0 och $E$16=0)"</formula>
    </cfRule>
  </conditionalFormatting>
  <conditionalFormatting sqref="B108">
    <cfRule type="expression" dxfId="139" priority="161" stopIfTrue="1">
      <formula>"OM($E$17&gt;0 och $E$16=0)"</formula>
    </cfRule>
  </conditionalFormatting>
  <conditionalFormatting sqref="B102">
    <cfRule type="expression" dxfId="138" priority="159" stopIfTrue="1">
      <formula>"OM($E$17&gt;0 och $E$16=0)"</formula>
    </cfRule>
  </conditionalFormatting>
  <conditionalFormatting sqref="B114:B118">
    <cfRule type="expression" dxfId="137" priority="160" stopIfTrue="1">
      <formula>"OM($E$17&gt;0 och $E$16=0)"</formula>
    </cfRule>
  </conditionalFormatting>
  <conditionalFormatting sqref="B120">
    <cfRule type="expression" dxfId="136" priority="153" stopIfTrue="1">
      <formula>"OM($E$17&gt;0 och $E$16=0)"</formula>
    </cfRule>
  </conditionalFormatting>
  <conditionalFormatting sqref="B122">
    <cfRule type="expression" dxfId="135" priority="151" stopIfTrue="1">
      <formula>"OM($E$17&gt;0 och $E$16=0)"</formula>
    </cfRule>
  </conditionalFormatting>
  <conditionalFormatting sqref="B119">
    <cfRule type="expression" dxfId="134" priority="154" stopIfTrue="1">
      <formula>"OM($E$17&gt;0 och $E$16=0)"</formula>
    </cfRule>
  </conditionalFormatting>
  <conditionalFormatting sqref="B111:B118">
    <cfRule type="expression" dxfId="133" priority="158" stopIfTrue="1">
      <formula>"OM($E$17&gt;0 och $E$16=0)"</formula>
    </cfRule>
  </conditionalFormatting>
  <conditionalFormatting sqref="B103">
    <cfRule type="expression" dxfId="132" priority="157" stopIfTrue="1">
      <formula>"OM($E$17&gt;0 och $E$16=0)"</formula>
    </cfRule>
  </conditionalFormatting>
  <conditionalFormatting sqref="B109">
    <cfRule type="expression" dxfId="131" priority="156" stopIfTrue="1">
      <formula>"OM($E$17&gt;0 och $E$16=0)"</formula>
    </cfRule>
  </conditionalFormatting>
  <conditionalFormatting sqref="B110">
    <cfRule type="expression" dxfId="130" priority="155" stopIfTrue="1">
      <formula>"OM($E$17&gt;0 och $E$16=0)"</formula>
    </cfRule>
  </conditionalFormatting>
  <conditionalFormatting sqref="B121">
    <cfRule type="expression" dxfId="129" priority="152" stopIfTrue="1">
      <formula>"OM($E$17&gt;0 och $E$16=0)"</formula>
    </cfRule>
  </conditionalFormatting>
  <conditionalFormatting sqref="B117">
    <cfRule type="expression" dxfId="128" priority="148" stopIfTrue="1">
      <formula>"OM($E$17&gt;0 och $E$16=0)"</formula>
    </cfRule>
  </conditionalFormatting>
  <conditionalFormatting sqref="B123">
    <cfRule type="expression" dxfId="127" priority="150" stopIfTrue="1">
      <formula>"OM($E$17&gt;0 och $E$16=0)"</formula>
    </cfRule>
  </conditionalFormatting>
  <conditionalFormatting sqref="B129 B133:B134">
    <cfRule type="expression" dxfId="126" priority="149" stopIfTrue="1">
      <formula>"OM($E$17&gt;0 och $E$16=0)"</formula>
    </cfRule>
  </conditionalFormatting>
  <conditionalFormatting sqref="B126:B129 B133:B134">
    <cfRule type="expression" dxfId="125" priority="147" stopIfTrue="1">
      <formula>"OM($E$17&gt;0 och $E$16=0)"</formula>
    </cfRule>
  </conditionalFormatting>
  <conditionalFormatting sqref="B118">
    <cfRule type="expression" dxfId="124" priority="146" stopIfTrue="1">
      <formula>"OM($E$17&gt;0 och $E$16=0)"</formula>
    </cfRule>
  </conditionalFormatting>
  <conditionalFormatting sqref="B124">
    <cfRule type="expression" dxfId="123" priority="145" stopIfTrue="1">
      <formula>"OM($E$17&gt;0 och $E$16=0)"</formula>
    </cfRule>
  </conditionalFormatting>
  <conditionalFormatting sqref="B125">
    <cfRule type="expression" dxfId="122" priority="144" stopIfTrue="1">
      <formula>"OM($E$17&gt;0 och $E$16=0)"</formula>
    </cfRule>
  </conditionalFormatting>
  <conditionalFormatting sqref="B131">
    <cfRule type="expression" dxfId="121" priority="143" stopIfTrue="1">
      <formula>"OM($E$17&gt;0 och $E$16=0)"</formula>
    </cfRule>
  </conditionalFormatting>
  <conditionalFormatting sqref="B130">
    <cfRule type="expression" dxfId="120" priority="142" stopIfTrue="1">
      <formula>"OM($E$17&gt;0 och $E$16=0)"</formula>
    </cfRule>
  </conditionalFormatting>
  <conditionalFormatting sqref="B132">
    <cfRule type="expression" dxfId="119" priority="141" stopIfTrue="1">
      <formula>"OM($E$17&gt;0 och $E$16=0)"</formula>
    </cfRule>
  </conditionalFormatting>
  <conditionalFormatting sqref="B132">
    <cfRule type="expression" dxfId="118" priority="140" stopIfTrue="1">
      <formula>"OM($E$17&gt;0 och $E$16=0)"</formula>
    </cfRule>
  </conditionalFormatting>
  <conditionalFormatting sqref="J134">
    <cfRule type="expression" dxfId="117" priority="383">
      <formula>AND(E134="Ska",J134="Nej")</formula>
    </cfRule>
  </conditionalFormatting>
  <conditionalFormatting sqref="E102:E107">
    <cfRule type="expression" dxfId="116" priority="385">
      <formula>AND(E102="Ska",J102="Nej")</formula>
    </cfRule>
  </conditionalFormatting>
  <conditionalFormatting sqref="B22">
    <cfRule type="expression" dxfId="115" priority="94" stopIfTrue="1">
      <formula>"OM($E$17&gt;0 och $E$16=0)"</formula>
    </cfRule>
  </conditionalFormatting>
  <conditionalFormatting sqref="B23">
    <cfRule type="expression" dxfId="114" priority="93" stopIfTrue="1">
      <formula>"OM($E$17&gt;0 och $E$16=0)"</formula>
    </cfRule>
  </conditionalFormatting>
  <conditionalFormatting sqref="B25">
    <cfRule type="expression" dxfId="113" priority="91" stopIfTrue="1">
      <formula>"OM($E$17&gt;0 och $E$16=0)"</formula>
    </cfRule>
  </conditionalFormatting>
  <conditionalFormatting sqref="B21">
    <cfRule type="expression" dxfId="112" priority="98" stopIfTrue="1">
      <formula>"OM($E$17&gt;0 och $E$16=0)"</formula>
    </cfRule>
  </conditionalFormatting>
  <conditionalFormatting sqref="B19">
    <cfRule type="expression" dxfId="111" priority="89" stopIfTrue="1">
      <formula>"OM($E$17&gt;0 och $E$16=0)"</formula>
    </cfRule>
  </conditionalFormatting>
  <conditionalFormatting sqref="B31:B35">
    <cfRule type="expression" dxfId="110" priority="90" stopIfTrue="1">
      <formula>"OM($E$17&gt;0 och $E$16=0)"</formula>
    </cfRule>
  </conditionalFormatting>
  <conditionalFormatting sqref="B24">
    <cfRule type="expression" dxfId="109" priority="92" stopIfTrue="1">
      <formula>"OM($E$17&gt;0 och $E$16=0)"</formula>
    </cfRule>
  </conditionalFormatting>
  <conditionalFormatting sqref="B37">
    <cfRule type="expression" dxfId="108" priority="83" stopIfTrue="1">
      <formula>"OM($E$17&gt;0 och $E$16=0)"</formula>
    </cfRule>
  </conditionalFormatting>
  <conditionalFormatting sqref="B39">
    <cfRule type="expression" dxfId="107" priority="81" stopIfTrue="1">
      <formula>"OM($E$17&gt;0 och $E$16=0)"</formula>
    </cfRule>
  </conditionalFormatting>
  <conditionalFormatting sqref="B36">
    <cfRule type="expression" dxfId="106" priority="84" stopIfTrue="1">
      <formula>"OM($E$17&gt;0 och $E$16=0)"</formula>
    </cfRule>
  </conditionalFormatting>
  <conditionalFormatting sqref="B28:B35">
    <cfRule type="expression" dxfId="105" priority="88" stopIfTrue="1">
      <formula>"OM($E$17&gt;0 och $E$16=0)"</formula>
    </cfRule>
  </conditionalFormatting>
  <conditionalFormatting sqref="B20">
    <cfRule type="expression" dxfId="104" priority="87" stopIfTrue="1">
      <formula>"OM($E$17&gt;0 och $E$16=0)"</formula>
    </cfRule>
  </conditionalFormatting>
  <conditionalFormatting sqref="B26">
    <cfRule type="expression" dxfId="103" priority="86" stopIfTrue="1">
      <formula>"OM($E$17&gt;0 och $E$16=0)"</formula>
    </cfRule>
  </conditionalFormatting>
  <conditionalFormatting sqref="B27">
    <cfRule type="expression" dxfId="102" priority="85" stopIfTrue="1">
      <formula>"OM($E$17&gt;0 och $E$16=0)"</formula>
    </cfRule>
  </conditionalFormatting>
  <conditionalFormatting sqref="B38">
    <cfRule type="expression" dxfId="101" priority="82" stopIfTrue="1">
      <formula>"OM($E$17&gt;0 och $E$16=0)"</formula>
    </cfRule>
  </conditionalFormatting>
  <conditionalFormatting sqref="B34">
    <cfRule type="expression" dxfId="100" priority="78" stopIfTrue="1">
      <formula>"OM($E$17&gt;0 och $E$16=0)"</formula>
    </cfRule>
  </conditionalFormatting>
  <conditionalFormatting sqref="B40">
    <cfRule type="expression" dxfId="99" priority="80" stopIfTrue="1">
      <formula>"OM($E$17&gt;0 och $E$16=0)"</formula>
    </cfRule>
  </conditionalFormatting>
  <conditionalFormatting sqref="B46 B50">
    <cfRule type="expression" dxfId="98" priority="79" stopIfTrue="1">
      <formula>"OM($E$17&gt;0 och $E$16=0)"</formula>
    </cfRule>
  </conditionalFormatting>
  <conditionalFormatting sqref="B43:B46 B50">
    <cfRule type="expression" dxfId="97" priority="77" stopIfTrue="1">
      <formula>"OM($E$17&gt;0 och $E$16=0)"</formula>
    </cfRule>
  </conditionalFormatting>
  <conditionalFormatting sqref="B35">
    <cfRule type="expression" dxfId="96" priority="76" stopIfTrue="1">
      <formula>"OM($E$17&gt;0 och $E$16=0)"</formula>
    </cfRule>
  </conditionalFormatting>
  <conditionalFormatting sqref="B41">
    <cfRule type="expression" dxfId="95" priority="75" stopIfTrue="1">
      <formula>"OM($E$17&gt;0 och $E$16=0)"</formula>
    </cfRule>
  </conditionalFormatting>
  <conditionalFormatting sqref="B42">
    <cfRule type="expression" dxfId="94" priority="74" stopIfTrue="1">
      <formula>"OM($E$17&gt;0 och $E$16=0)"</formula>
    </cfRule>
  </conditionalFormatting>
  <conditionalFormatting sqref="B48">
    <cfRule type="expression" dxfId="93" priority="73" stopIfTrue="1">
      <formula>"OM($E$17&gt;0 och $E$16=0)"</formula>
    </cfRule>
  </conditionalFormatting>
  <conditionalFormatting sqref="B47">
    <cfRule type="expression" dxfId="92" priority="72" stopIfTrue="1">
      <formula>"OM($E$17&gt;0 och $E$16=0)"</formula>
    </cfRule>
  </conditionalFormatting>
  <conditionalFormatting sqref="B49">
    <cfRule type="expression" dxfId="91" priority="71" stopIfTrue="1">
      <formula>"OM($E$17&gt;0 och $E$16=0)"</formula>
    </cfRule>
  </conditionalFormatting>
  <conditionalFormatting sqref="B49">
    <cfRule type="expression" dxfId="90" priority="70" stopIfTrue="1">
      <formula>"OM($E$17&gt;0 och $E$16=0)"</formula>
    </cfRule>
  </conditionalFormatting>
  <conditionalFormatting sqref="G135 B135">
    <cfRule type="expression" dxfId="89" priority="64" stopIfTrue="1">
      <formula>"OM($E$17&gt;0 och $E$16=0)"</formula>
    </cfRule>
  </conditionalFormatting>
  <conditionalFormatting sqref="B146:C146">
    <cfRule type="expression" dxfId="88" priority="30" stopIfTrue="1">
      <formula>"OM($E$17&gt;0 och $E$16=0)"</formula>
    </cfRule>
  </conditionalFormatting>
  <conditionalFormatting sqref="B18">
    <cfRule type="expression" dxfId="87" priority="26" stopIfTrue="1">
      <formula>"OM($E$17&gt;0 och $E$16=0)"</formula>
    </cfRule>
  </conditionalFormatting>
  <conditionalFormatting sqref="D18">
    <cfRule type="expression" dxfId="86" priority="25" stopIfTrue="1">
      <formula>"OM($E$17&gt;0 och $E$16=0)"</formula>
    </cfRule>
  </conditionalFormatting>
  <conditionalFormatting sqref="I19:I50">
    <cfRule type="expression" dxfId="85" priority="386">
      <formula>AND(I19="Ska",K19="Nej")</formula>
    </cfRule>
  </conditionalFormatting>
  <conditionalFormatting sqref="K19:K50">
    <cfRule type="expression" dxfId="84" priority="388">
      <formula>AND(I19="Ska",K19="Nej")</formula>
    </cfRule>
  </conditionalFormatting>
  <conditionalFormatting sqref="G18:H18">
    <cfRule type="expression" dxfId="83" priority="19" stopIfTrue="1">
      <formula>"OM($E$17&gt;0 och $E$16=0)"</formula>
    </cfRule>
  </conditionalFormatting>
  <conditionalFormatting sqref="G56:G87">
    <cfRule type="expression" dxfId="82" priority="393">
      <formula>AND(G56="Ska",#REF!="Nej")</formula>
    </cfRule>
  </conditionalFormatting>
  <conditionalFormatting sqref="B141:C141">
    <cfRule type="expression" dxfId="81" priority="16" stopIfTrue="1">
      <formula>"OM($E$17&gt;0 och $E$16=0)"</formula>
    </cfRule>
  </conditionalFormatting>
  <conditionalFormatting sqref="J56:J87">
    <cfRule type="expression" dxfId="80" priority="14">
      <formula>AND(H56="Ska",J56="Nej")</formula>
    </cfRule>
  </conditionalFormatting>
  <conditionalFormatting sqref="E55:F55 I55:K55">
    <cfRule type="expression" dxfId="79" priority="13" stopIfTrue="1">
      <formula>"OM($E$17&gt;0 och $E$16=0)"</formula>
    </cfRule>
  </conditionalFormatting>
  <conditionalFormatting sqref="B55">
    <cfRule type="expression" dxfId="78" priority="12" stopIfTrue="1">
      <formula>"OM($E$17&gt;0 och $E$16=0)"</formula>
    </cfRule>
  </conditionalFormatting>
  <conditionalFormatting sqref="D55">
    <cfRule type="expression" dxfId="77" priority="11" stopIfTrue="1">
      <formula>"OM($E$17&gt;0 och $E$16=0)"</formula>
    </cfRule>
  </conditionalFormatting>
  <conditionalFormatting sqref="G55:H55">
    <cfRule type="expression" dxfId="76" priority="10" stopIfTrue="1">
      <formula>"OM($E$17&gt;0 och $E$16=0)"</formula>
    </cfRule>
  </conditionalFormatting>
  <conditionalFormatting sqref="J12:K12">
    <cfRule type="expression" dxfId="75" priority="8">
      <formula>$H$10="El"</formula>
    </cfRule>
  </conditionalFormatting>
  <conditionalFormatting sqref="D13">
    <cfRule type="expression" dxfId="74" priority="5" stopIfTrue="1">
      <formula>"OM($E$17&gt;0 och $E$16=0)"</formula>
    </cfRule>
  </conditionalFormatting>
  <conditionalFormatting sqref="D14:E14">
    <cfRule type="expression" dxfId="73" priority="4">
      <formula>LOWER($H$10)="el"</formula>
    </cfRule>
  </conditionalFormatting>
  <conditionalFormatting sqref="F14:G14">
    <cfRule type="expression" dxfId="72" priority="2">
      <formula>$F$13=""</formula>
    </cfRule>
  </conditionalFormatting>
  <dataValidations count="11">
    <dataValidation type="list" allowBlank="1" showInputMessage="1" showErrorMessage="1" sqref="I19:I50 G134 G56:G87" xr:uid="{00000000-0002-0000-0200-000000000000}">
      <formula1>"Bör,Ska"</formula1>
    </dataValidation>
    <dataValidation type="list" allowBlank="1" showInputMessage="1" showErrorMessage="1" sqref="J19:J50 H56:H87" xr:uid="{00000000-0002-0000-0200-000001000000}">
      <formula1>"Säkerhet,Miljö,Garantier,Funktion,Leveranstid"</formula1>
    </dataValidation>
    <dataValidation type="whole" allowBlank="1" showErrorMessage="1" errorTitle="Felaktigt värde" error="Poäng måste vara mellan 0 och 10" sqref="I56:I87" xr:uid="{00000000-0002-0000-0200-000002000000}">
      <formula1>0</formula1>
      <formula2>10</formula2>
    </dataValidation>
    <dataValidation type="list" allowBlank="1" showInputMessage="1" showErrorMessage="1" sqref="K19:K50 J56:J87" xr:uid="{00000000-0002-0000-0200-000003000000}">
      <formula1>"Ja,Nej"</formula1>
    </dataValidation>
    <dataValidation type="decimal" allowBlank="1" showInputMessage="1" showErrorMessage="1" sqref="D14:E14" xr:uid="{00000000-0002-0000-0200-000004000000}">
      <formula1>0</formula1>
      <formula2>500</formula2>
    </dataValidation>
    <dataValidation type="decimal" allowBlank="1" showInputMessage="1" showErrorMessage="1" sqref="B12:C12" xr:uid="{00000000-0002-0000-0200-000005000000}">
      <formula1>0</formula1>
      <formula2>100000000</formula2>
    </dataValidation>
    <dataValidation type="decimal" allowBlank="1" showInputMessage="1" showErrorMessage="1" sqref="H12:I12 B14:C14" xr:uid="{00000000-0002-0000-0200-000006000000}">
      <formula1>0</formula1>
      <formula2>10000000</formula2>
    </dataValidation>
    <dataValidation type="decimal" allowBlank="1" showInputMessage="1" showErrorMessage="1" sqref="J12:K12 F12:G12" xr:uid="{00000000-0002-0000-0200-000007000000}">
      <formula1>0</formula1>
      <formula2>100000</formula2>
    </dataValidation>
    <dataValidation type="decimal" allowBlank="1" showInputMessage="1" showErrorMessage="1" sqref="F14:G14 J14:K14" xr:uid="{00000000-0002-0000-0200-000008000000}">
      <formula1>0</formula1>
      <formula2>1000000</formula2>
    </dataValidation>
    <dataValidation type="decimal" allowBlank="1" showInputMessage="1" showErrorMessage="1" sqref="H14:I14" xr:uid="{00000000-0002-0000-0200-000009000000}">
      <formula1>0</formula1>
      <formula2>1000</formula2>
    </dataValidation>
    <dataValidation type="decimal" allowBlank="1" showInputMessage="1" showErrorMessage="1" sqref="D12" xr:uid="{F865A4AE-E686-48E5-9C8B-DC63DC66AA85}">
      <formula1>0</formula1>
      <formula2>10000</formula2>
    </dataValidation>
  </dataValidations>
  <pageMargins left="0.7" right="0.7" top="0.75" bottom="0.75" header="0.3" footer="0.3"/>
  <pageSetup paperSize="9" orientation="portrait" r:id="rId1"/>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173" id="{3AFF0D00-CF10-4245-8E3D-69F3740B89C5}">
            <xm:f>'2. Avropsmall FKU'!$H$16&gt;0</xm:f>
            <x14:dxf>
              <fill>
                <patternFill>
                  <bgColor theme="0" tint="-4.9989318521683403E-2"/>
                </patternFill>
              </fill>
            </x14:dxf>
          </x14:cfRule>
          <xm:sqref>B14:C14</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B1:J35"/>
  <sheetViews>
    <sheetView showGridLines="0" workbookViewId="0">
      <selection activeCell="A6" sqref="A6"/>
    </sheetView>
  </sheetViews>
  <sheetFormatPr defaultRowHeight="12" x14ac:dyDescent="0.2"/>
  <cols>
    <col min="1" max="1" width="69" customWidth="1"/>
    <col min="2" max="2" width="36.28515625" customWidth="1"/>
    <col min="8" max="12" width="14" customWidth="1"/>
  </cols>
  <sheetData>
    <row r="1" spans="4:4" ht="67.5" customHeight="1" x14ac:dyDescent="0.2">
      <c r="D1">
        <f>IF('3. Svarsmall FKU'!$H$11="",9,0)</f>
        <v>9</v>
      </c>
    </row>
    <row r="2" spans="4:4" ht="17.25" customHeight="1" x14ac:dyDescent="0.2"/>
    <row r="10" spans="4:4" ht="0.75" customHeight="1" x14ac:dyDescent="0.2"/>
    <row r="11" spans="4:4" ht="1.5" customHeight="1" x14ac:dyDescent="0.2"/>
    <row r="12" spans="4:4" ht="1.5" customHeight="1" x14ac:dyDescent="0.2"/>
    <row r="13" spans="4:4" ht="1.5" customHeight="1" x14ac:dyDescent="0.2"/>
    <row r="19" spans="2:10" x14ac:dyDescent="0.2">
      <c r="J19" s="343" t="s">
        <v>225</v>
      </c>
    </row>
    <row r="29" spans="2:10" x14ac:dyDescent="0.2">
      <c r="B29" s="343"/>
    </row>
    <row r="35" spans="9:9" x14ac:dyDescent="0.2">
      <c r="I35">
        <v>2022</v>
      </c>
    </row>
  </sheetData>
  <hyperlinks>
    <hyperlink ref="J19" r:id="rId1" xr:uid="{79393E30-DA59-4CF6-906F-727BF95556FE}"/>
  </hyperlinks>
  <pageMargins left="0.7" right="0.7" top="0.75" bottom="0.75" header="0.3" footer="0.3"/>
  <pageSetup orientation="portrait" r:id="rId2"/>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Blad7">
    <tabColor rgb="FF0066FF"/>
  </sheetPr>
  <dimension ref="A1:AO73"/>
  <sheetViews>
    <sheetView showGridLines="0" zoomScale="110" zoomScaleNormal="110" workbookViewId="0">
      <selection activeCell="C19" sqref="C19"/>
    </sheetView>
  </sheetViews>
  <sheetFormatPr defaultColWidth="9.140625" defaultRowHeight="12" outlineLevelCol="1" x14ac:dyDescent="0.2"/>
  <cols>
    <col min="1" max="1" width="2.140625" style="1" customWidth="1"/>
    <col min="2" max="2" width="1.28515625" style="1" customWidth="1"/>
    <col min="3" max="3" width="53.42578125" style="1" customWidth="1"/>
    <col min="4" max="4" width="11.7109375" style="1" customWidth="1"/>
    <col min="5" max="5" width="17.7109375" style="1" customWidth="1"/>
    <col min="6" max="6" width="56.7109375" style="1" customWidth="1"/>
    <col min="7" max="7" width="1.42578125" style="1" customWidth="1"/>
    <col min="8" max="8" width="1.7109375" style="1" customWidth="1"/>
    <col min="9" max="9" width="8.42578125" style="1" hidden="1" customWidth="1" outlineLevel="1"/>
    <col min="10" max="10" width="15.28515625" style="1" hidden="1" customWidth="1" outlineLevel="1"/>
    <col min="11" max="13" width="9.140625" style="1" hidden="1" customWidth="1" outlineLevel="1"/>
    <col min="14" max="14" width="10.140625" style="1" hidden="1" customWidth="1" outlineLevel="1"/>
    <col min="15" max="19" width="9.140625" style="1" hidden="1" customWidth="1" outlineLevel="1"/>
    <col min="20" max="20" width="23.28515625" style="1" hidden="1" customWidth="1" outlineLevel="1"/>
    <col min="21" max="21" width="9.140625" style="1" hidden="1" customWidth="1" outlineLevel="1"/>
    <col min="22" max="22" width="9.140625" style="1" collapsed="1"/>
    <col min="23" max="28" width="9.140625" style="1" hidden="1" customWidth="1" outlineLevel="1"/>
    <col min="29" max="29" width="9.140625" style="1" collapsed="1"/>
    <col min="30" max="30" width="22.7109375" style="1" customWidth="1"/>
    <col min="31" max="31" width="11" style="1" bestFit="1" customWidth="1"/>
    <col min="32" max="32" width="12.85546875" style="1" customWidth="1"/>
    <col min="33" max="33" width="9.140625" style="1"/>
    <col min="34" max="34" width="13" style="1" customWidth="1"/>
    <col min="35" max="35" width="17" style="1" customWidth="1"/>
    <col min="36" max="36" width="19.140625" style="1" customWidth="1"/>
    <col min="37" max="37" width="36.85546875" style="1" customWidth="1"/>
    <col min="38" max="38" width="13.7109375" style="1" customWidth="1"/>
    <col min="39" max="16384" width="9.140625" style="1"/>
  </cols>
  <sheetData>
    <row r="1" spans="1:41" ht="29.25" customHeight="1" thickBot="1" x14ac:dyDescent="0.25">
      <c r="A1" s="23"/>
      <c r="B1" s="2"/>
      <c r="C1" s="3"/>
      <c r="D1" s="3"/>
      <c r="E1" s="3"/>
      <c r="F1" s="349" t="s">
        <v>224</v>
      </c>
      <c r="G1" s="3"/>
      <c r="H1" s="24"/>
    </row>
    <row r="2" spans="1:41" ht="5.85" customHeight="1" x14ac:dyDescent="0.2">
      <c r="A2" s="23"/>
      <c r="B2" s="96"/>
      <c r="C2" s="97"/>
      <c r="D2" s="97"/>
      <c r="E2" s="97"/>
      <c r="F2" s="97"/>
      <c r="G2" s="98"/>
      <c r="H2" s="24"/>
    </row>
    <row r="3" spans="1:41" ht="12.75" x14ac:dyDescent="0.2">
      <c r="A3" s="23"/>
      <c r="B3" s="99"/>
      <c r="C3" s="5" t="s">
        <v>32</v>
      </c>
      <c r="D3" s="4"/>
      <c r="E3" s="348"/>
      <c r="F3" s="4"/>
      <c r="G3" s="100"/>
      <c r="H3" s="24"/>
    </row>
    <row r="4" spans="1:41" ht="4.9000000000000004" customHeight="1" x14ac:dyDescent="0.2">
      <c r="A4" s="23"/>
      <c r="B4" s="99"/>
      <c r="C4" s="38"/>
      <c r="D4" s="38"/>
      <c r="E4" s="38"/>
      <c r="F4" s="38"/>
      <c r="G4" s="100"/>
      <c r="H4" s="24"/>
    </row>
    <row r="5" spans="1:41" ht="12.4" customHeight="1" x14ac:dyDescent="0.2">
      <c r="A5" s="23"/>
      <c r="B5" s="101"/>
      <c r="C5" s="39" t="s">
        <v>4</v>
      </c>
      <c r="D5" s="40"/>
      <c r="E5" s="41" t="s">
        <v>33</v>
      </c>
      <c r="F5" s="42"/>
      <c r="G5" s="100"/>
      <c r="H5" s="24"/>
      <c r="AD5" s="23"/>
      <c r="AE5" s="23"/>
      <c r="AF5" s="23"/>
      <c r="AG5" s="23"/>
      <c r="AH5" s="23"/>
      <c r="AI5" s="23"/>
      <c r="AJ5" s="23"/>
      <c r="AK5" s="23"/>
      <c r="AL5" s="23"/>
      <c r="AM5" s="23"/>
      <c r="AN5" s="23"/>
      <c r="AO5" s="23"/>
    </row>
    <row r="6" spans="1:41" ht="12.4" customHeight="1" x14ac:dyDescent="0.2">
      <c r="A6" s="23"/>
      <c r="B6" s="102"/>
      <c r="C6" s="31" t="s">
        <v>12</v>
      </c>
      <c r="D6" s="75"/>
      <c r="E6" s="129">
        <f>'2. Avropsmall FKU'!H18</f>
        <v>0</v>
      </c>
      <c r="F6" s="34" t="s">
        <v>16</v>
      </c>
      <c r="G6" s="100"/>
      <c r="H6" s="24"/>
      <c r="AD6" s="324"/>
      <c r="AE6" s="23"/>
      <c r="AF6" s="23"/>
      <c r="AG6" s="23"/>
      <c r="AH6" s="23"/>
      <c r="AI6" s="23"/>
      <c r="AJ6" s="23"/>
      <c r="AK6" s="23"/>
      <c r="AL6" s="23"/>
      <c r="AM6" s="23"/>
      <c r="AN6" s="23"/>
      <c r="AO6" s="23"/>
    </row>
    <row r="7" spans="1:41" ht="12.4" customHeight="1" x14ac:dyDescent="0.25">
      <c r="A7" s="23"/>
      <c r="B7" s="102"/>
      <c r="C7" s="32" t="s">
        <v>13</v>
      </c>
      <c r="D7" s="76" t="s">
        <v>23</v>
      </c>
      <c r="E7" s="126">
        <f>'2. Avropsmall FKU'!F16</f>
        <v>0</v>
      </c>
      <c r="F7" s="35" t="s">
        <v>17</v>
      </c>
      <c r="G7" s="100"/>
      <c r="H7" s="24"/>
      <c r="I7"/>
      <c r="J7"/>
      <c r="K7"/>
      <c r="L7"/>
      <c r="M7"/>
      <c r="N7"/>
      <c r="O7"/>
      <c r="P7"/>
      <c r="Q7"/>
      <c r="R7"/>
      <c r="S7"/>
      <c r="T7"/>
      <c r="U7"/>
      <c r="V7"/>
      <c r="W7"/>
      <c r="AD7" s="23"/>
      <c r="AE7" s="324"/>
      <c r="AF7" s="325"/>
      <c r="AG7" s="23"/>
      <c r="AH7" s="23"/>
      <c r="AI7" s="23"/>
      <c r="AJ7" s="23"/>
      <c r="AK7" s="23"/>
      <c r="AL7" s="23"/>
      <c r="AM7" s="23"/>
      <c r="AN7" s="23"/>
      <c r="AO7" s="23"/>
    </row>
    <row r="8" spans="1:41" ht="12.4" customHeight="1" x14ac:dyDescent="0.25">
      <c r="A8" s="23"/>
      <c r="B8" s="102"/>
      <c r="C8" s="32" t="s">
        <v>26</v>
      </c>
      <c r="D8" s="76" t="s">
        <v>1</v>
      </c>
      <c r="E8" s="127">
        <f>'2. Avropsmall FKU'!D16</f>
        <v>0</v>
      </c>
      <c r="F8" s="35" t="s">
        <v>18</v>
      </c>
      <c r="G8" s="100"/>
      <c r="H8" s="24"/>
      <c r="I8"/>
      <c r="J8"/>
      <c r="K8"/>
      <c r="L8"/>
      <c r="M8"/>
      <c r="N8"/>
      <c r="O8"/>
      <c r="P8"/>
      <c r="Q8"/>
      <c r="R8"/>
      <c r="S8"/>
      <c r="T8"/>
      <c r="U8"/>
      <c r="V8"/>
      <c r="W8"/>
      <c r="AD8" s="23"/>
      <c r="AE8" s="23"/>
      <c r="AF8" s="324"/>
      <c r="AG8" s="325"/>
      <c r="AH8" s="23"/>
      <c r="AI8" s="23"/>
      <c r="AJ8" s="23"/>
      <c r="AK8" s="23"/>
      <c r="AL8" s="23"/>
      <c r="AM8" s="23"/>
      <c r="AN8" s="23"/>
      <c r="AO8" s="23"/>
    </row>
    <row r="9" spans="1:41" ht="12.4" customHeight="1" x14ac:dyDescent="0.25">
      <c r="A9" s="23"/>
      <c r="B9" s="102"/>
      <c r="C9" s="32" t="s">
        <v>8</v>
      </c>
      <c r="D9" s="76" t="s">
        <v>213</v>
      </c>
      <c r="E9" s="132">
        <f>'2. Avropsmall FKU'!D18</f>
        <v>0</v>
      </c>
      <c r="F9" s="35"/>
      <c r="G9" s="100"/>
      <c r="H9" s="24"/>
      <c r="I9"/>
      <c r="J9"/>
      <c r="K9"/>
      <c r="L9"/>
      <c r="M9"/>
      <c r="N9"/>
      <c r="O9"/>
      <c r="P9"/>
      <c r="Q9"/>
      <c r="R9"/>
      <c r="S9"/>
      <c r="T9"/>
      <c r="U9"/>
      <c r="V9"/>
      <c r="W9"/>
      <c r="AD9" s="23"/>
      <c r="AE9" s="23"/>
      <c r="AF9" s="326"/>
      <c r="AG9" s="324"/>
      <c r="AH9" s="327"/>
      <c r="AI9" s="326"/>
      <c r="AJ9" s="23"/>
      <c r="AK9" s="23"/>
      <c r="AL9" s="23"/>
      <c r="AM9" s="23"/>
      <c r="AN9" s="23"/>
      <c r="AO9" s="23"/>
    </row>
    <row r="10" spans="1:41" ht="12.4" customHeight="1" x14ac:dyDescent="0.2">
      <c r="A10" s="23"/>
      <c r="B10" s="102"/>
      <c r="C10" s="32" t="s">
        <v>6</v>
      </c>
      <c r="D10" s="76" t="s">
        <v>5</v>
      </c>
      <c r="E10" s="126">
        <f>'2. Avropsmall FKU'!B16</f>
        <v>0</v>
      </c>
      <c r="F10" s="35" t="s">
        <v>25</v>
      </c>
      <c r="G10" s="100"/>
      <c r="H10" s="24"/>
      <c r="J10"/>
      <c r="M10"/>
      <c r="N10"/>
      <c r="O10"/>
      <c r="P10"/>
      <c r="Q10"/>
      <c r="R10"/>
      <c r="S10"/>
      <c r="T10"/>
      <c r="U10"/>
      <c r="V10"/>
      <c r="W10"/>
      <c r="AD10" s="23"/>
      <c r="AE10" s="23"/>
      <c r="AF10" s="23"/>
      <c r="AG10" s="23"/>
      <c r="AH10" s="324"/>
      <c r="AI10" s="23"/>
      <c r="AJ10" s="23"/>
      <c r="AK10" s="23"/>
      <c r="AL10" s="23"/>
      <c r="AM10" s="23"/>
      <c r="AN10" s="23"/>
      <c r="AO10" s="23"/>
    </row>
    <row r="11" spans="1:41" ht="11.65" customHeight="1" x14ac:dyDescent="0.2">
      <c r="A11" s="23"/>
      <c r="B11" s="102"/>
      <c r="C11" s="33" t="s">
        <v>14</v>
      </c>
      <c r="D11" s="77" t="s">
        <v>1</v>
      </c>
      <c r="E11" s="187">
        <f>'2. Avropsmall FKU'!H16</f>
        <v>0</v>
      </c>
      <c r="F11" s="36" t="s">
        <v>126</v>
      </c>
      <c r="G11" s="100"/>
      <c r="H11" s="24"/>
      <c r="I11"/>
      <c r="J11"/>
      <c r="K11"/>
      <c r="L11"/>
      <c r="M11"/>
      <c r="N11"/>
      <c r="O11"/>
      <c r="P11"/>
      <c r="Q11"/>
      <c r="R11"/>
      <c r="S11"/>
      <c r="T11"/>
      <c r="U11"/>
      <c r="V11"/>
      <c r="W11"/>
      <c r="AD11" s="23"/>
      <c r="AE11" s="23"/>
      <c r="AF11" s="23"/>
      <c r="AG11" s="23"/>
      <c r="AH11" s="23"/>
      <c r="AI11" s="324"/>
      <c r="AJ11" s="23"/>
      <c r="AK11" s="23"/>
      <c r="AL11" s="23"/>
      <c r="AM11" s="23"/>
      <c r="AN11" s="23"/>
      <c r="AO11" s="23"/>
    </row>
    <row r="12" spans="1:41" ht="11.65" customHeight="1" x14ac:dyDescent="0.2">
      <c r="A12" s="23"/>
      <c r="B12" s="102"/>
      <c r="C12" s="43" t="s">
        <v>15</v>
      </c>
      <c r="D12" s="78"/>
      <c r="E12" s="130">
        <f>'2. Avropsmall FKU'!F18</f>
        <v>0</v>
      </c>
      <c r="F12" s="37"/>
      <c r="G12" s="100"/>
      <c r="H12" s="24"/>
      <c r="I12"/>
      <c r="J12"/>
      <c r="K12"/>
      <c r="L12"/>
      <c r="M12"/>
      <c r="N12"/>
      <c r="O12"/>
      <c r="P12"/>
      <c r="Q12"/>
      <c r="R12"/>
      <c r="S12"/>
      <c r="T12"/>
      <c r="U12"/>
      <c r="V12"/>
      <c r="W12"/>
      <c r="AD12" s="23"/>
      <c r="AE12" s="23"/>
      <c r="AF12" s="23"/>
      <c r="AG12" s="23"/>
      <c r="AH12" s="23"/>
      <c r="AI12" s="23"/>
      <c r="AJ12" s="324"/>
      <c r="AK12" s="23"/>
      <c r="AL12" s="23"/>
      <c r="AM12" s="23"/>
      <c r="AN12" s="23"/>
      <c r="AO12" s="23"/>
    </row>
    <row r="13" spans="1:41" ht="13.15" customHeight="1" x14ac:dyDescent="0.2">
      <c r="A13" s="23"/>
      <c r="B13" s="101"/>
      <c r="C13" s="27"/>
      <c r="D13" s="79"/>
      <c r="E13" s="19"/>
      <c r="F13" s="19"/>
      <c r="G13" s="103"/>
      <c r="H13" s="24"/>
      <c r="I13"/>
      <c r="J13"/>
      <c r="K13"/>
      <c r="L13"/>
      <c r="M13"/>
      <c r="N13"/>
      <c r="O13"/>
      <c r="P13"/>
      <c r="Q13"/>
      <c r="R13"/>
      <c r="S13"/>
      <c r="T13"/>
      <c r="U13"/>
      <c r="V13"/>
      <c r="W13"/>
      <c r="AD13" s="23"/>
      <c r="AE13" s="23"/>
      <c r="AF13" s="23"/>
      <c r="AG13" s="23"/>
      <c r="AH13" s="23"/>
      <c r="AI13" s="23"/>
      <c r="AJ13" s="23"/>
      <c r="AK13" s="324"/>
      <c r="AL13" s="23"/>
      <c r="AM13" s="324"/>
      <c r="AN13" s="23"/>
      <c r="AO13" s="23"/>
    </row>
    <row r="14" spans="1:41" ht="12.4" customHeight="1" x14ac:dyDescent="0.2">
      <c r="A14" s="23"/>
      <c r="B14" s="101"/>
      <c r="C14" s="39" t="s">
        <v>34</v>
      </c>
      <c r="D14" s="80"/>
      <c r="E14" s="41"/>
      <c r="F14" s="42"/>
      <c r="G14" s="103"/>
      <c r="H14" s="24"/>
      <c r="I14"/>
      <c r="J14"/>
      <c r="K14"/>
      <c r="L14"/>
      <c r="M14"/>
      <c r="N14"/>
      <c r="O14"/>
      <c r="P14"/>
      <c r="Q14"/>
      <c r="R14"/>
      <c r="S14"/>
      <c r="T14"/>
      <c r="U14"/>
      <c r="V14"/>
      <c r="W14"/>
      <c r="AD14" s="23"/>
      <c r="AE14" s="23"/>
      <c r="AF14" s="23"/>
      <c r="AG14" s="23"/>
      <c r="AH14" s="23"/>
      <c r="AI14" s="23"/>
      <c r="AJ14" s="23"/>
      <c r="AK14" s="324"/>
      <c r="AL14" s="23"/>
      <c r="AM14" s="23"/>
      <c r="AN14" s="23"/>
      <c r="AO14" s="23"/>
    </row>
    <row r="15" spans="1:41" ht="11.65" customHeight="1" x14ac:dyDescent="0.2">
      <c r="A15" s="23"/>
      <c r="B15" s="101"/>
      <c r="C15" s="44" t="s">
        <v>9</v>
      </c>
      <c r="D15" s="81"/>
      <c r="E15" s="128" t="str">
        <f>IF('3. Svarsmall FKU'!D10="","",'3. Svarsmall FKU'!D10)</f>
        <v/>
      </c>
      <c r="F15" s="62"/>
      <c r="G15" s="103"/>
      <c r="H15" s="24"/>
      <c r="I15"/>
      <c r="J15"/>
      <c r="K15"/>
      <c r="L15"/>
      <c r="M15"/>
      <c r="N15"/>
      <c r="O15"/>
      <c r="P15"/>
      <c r="Q15"/>
      <c r="R15"/>
      <c r="S15"/>
      <c r="T15"/>
      <c r="U15"/>
      <c r="V15"/>
      <c r="W15"/>
      <c r="AD15" s="23"/>
      <c r="AE15" s="23"/>
      <c r="AF15" s="328"/>
      <c r="AG15" s="23"/>
      <c r="AH15" s="23"/>
      <c r="AI15" s="23"/>
      <c r="AJ15" s="23"/>
      <c r="AK15" s="23"/>
      <c r="AL15" s="23"/>
      <c r="AM15" s="23"/>
      <c r="AN15" s="23"/>
      <c r="AO15" s="23"/>
    </row>
    <row r="16" spans="1:41" ht="11.65" customHeight="1" x14ac:dyDescent="0.2">
      <c r="A16" s="23"/>
      <c r="B16" s="104"/>
      <c r="C16" s="25" t="s">
        <v>230</v>
      </c>
      <c r="D16" s="74" t="s">
        <v>0</v>
      </c>
      <c r="E16" s="135">
        <f>'3. Svarsmall FKU'!B12</f>
        <v>0</v>
      </c>
      <c r="F16" s="64"/>
      <c r="G16" s="103"/>
      <c r="H16" s="24"/>
      <c r="I16"/>
      <c r="J16"/>
      <c r="K16"/>
      <c r="L16"/>
      <c r="M16"/>
      <c r="N16"/>
      <c r="O16"/>
      <c r="P16"/>
      <c r="Q16"/>
      <c r="R16"/>
      <c r="S16"/>
      <c r="T16"/>
      <c r="U16"/>
      <c r="V16"/>
      <c r="W16"/>
      <c r="AD16" s="23"/>
      <c r="AE16" s="23"/>
      <c r="AF16" s="23"/>
      <c r="AG16" s="23"/>
      <c r="AH16" s="23"/>
      <c r="AI16" s="23"/>
      <c r="AJ16" s="23"/>
      <c r="AK16" s="23"/>
      <c r="AL16" s="23"/>
      <c r="AM16" s="23"/>
      <c r="AN16" s="23"/>
      <c r="AO16" s="23"/>
    </row>
    <row r="17" spans="1:41" ht="11.65" customHeight="1" x14ac:dyDescent="0.2">
      <c r="A17" s="23"/>
      <c r="B17" s="104"/>
      <c r="C17" s="25" t="str">
        <f>IF(LEFT(E18,2)="El","Inköpspris inkl moms jämförbar bensin/diesel (för hybrid och gas)","")</f>
        <v/>
      </c>
      <c r="D17" s="74"/>
      <c r="E17" s="135">
        <f>'3. Svarsmall FKU'!H12</f>
        <v>0</v>
      </c>
      <c r="F17" s="64"/>
      <c r="G17" s="103"/>
      <c r="H17" s="24"/>
      <c r="I17"/>
      <c r="J17"/>
      <c r="K17"/>
      <c r="L17"/>
      <c r="M17"/>
      <c r="N17"/>
      <c r="O17"/>
      <c r="P17"/>
      <c r="Q17"/>
      <c r="R17"/>
      <c r="S17"/>
      <c r="T17"/>
      <c r="U17"/>
      <c r="V17"/>
      <c r="W17"/>
      <c r="AD17" s="23"/>
      <c r="AE17" s="23"/>
      <c r="AF17" s="23"/>
      <c r="AG17" s="23"/>
      <c r="AH17" s="23"/>
      <c r="AI17" s="23"/>
      <c r="AJ17" s="23"/>
      <c r="AK17" s="23"/>
      <c r="AL17" s="23"/>
      <c r="AM17" s="23"/>
      <c r="AN17" s="23"/>
      <c r="AO17" s="23"/>
    </row>
    <row r="18" spans="1:41" ht="11.65" customHeight="1" x14ac:dyDescent="0.2">
      <c r="A18" s="23"/>
      <c r="B18" s="104"/>
      <c r="C18" s="25" t="s">
        <v>44</v>
      </c>
      <c r="D18" s="74"/>
      <c r="E18" s="131">
        <f>'2. Avropsmall FKU'!B18</f>
        <v>0</v>
      </c>
      <c r="F18" s="64"/>
      <c r="G18" s="103"/>
      <c r="H18" s="24"/>
      <c r="I18"/>
      <c r="J18"/>
      <c r="K18"/>
      <c r="L18"/>
      <c r="M18"/>
      <c r="N18"/>
      <c r="O18"/>
      <c r="P18"/>
      <c r="Q18"/>
      <c r="R18"/>
      <c r="S18"/>
      <c r="T18"/>
      <c r="U18"/>
      <c r="V18"/>
      <c r="W18"/>
      <c r="AD18" s="23"/>
      <c r="AE18" s="23"/>
      <c r="AF18" s="23"/>
      <c r="AG18" s="23"/>
      <c r="AH18" s="23"/>
      <c r="AI18" s="23"/>
      <c r="AJ18" s="23"/>
      <c r="AK18" s="23"/>
      <c r="AL18" s="23"/>
      <c r="AM18" s="23"/>
      <c r="AN18" s="23"/>
      <c r="AO18" s="23"/>
    </row>
    <row r="19" spans="1:41" ht="11.65" customHeight="1" x14ac:dyDescent="0.2">
      <c r="A19" s="23"/>
      <c r="B19" s="104"/>
      <c r="C19" s="25" t="s">
        <v>54</v>
      </c>
      <c r="D19" s="74" t="s">
        <v>43</v>
      </c>
      <c r="E19" s="323">
        <f>'3. Svarsmall FKU'!D14</f>
        <v>0</v>
      </c>
      <c r="F19" s="330" t="s">
        <v>210</v>
      </c>
      <c r="G19" s="103"/>
      <c r="H19" s="24"/>
      <c r="I19"/>
      <c r="J19"/>
      <c r="K19"/>
      <c r="L19"/>
      <c r="M19"/>
      <c r="N19"/>
      <c r="O19"/>
      <c r="P19"/>
      <c r="Q19"/>
      <c r="R19"/>
      <c r="S19"/>
      <c r="T19"/>
      <c r="U19"/>
      <c r="V19"/>
      <c r="W19"/>
      <c r="AD19" s="23"/>
      <c r="AE19" s="23"/>
      <c r="AF19" s="23"/>
      <c r="AG19" s="23"/>
      <c r="AH19" s="23"/>
      <c r="AI19" s="23"/>
      <c r="AJ19" s="23"/>
      <c r="AK19" s="23"/>
      <c r="AL19" s="23"/>
      <c r="AM19" s="23"/>
      <c r="AN19" s="23"/>
      <c r="AO19" s="23"/>
    </row>
    <row r="20" spans="1:41" ht="12.4" customHeight="1" x14ac:dyDescent="0.2">
      <c r="A20" s="23"/>
      <c r="B20" s="101"/>
      <c r="C20" s="25" t="s">
        <v>7</v>
      </c>
      <c r="D20" s="143" t="str">
        <f>IF(E18="Annat gasbränsle än gasol","kg/100 km","kg/100 km")</f>
        <v>kg/100 km</v>
      </c>
      <c r="E20" s="134">
        <f>'3. Svarsmall FKU'!H14</f>
        <v>0</v>
      </c>
      <c r="F20" s="64"/>
      <c r="G20" s="103"/>
      <c r="H20" s="24"/>
      <c r="I20"/>
      <c r="J20"/>
      <c r="K20"/>
      <c r="L20"/>
      <c r="M20"/>
      <c r="N20"/>
      <c r="O20"/>
      <c r="P20"/>
      <c r="Q20"/>
      <c r="R20"/>
      <c r="S20"/>
      <c r="T20"/>
      <c r="U20"/>
      <c r="V20"/>
      <c r="W20"/>
      <c r="AD20" s="23"/>
      <c r="AE20" s="23"/>
      <c r="AF20" s="23"/>
      <c r="AG20" s="23"/>
      <c r="AH20" s="23"/>
      <c r="AI20" s="23"/>
      <c r="AJ20" s="23"/>
      <c r="AK20" s="23"/>
      <c r="AL20" s="23"/>
      <c r="AM20" s="23"/>
      <c r="AN20" s="23"/>
      <c r="AO20" s="23"/>
    </row>
    <row r="21" spans="1:41" ht="2.85" hidden="1" customHeight="1" x14ac:dyDescent="0.2">
      <c r="A21" s="23"/>
      <c r="B21" s="101"/>
      <c r="C21" s="28"/>
      <c r="D21" s="82"/>
      <c r="E21" s="6"/>
      <c r="F21" s="63"/>
      <c r="G21" s="106"/>
      <c r="H21" s="24"/>
      <c r="I21"/>
      <c r="J21"/>
      <c r="K21"/>
      <c r="L21"/>
      <c r="M21"/>
      <c r="N21"/>
      <c r="O21"/>
      <c r="P21"/>
      <c r="Q21"/>
      <c r="R21"/>
      <c r="S21"/>
      <c r="T21"/>
      <c r="U21"/>
      <c r="V21"/>
      <c r="W21"/>
      <c r="AD21" s="23"/>
      <c r="AE21" s="23"/>
      <c r="AF21" s="23"/>
      <c r="AG21" s="23"/>
      <c r="AH21" s="23"/>
      <c r="AI21" s="23"/>
      <c r="AJ21" s="23"/>
      <c r="AK21" s="23"/>
      <c r="AL21" s="23"/>
      <c r="AM21" s="23"/>
      <c r="AN21" s="23"/>
      <c r="AO21" s="23"/>
    </row>
    <row r="22" spans="1:41" ht="11.65" customHeight="1" x14ac:dyDescent="0.2">
      <c r="A22" s="23"/>
      <c r="B22" s="101"/>
      <c r="C22" s="10" t="s">
        <v>29</v>
      </c>
      <c r="D22" s="83"/>
      <c r="E22" s="21">
        <f>(E20/10)*E10*E9</f>
        <v>0</v>
      </c>
      <c r="F22" s="64"/>
      <c r="G22" s="106"/>
      <c r="H22" s="24"/>
      <c r="I22"/>
      <c r="J22"/>
      <c r="K22"/>
      <c r="L22"/>
      <c r="M22"/>
      <c r="N22"/>
      <c r="O22"/>
      <c r="P22"/>
      <c r="Q22"/>
      <c r="R22"/>
      <c r="S22"/>
      <c r="T22"/>
      <c r="U22"/>
      <c r="V22"/>
      <c r="W22"/>
      <c r="AD22" s="23"/>
      <c r="AE22" s="23"/>
      <c r="AF22" s="23"/>
      <c r="AG22" s="23"/>
      <c r="AH22" s="23"/>
      <c r="AI22" s="23"/>
      <c r="AJ22" s="23"/>
      <c r="AK22" s="23"/>
      <c r="AL22" s="23"/>
      <c r="AM22" s="23"/>
      <c r="AN22" s="23"/>
      <c r="AO22" s="23"/>
    </row>
    <row r="23" spans="1:41" ht="10.5" customHeight="1" x14ac:dyDescent="0.2">
      <c r="A23" s="23"/>
      <c r="B23" s="104"/>
      <c r="C23" s="68" t="s">
        <v>232</v>
      </c>
      <c r="D23" s="84"/>
      <c r="E23" s="70">
        <f>E22-PV(E8,E7-1,((E20/10)*E10*E9))</f>
        <v>0</v>
      </c>
      <c r="F23" s="71"/>
      <c r="G23" s="107"/>
      <c r="H23" s="24"/>
      <c r="I23"/>
      <c r="J23"/>
      <c r="K23"/>
      <c r="L23"/>
      <c r="M23"/>
      <c r="N23"/>
      <c r="O23"/>
      <c r="P23"/>
      <c r="Q23"/>
      <c r="R23"/>
      <c r="S23"/>
      <c r="T23"/>
      <c r="U23"/>
      <c r="V23"/>
      <c r="W23"/>
      <c r="AD23" s="23"/>
      <c r="AE23" s="23"/>
      <c r="AF23" s="23"/>
      <c r="AG23" s="23"/>
      <c r="AH23" s="23"/>
      <c r="AI23" s="23"/>
      <c r="AJ23" s="23"/>
      <c r="AK23" s="23"/>
      <c r="AL23" s="23"/>
      <c r="AM23" s="23"/>
      <c r="AN23" s="23"/>
      <c r="AO23" s="23"/>
    </row>
    <row r="24" spans="1:41" ht="5.65" customHeight="1" x14ac:dyDescent="0.2">
      <c r="A24" s="23"/>
      <c r="B24" s="101"/>
      <c r="C24" s="67"/>
      <c r="D24" s="85"/>
      <c r="E24" s="69"/>
      <c r="F24" s="69"/>
      <c r="G24" s="106"/>
      <c r="H24" s="24"/>
      <c r="I24"/>
      <c r="J24"/>
      <c r="K24"/>
      <c r="L24"/>
      <c r="M24"/>
      <c r="N24"/>
      <c r="O24"/>
      <c r="P24"/>
      <c r="Q24"/>
      <c r="R24"/>
      <c r="S24"/>
      <c r="T24"/>
      <c r="U24"/>
      <c r="V24"/>
      <c r="W24"/>
      <c r="AD24" s="23"/>
      <c r="AE24" s="23"/>
      <c r="AF24" s="23"/>
      <c r="AG24" s="23"/>
      <c r="AH24" s="23"/>
      <c r="AI24" s="23"/>
      <c r="AJ24" s="23"/>
      <c r="AK24" s="23"/>
      <c r="AL24" s="23"/>
      <c r="AM24" s="23"/>
      <c r="AN24" s="23"/>
      <c r="AO24" s="23"/>
    </row>
    <row r="25" spans="1:41" ht="12.4" customHeight="1" x14ac:dyDescent="0.2">
      <c r="A25" s="23"/>
      <c r="B25" s="102"/>
      <c r="C25" s="50" t="s">
        <v>58</v>
      </c>
      <c r="D25" s="86"/>
      <c r="E25" s="49"/>
      <c r="F25" s="42"/>
      <c r="G25" s="105"/>
      <c r="H25" s="24"/>
      <c r="I25"/>
      <c r="J25"/>
      <c r="K25"/>
      <c r="L25"/>
      <c r="M25"/>
      <c r="N25"/>
      <c r="O25"/>
      <c r="P25"/>
      <c r="Q25"/>
      <c r="R25"/>
      <c r="S25"/>
      <c r="T25"/>
      <c r="U25"/>
      <c r="V25"/>
      <c r="W25"/>
      <c r="AD25" s="23"/>
      <c r="AE25" s="23"/>
      <c r="AF25" s="23"/>
      <c r="AG25" s="23"/>
      <c r="AH25" s="23"/>
      <c r="AI25" s="23"/>
      <c r="AJ25" s="23"/>
      <c r="AK25" s="23"/>
      <c r="AL25" s="23"/>
      <c r="AM25" s="23"/>
      <c r="AN25" s="23"/>
      <c r="AO25" s="23"/>
    </row>
    <row r="26" spans="1:41" ht="1.1499999999999999" customHeight="1" x14ac:dyDescent="0.2">
      <c r="A26" s="23"/>
      <c r="B26" s="101"/>
      <c r="C26" s="48" t="s">
        <v>30</v>
      </c>
      <c r="D26" s="87" t="s">
        <v>24</v>
      </c>
      <c r="E26" s="116"/>
      <c r="F26" s="47" t="str">
        <f>IFERROR(IF(AND(E26*1&gt;0,E27*1&gt;0),"Välj endast ett beräkningssätt",""),"")</f>
        <v/>
      </c>
      <c r="G26" s="105"/>
      <c r="H26" s="24"/>
      <c r="I26"/>
      <c r="J26"/>
      <c r="K26"/>
      <c r="L26"/>
      <c r="M26"/>
      <c r="N26"/>
      <c r="O26"/>
      <c r="P26"/>
      <c r="Q26"/>
      <c r="R26"/>
      <c r="S26"/>
      <c r="T26"/>
      <c r="U26"/>
      <c r="V26"/>
      <c r="W26"/>
      <c r="AD26" s="23"/>
      <c r="AE26" s="23"/>
      <c r="AF26" s="23"/>
      <c r="AG26" s="23"/>
      <c r="AH26" s="23"/>
      <c r="AI26" s="23"/>
      <c r="AJ26" s="23"/>
      <c r="AK26" s="23"/>
      <c r="AL26" s="23"/>
      <c r="AM26" s="23"/>
      <c r="AN26" s="23"/>
      <c r="AO26" s="23"/>
    </row>
    <row r="27" spans="1:41" ht="13.35" customHeight="1" x14ac:dyDescent="0.2">
      <c r="A27" s="23"/>
      <c r="B27" s="101"/>
      <c r="C27" s="25" t="s">
        <v>20</v>
      </c>
      <c r="D27" s="88" t="s">
        <v>24</v>
      </c>
      <c r="E27" s="133">
        <f>'3. Svarsmall FKU'!F14</f>
        <v>0</v>
      </c>
      <c r="F27" s="22"/>
      <c r="G27" s="105"/>
      <c r="H27" s="24"/>
      <c r="I27"/>
      <c r="J27"/>
      <c r="K27"/>
      <c r="L27"/>
      <c r="M27"/>
      <c r="N27"/>
      <c r="O27"/>
      <c r="P27"/>
      <c r="Q27"/>
      <c r="R27"/>
      <c r="S27"/>
      <c r="T27"/>
      <c r="U27"/>
      <c r="V27"/>
      <c r="W27"/>
      <c r="AD27" s="23"/>
      <c r="AE27" s="23"/>
      <c r="AF27" s="23"/>
      <c r="AG27" s="23"/>
      <c r="AH27" s="23"/>
      <c r="AI27" s="23"/>
      <c r="AJ27" s="23"/>
      <c r="AK27" s="23"/>
      <c r="AL27" s="23"/>
      <c r="AM27" s="23"/>
      <c r="AN27" s="23"/>
      <c r="AO27" s="23"/>
    </row>
    <row r="28" spans="1:41" ht="2.85" hidden="1" customHeight="1" x14ac:dyDescent="0.2">
      <c r="A28" s="23"/>
      <c r="B28" s="101"/>
      <c r="C28" s="26" t="s">
        <v>31</v>
      </c>
      <c r="D28" s="89"/>
      <c r="E28" s="20">
        <f>IFERROR(IF(AND(E26*1&gt;0,E27*1&gt;0),"Välj endast ett beräkningssätt",IF(E26*1&gt;0,E26,E27)),E27)</f>
        <v>0</v>
      </c>
      <c r="F28" s="11"/>
      <c r="G28" s="105"/>
      <c r="H28" s="24"/>
      <c r="I28"/>
      <c r="J28"/>
      <c r="K28"/>
      <c r="L28"/>
      <c r="M28"/>
      <c r="N28"/>
      <c r="O28"/>
      <c r="P28"/>
      <c r="Q28"/>
      <c r="R28"/>
      <c r="S28"/>
      <c r="T28"/>
      <c r="U28"/>
      <c r="V28"/>
      <c r="W28"/>
      <c r="AD28" s="23"/>
      <c r="AE28" s="23"/>
      <c r="AF28" s="23"/>
      <c r="AG28" s="23"/>
      <c r="AH28" s="23"/>
      <c r="AI28" s="23"/>
      <c r="AJ28" s="23"/>
      <c r="AK28" s="23"/>
      <c r="AL28" s="23"/>
      <c r="AM28" s="23"/>
      <c r="AN28" s="23"/>
      <c r="AO28" s="23"/>
    </row>
    <row r="29" spans="1:41" ht="11.65" customHeight="1" x14ac:dyDescent="0.2">
      <c r="A29" s="23"/>
      <c r="B29" s="104"/>
      <c r="C29" s="66" t="s">
        <v>231</v>
      </c>
      <c r="D29" s="90"/>
      <c r="E29" s="115">
        <f>IFERROR(-PV(E8,E7,E28),"Välj endast ett beräkningssätt")</f>
        <v>0</v>
      </c>
      <c r="F29" s="15"/>
      <c r="G29" s="107"/>
      <c r="H29" s="24"/>
      <c r="I29"/>
      <c r="J29"/>
      <c r="K29"/>
      <c r="L29"/>
      <c r="M29"/>
      <c r="N29"/>
      <c r="O29"/>
      <c r="P29"/>
      <c r="Q29"/>
      <c r="R29"/>
      <c r="S29"/>
      <c r="T29"/>
      <c r="U29"/>
      <c r="V29"/>
      <c r="W29"/>
      <c r="AD29" s="23"/>
      <c r="AE29" s="23"/>
      <c r="AF29" s="23"/>
      <c r="AG29" s="23"/>
      <c r="AH29" s="23"/>
      <c r="AI29" s="23"/>
      <c r="AJ29" s="23"/>
      <c r="AK29" s="23"/>
      <c r="AL29" s="23"/>
      <c r="AM29" s="23"/>
      <c r="AN29" s="23"/>
      <c r="AO29" s="23"/>
    </row>
    <row r="30" spans="1:41" ht="5.65" customHeight="1" x14ac:dyDescent="0.2">
      <c r="A30" s="23"/>
      <c r="B30" s="101"/>
      <c r="C30" s="45"/>
      <c r="D30" s="91"/>
      <c r="E30" s="46"/>
      <c r="F30" s="46"/>
      <c r="G30" s="106"/>
      <c r="H30" s="24"/>
      <c r="I30"/>
      <c r="J30"/>
      <c r="K30"/>
      <c r="L30"/>
      <c r="M30"/>
      <c r="N30"/>
      <c r="O30"/>
      <c r="P30"/>
      <c r="Q30"/>
      <c r="R30"/>
      <c r="S30"/>
      <c r="T30"/>
      <c r="U30"/>
      <c r="V30"/>
      <c r="W30"/>
      <c r="AD30" s="23"/>
      <c r="AE30" s="23"/>
      <c r="AF30" s="23"/>
      <c r="AG30" s="23"/>
      <c r="AH30" s="23"/>
      <c r="AI30" s="23"/>
      <c r="AJ30" s="23"/>
      <c r="AK30" s="23"/>
      <c r="AL30" s="23"/>
      <c r="AM30" s="23"/>
      <c r="AN30" s="23"/>
      <c r="AO30" s="23"/>
    </row>
    <row r="31" spans="1:41" ht="12.4" customHeight="1" x14ac:dyDescent="0.2">
      <c r="A31" s="23"/>
      <c r="B31" s="101"/>
      <c r="C31" s="39" t="s">
        <v>52</v>
      </c>
      <c r="D31" s="80"/>
      <c r="E31" s="41"/>
      <c r="F31" s="42"/>
      <c r="G31" s="105"/>
      <c r="H31" s="24"/>
      <c r="I31"/>
      <c r="J31"/>
      <c r="K31"/>
      <c r="L31"/>
      <c r="M31"/>
      <c r="N31"/>
      <c r="O31"/>
      <c r="P31"/>
      <c r="Q31"/>
      <c r="R31"/>
      <c r="S31"/>
      <c r="T31"/>
      <c r="U31"/>
      <c r="V31"/>
      <c r="W31"/>
      <c r="AD31" s="23"/>
      <c r="AE31" s="23"/>
      <c r="AF31" s="23"/>
      <c r="AG31" s="23"/>
      <c r="AH31" s="23"/>
      <c r="AI31" s="23"/>
      <c r="AJ31" s="23"/>
      <c r="AK31" s="23"/>
      <c r="AL31" s="23"/>
      <c r="AM31" s="23"/>
      <c r="AN31" s="23"/>
      <c r="AO31" s="23"/>
    </row>
    <row r="32" spans="1:41" ht="12.4" customHeight="1" x14ac:dyDescent="0.2">
      <c r="A32" s="23"/>
      <c r="B32" s="101"/>
      <c r="C32" s="44" t="s">
        <v>222</v>
      </c>
      <c r="D32" s="81"/>
      <c r="E32" s="7">
        <f>'3. Svarsmall FKU'!E12</f>
        <v>0</v>
      </c>
      <c r="F32" s="62"/>
      <c r="G32" s="105"/>
      <c r="H32" s="24"/>
      <c r="I32"/>
      <c r="J32"/>
      <c r="K32"/>
      <c r="L32"/>
      <c r="M32"/>
      <c r="N32"/>
      <c r="O32"/>
      <c r="P32"/>
      <c r="Q32"/>
      <c r="R32"/>
      <c r="S32"/>
      <c r="T32"/>
      <c r="U32"/>
      <c r="V32"/>
      <c r="W32"/>
      <c r="AD32" s="23"/>
      <c r="AE32" s="23"/>
      <c r="AF32" s="23"/>
      <c r="AG32" s="23"/>
      <c r="AH32" s="23"/>
      <c r="AI32" s="23"/>
      <c r="AJ32" s="23"/>
      <c r="AK32" s="23"/>
      <c r="AL32" s="23"/>
      <c r="AM32" s="23"/>
      <c r="AN32" s="23"/>
      <c r="AO32" s="23"/>
    </row>
    <row r="33" spans="1:23" ht="11.65" customHeight="1" x14ac:dyDescent="0.2">
      <c r="A33" s="23"/>
      <c r="B33" s="101"/>
      <c r="C33" s="48" t="s">
        <v>56</v>
      </c>
      <c r="D33" s="87" t="s">
        <v>3</v>
      </c>
      <c r="E33" s="7">
        <f>'3. Svarsmall FKU'!J14</f>
        <v>0</v>
      </c>
      <c r="F33" s="13" t="s">
        <v>19</v>
      </c>
      <c r="G33" s="105"/>
      <c r="H33" s="24"/>
      <c r="I33"/>
      <c r="J33"/>
      <c r="K33"/>
      <c r="L33"/>
      <c r="M33"/>
      <c r="N33"/>
      <c r="O33"/>
      <c r="P33"/>
      <c r="Q33"/>
      <c r="R33"/>
      <c r="S33"/>
      <c r="T33"/>
      <c r="U33"/>
      <c r="V33"/>
      <c r="W33"/>
    </row>
    <row r="34" spans="1:23" ht="11.65" customHeight="1" x14ac:dyDescent="0.2">
      <c r="A34" s="23"/>
      <c r="B34" s="101"/>
      <c r="C34" s="72" t="s">
        <v>57</v>
      </c>
      <c r="D34" s="120" t="s">
        <v>3</v>
      </c>
      <c r="E34" s="117">
        <f>IF(OR(E18="El och bensin/diesel",E18="Annat gasbränsle än gasol",E18="Vätgasbil",    E18="Etanol E85",E18="Etanol"),360,0)</f>
        <v>0</v>
      </c>
      <c r="F34" s="119"/>
      <c r="G34" s="105"/>
      <c r="H34" s="24"/>
      <c r="I34"/>
      <c r="J34"/>
      <c r="L34"/>
      <c r="M34"/>
      <c r="N34"/>
      <c r="O34"/>
      <c r="P34"/>
      <c r="Q34"/>
      <c r="R34"/>
      <c r="S34"/>
      <c r="T34"/>
      <c r="U34"/>
      <c r="V34"/>
      <c r="W34"/>
    </row>
    <row r="35" spans="1:23" ht="11.65" customHeight="1" x14ac:dyDescent="0.2">
      <c r="A35" s="23"/>
      <c r="B35" s="101"/>
      <c r="C35" s="72" t="s">
        <v>40</v>
      </c>
      <c r="D35" s="92" t="s">
        <v>0</v>
      </c>
      <c r="E35" s="117">
        <f>MIN(IF(E18="Annat gasbränsle än gasol",10000,
IF(AND(E18="Vätgasbil", E19=0), 70000,
IF(E19&lt;=50,
(20000-300*E19)))),0.25*E32)</f>
        <v>0</v>
      </c>
      <c r="F35" s="13" t="s">
        <v>223</v>
      </c>
      <c r="G35" s="105"/>
      <c r="H35" s="24"/>
      <c r="I35"/>
      <c r="J35"/>
      <c r="K35"/>
      <c r="L35"/>
      <c r="M35"/>
      <c r="N35"/>
      <c r="O35"/>
      <c r="P35"/>
      <c r="Q35"/>
      <c r="R35"/>
      <c r="S35"/>
      <c r="T35"/>
      <c r="U35"/>
      <c r="V35"/>
      <c r="W35"/>
    </row>
    <row r="36" spans="1:23" ht="11.65" customHeight="1" x14ac:dyDescent="0.2">
      <c r="A36" s="23"/>
      <c r="B36" s="104"/>
      <c r="C36" s="72" t="s">
        <v>53</v>
      </c>
      <c r="D36" s="92" t="s">
        <v>3</v>
      </c>
      <c r="E36" s="117">
        <f>IF(OR(E18="Bensin",E18="Diesel"),
IF(E18="Bensin",IF(E19&lt;=75,360,
IF(AND(E19&gt;75,E19&lt;=125),360+(E19-75)*107,360+(125-75)*107+(E19-125)*132)),250
+
IF(E19&lt;=75,360+13.52*E19,IF(AND(E19&gt;75,E19&lt;=125),360+13.52*E19+(E19-75)*107,360+(125-75)*107+13.52*E19+(E19-125)*132))),0)</f>
        <v>0</v>
      </c>
      <c r="F36" s="65"/>
      <c r="G36" s="105"/>
      <c r="H36" s="24"/>
      <c r="I36"/>
      <c r="J36"/>
      <c r="K36"/>
      <c r="L36"/>
      <c r="M36"/>
      <c r="N36"/>
      <c r="O36"/>
      <c r="P36"/>
      <c r="Q36"/>
      <c r="R36"/>
      <c r="S36"/>
      <c r="T36"/>
      <c r="U36"/>
      <c r="V36"/>
      <c r="W36"/>
    </row>
    <row r="37" spans="1:23" ht="11.65" customHeight="1" x14ac:dyDescent="0.2">
      <c r="A37" s="23"/>
      <c r="B37" s="104"/>
      <c r="C37" s="73" t="s">
        <v>42</v>
      </c>
      <c r="D37" s="93"/>
      <c r="E37" s="52">
        <f>((-PV(E8,E7-1,E33))*-1-(+PV(E8,MIN(E7,3)-1,E33))-E34+PV(E8,E7-1,E34)-E36+PV(E8,MIN(E7,3)-1,E36)+E35)*-1</f>
        <v>0</v>
      </c>
      <c r="F37" s="53"/>
      <c r="G37" s="105"/>
      <c r="H37" s="24"/>
      <c r="I37"/>
      <c r="J37"/>
      <c r="K37"/>
      <c r="L37"/>
      <c r="M37"/>
      <c r="N37"/>
      <c r="O37"/>
      <c r="P37"/>
      <c r="Q37"/>
      <c r="R37"/>
      <c r="S37"/>
      <c r="T37"/>
      <c r="U37"/>
      <c r="V37"/>
      <c r="W37"/>
    </row>
    <row r="38" spans="1:23" ht="5.65" customHeight="1" x14ac:dyDescent="0.2">
      <c r="A38" s="23"/>
      <c r="B38" s="104"/>
      <c r="C38" s="54"/>
      <c r="D38" s="94"/>
      <c r="E38" s="55"/>
      <c r="F38" s="56"/>
      <c r="G38" s="107"/>
      <c r="H38" s="24"/>
      <c r="I38"/>
      <c r="J38"/>
      <c r="K38"/>
      <c r="L38"/>
      <c r="M38"/>
      <c r="N38"/>
      <c r="O38"/>
      <c r="P38"/>
      <c r="Q38"/>
      <c r="R38"/>
      <c r="S38"/>
      <c r="T38"/>
      <c r="U38"/>
      <c r="V38"/>
      <c r="W38"/>
    </row>
    <row r="39" spans="1:23" ht="11.65" customHeight="1" x14ac:dyDescent="0.2">
      <c r="A39" s="23"/>
      <c r="B39" s="101"/>
      <c r="C39" s="29" t="s">
        <v>27</v>
      </c>
      <c r="D39" s="95"/>
      <c r="E39" s="7">
        <f>E16*E11</f>
        <v>0</v>
      </c>
      <c r="F39" s="473" t="s">
        <v>55</v>
      </c>
      <c r="G39" s="108"/>
      <c r="H39" s="24"/>
      <c r="I39"/>
      <c r="J39" s="355"/>
      <c r="K39"/>
      <c r="L39"/>
      <c r="M39"/>
      <c r="N39"/>
      <c r="O39"/>
      <c r="P39"/>
      <c r="Q39"/>
      <c r="R39"/>
      <c r="S39"/>
      <c r="T39"/>
      <c r="U39"/>
      <c r="V39"/>
      <c r="W39"/>
    </row>
    <row r="40" spans="1:23" ht="11.65" customHeight="1" x14ac:dyDescent="0.2">
      <c r="A40" s="23"/>
      <c r="B40" s="101"/>
      <c r="C40" s="12" t="s">
        <v>28</v>
      </c>
      <c r="D40" s="87"/>
      <c r="E40" s="7">
        <f>'3. Svarsmall FKU'!B14</f>
        <v>0</v>
      </c>
      <c r="F40" s="474"/>
      <c r="G40" s="109"/>
      <c r="H40" s="24"/>
      <c r="I40"/>
      <c r="J40"/>
      <c r="K40"/>
      <c r="L40"/>
      <c r="M40"/>
      <c r="N40"/>
      <c r="O40"/>
      <c r="P40"/>
      <c r="Q40"/>
      <c r="R40"/>
      <c r="S40"/>
      <c r="T40"/>
      <c r="U40"/>
      <c r="V40"/>
      <c r="W40"/>
    </row>
    <row r="41" spans="1:23" ht="12.4" customHeight="1" x14ac:dyDescent="0.2">
      <c r="A41" s="23"/>
      <c r="B41" s="101"/>
      <c r="C41" s="28"/>
      <c r="D41" s="82"/>
      <c r="E41" s="6"/>
      <c r="F41" s="8"/>
      <c r="G41" s="106"/>
      <c r="H41" s="24"/>
      <c r="I41"/>
      <c r="J41"/>
      <c r="K41"/>
      <c r="L41"/>
      <c r="M41"/>
      <c r="N41"/>
      <c r="O41"/>
      <c r="P41"/>
      <c r="Q41"/>
      <c r="R41"/>
      <c r="S41"/>
      <c r="T41"/>
      <c r="U41"/>
      <c r="V41"/>
      <c r="W41"/>
    </row>
    <row r="42" spans="1:23" ht="11.65" customHeight="1" x14ac:dyDescent="0.2">
      <c r="A42" s="23"/>
      <c r="B42" s="101"/>
      <c r="C42" s="25" t="s">
        <v>214</v>
      </c>
      <c r="D42" s="88" t="s">
        <v>0</v>
      </c>
      <c r="E42" s="122">
        <f>(E16-E35)-IF(E11&gt;0,E39,E40)</f>
        <v>0</v>
      </c>
      <c r="F42" s="9"/>
      <c r="G42" s="110"/>
      <c r="H42" s="24"/>
      <c r="I42"/>
      <c r="J42"/>
      <c r="K42"/>
      <c r="L42"/>
      <c r="M42"/>
      <c r="N42"/>
      <c r="O42"/>
      <c r="P42"/>
      <c r="Q42"/>
      <c r="R42"/>
      <c r="S42"/>
      <c r="T42"/>
      <c r="U42"/>
      <c r="V42"/>
      <c r="W42"/>
    </row>
    <row r="43" spans="1:23" ht="2.1" hidden="1" customHeight="1" x14ac:dyDescent="0.2">
      <c r="A43" s="23"/>
      <c r="B43" s="101"/>
      <c r="C43" s="28"/>
      <c r="D43" s="82"/>
      <c r="E43" s="6"/>
      <c r="F43" s="8"/>
      <c r="G43" s="106"/>
      <c r="H43" s="24"/>
      <c r="I43"/>
      <c r="J43"/>
      <c r="K43"/>
      <c r="L43"/>
      <c r="M43"/>
      <c r="N43"/>
      <c r="O43"/>
      <c r="P43"/>
      <c r="Q43"/>
      <c r="R43"/>
      <c r="S43"/>
      <c r="T43"/>
      <c r="U43"/>
      <c r="V43"/>
      <c r="W43"/>
    </row>
    <row r="44" spans="1:23" ht="17.100000000000001" customHeight="1" x14ac:dyDescent="0.2">
      <c r="A44" s="23"/>
      <c r="B44" s="101"/>
      <c r="C44" s="57" t="s">
        <v>21</v>
      </c>
      <c r="D44" s="84"/>
      <c r="E44" s="58">
        <f>-PV($E$8,$E$7,,IF(E11&gt;0,E39,E40))</f>
        <v>0</v>
      </c>
      <c r="F44" s="51"/>
      <c r="G44" s="107"/>
      <c r="H44" s="24"/>
      <c r="I44"/>
      <c r="J44"/>
      <c r="K44"/>
      <c r="L44"/>
      <c r="M44"/>
      <c r="N44"/>
      <c r="O44"/>
      <c r="P44"/>
      <c r="Q44"/>
      <c r="R44"/>
      <c r="S44"/>
      <c r="T44"/>
      <c r="U44"/>
      <c r="V44"/>
      <c r="W44"/>
    </row>
    <row r="45" spans="1:23" ht="3" customHeight="1" x14ac:dyDescent="0.2">
      <c r="A45" s="23"/>
      <c r="B45" s="101"/>
      <c r="C45" s="27"/>
      <c r="D45" s="18"/>
      <c r="E45" s="19"/>
      <c r="F45" s="19"/>
      <c r="G45" s="106"/>
      <c r="H45" s="24"/>
      <c r="I45"/>
      <c r="J45"/>
      <c r="K45"/>
      <c r="L45"/>
      <c r="M45"/>
      <c r="N45"/>
      <c r="O45"/>
      <c r="P45"/>
      <c r="Q45"/>
      <c r="R45"/>
      <c r="S45"/>
      <c r="T45"/>
      <c r="U45"/>
      <c r="V45"/>
      <c r="W45"/>
    </row>
    <row r="46" spans="1:23" ht="4.1500000000000004" hidden="1" customHeight="1" x14ac:dyDescent="0.2">
      <c r="A46" s="23"/>
      <c r="B46" s="101"/>
      <c r="C46" s="27"/>
      <c r="D46" s="18"/>
      <c r="E46" s="19"/>
      <c r="F46" s="19"/>
      <c r="G46" s="106"/>
      <c r="H46" s="24"/>
      <c r="I46"/>
      <c r="J46"/>
      <c r="K46"/>
      <c r="L46"/>
      <c r="M46"/>
      <c r="N46"/>
      <c r="O46"/>
      <c r="P46"/>
      <c r="Q46"/>
      <c r="R46"/>
      <c r="S46"/>
      <c r="T46"/>
      <c r="U46"/>
      <c r="V46"/>
      <c r="W46"/>
    </row>
    <row r="47" spans="1:23" ht="12.4" customHeight="1" x14ac:dyDescent="0.2">
      <c r="A47" s="23"/>
      <c r="B47" s="101"/>
      <c r="C47" s="39" t="s">
        <v>35</v>
      </c>
      <c r="D47" s="40"/>
      <c r="E47" s="41"/>
      <c r="F47" s="42"/>
      <c r="G47" s="106"/>
      <c r="H47" s="24"/>
      <c r="I47"/>
      <c r="J47"/>
      <c r="K47"/>
      <c r="L47"/>
      <c r="M47"/>
      <c r="N47"/>
      <c r="O47"/>
      <c r="P47"/>
      <c r="Q47"/>
      <c r="R47"/>
      <c r="S47"/>
      <c r="T47"/>
      <c r="U47"/>
      <c r="V47"/>
      <c r="W47"/>
    </row>
    <row r="48" spans="1:23" ht="16.149999999999999" customHeight="1" x14ac:dyDescent="0.2">
      <c r="A48" s="23"/>
      <c r="B48" s="101"/>
      <c r="C48" s="12" t="s">
        <v>22</v>
      </c>
      <c r="D48" s="59"/>
      <c r="E48" s="60">
        <f>(SUM(E16,E37,E23,E29,(PV($E$8,$E$7,,IF(E11&gt;0,E39,E40)))))</f>
        <v>0</v>
      </c>
      <c r="F48" s="61"/>
      <c r="G48" s="111"/>
      <c r="H48" s="24"/>
      <c r="I48"/>
      <c r="J48"/>
      <c r="K48"/>
      <c r="L48"/>
      <c r="M48"/>
      <c r="N48"/>
      <c r="O48"/>
      <c r="P48"/>
      <c r="Q48"/>
      <c r="R48"/>
      <c r="S48"/>
      <c r="T48"/>
      <c r="U48"/>
      <c r="V48"/>
      <c r="W48"/>
    </row>
    <row r="49" spans="1:23" ht="15" customHeight="1" x14ac:dyDescent="0.2">
      <c r="A49" s="23"/>
      <c r="B49" s="101"/>
      <c r="C49" s="12" t="s">
        <v>153</v>
      </c>
      <c r="D49" s="59"/>
      <c r="E49" s="60">
        <f>E48*(1-'2. Avropsmall FKU'!G145)</f>
        <v>0</v>
      </c>
      <c r="F49" s="264" t="s">
        <v>154</v>
      </c>
      <c r="G49" s="106"/>
      <c r="H49" s="24"/>
      <c r="I49"/>
      <c r="J49"/>
      <c r="K49"/>
      <c r="L49"/>
      <c r="M49"/>
      <c r="N49"/>
      <c r="O49"/>
      <c r="P49"/>
      <c r="Q49"/>
      <c r="R49"/>
      <c r="S49"/>
      <c r="T49"/>
      <c r="U49"/>
      <c r="V49"/>
      <c r="W49"/>
    </row>
    <row r="50" spans="1:23" ht="16.149999999999999" hidden="1" customHeight="1" x14ac:dyDescent="0.2">
      <c r="A50" s="23"/>
      <c r="B50" s="101"/>
      <c r="C50" s="30" t="s">
        <v>2</v>
      </c>
      <c r="D50" s="14"/>
      <c r="E50" s="17">
        <f>E48*E6</f>
        <v>0</v>
      </c>
      <c r="F50" s="15"/>
      <c r="G50" s="111"/>
      <c r="H50" s="24"/>
      <c r="I50"/>
      <c r="J50"/>
      <c r="K50"/>
      <c r="L50"/>
      <c r="M50"/>
      <c r="N50"/>
      <c r="O50"/>
      <c r="P50"/>
      <c r="Q50"/>
      <c r="R50"/>
      <c r="S50"/>
      <c r="T50"/>
      <c r="U50"/>
      <c r="V50"/>
      <c r="W50"/>
    </row>
    <row r="51" spans="1:23" ht="5.65" customHeight="1" thickBot="1" x14ac:dyDescent="0.25">
      <c r="A51" s="23"/>
      <c r="B51" s="112"/>
      <c r="C51" s="113"/>
      <c r="D51" s="113"/>
      <c r="E51" s="113"/>
      <c r="F51" s="113"/>
      <c r="G51" s="114"/>
      <c r="H51" s="16"/>
      <c r="I51"/>
      <c r="J51"/>
      <c r="K51"/>
      <c r="L51"/>
      <c r="M51"/>
      <c r="N51"/>
      <c r="O51"/>
      <c r="P51"/>
      <c r="Q51"/>
      <c r="R51"/>
      <c r="S51"/>
      <c r="T51"/>
      <c r="U51"/>
      <c r="V51"/>
      <c r="W51"/>
    </row>
    <row r="52" spans="1:23" x14ac:dyDescent="0.2">
      <c r="A52" s="23"/>
      <c r="I52"/>
      <c r="J52"/>
      <c r="K52"/>
      <c r="L52"/>
      <c r="M52"/>
      <c r="N52"/>
      <c r="O52"/>
      <c r="P52"/>
      <c r="Q52"/>
      <c r="R52"/>
      <c r="S52"/>
      <c r="T52"/>
      <c r="U52"/>
      <c r="V52"/>
      <c r="W52"/>
    </row>
    <row r="53" spans="1:23" x14ac:dyDescent="0.2">
      <c r="E53" s="121"/>
      <c r="I53"/>
      <c r="J53"/>
      <c r="K53"/>
      <c r="L53"/>
      <c r="M53"/>
      <c r="N53"/>
      <c r="O53"/>
      <c r="P53"/>
      <c r="Q53"/>
      <c r="R53"/>
      <c r="S53"/>
      <c r="T53"/>
      <c r="U53"/>
      <c r="V53"/>
      <c r="W53"/>
    </row>
    <row r="54" spans="1:23" x14ac:dyDescent="0.2">
      <c r="I54"/>
      <c r="J54"/>
      <c r="K54"/>
      <c r="L54"/>
      <c r="M54"/>
      <c r="N54"/>
      <c r="O54"/>
      <c r="P54"/>
      <c r="Q54"/>
      <c r="R54"/>
      <c r="S54"/>
      <c r="T54"/>
      <c r="U54"/>
      <c r="V54"/>
      <c r="W54"/>
    </row>
    <row r="55" spans="1:23" x14ac:dyDescent="0.2">
      <c r="I55"/>
      <c r="J55"/>
      <c r="K55"/>
      <c r="L55"/>
      <c r="M55"/>
      <c r="N55"/>
      <c r="O55"/>
      <c r="P55"/>
      <c r="Q55"/>
      <c r="R55"/>
      <c r="S55"/>
      <c r="T55"/>
      <c r="U55"/>
      <c r="V55"/>
      <c r="W55"/>
    </row>
    <row r="56" spans="1:23" x14ac:dyDescent="0.2">
      <c r="I56"/>
      <c r="J56"/>
      <c r="K56"/>
      <c r="L56"/>
      <c r="M56"/>
      <c r="N56"/>
      <c r="O56"/>
      <c r="P56"/>
      <c r="Q56"/>
      <c r="R56"/>
      <c r="S56"/>
      <c r="T56"/>
      <c r="U56"/>
      <c r="V56"/>
      <c r="W56"/>
    </row>
    <row r="57" spans="1:23" x14ac:dyDescent="0.2">
      <c r="I57"/>
      <c r="J57"/>
      <c r="K57"/>
      <c r="L57"/>
      <c r="M57"/>
      <c r="N57"/>
      <c r="O57"/>
      <c r="P57"/>
      <c r="Q57"/>
      <c r="R57"/>
      <c r="S57"/>
      <c r="T57"/>
      <c r="U57"/>
      <c r="V57"/>
      <c r="W57"/>
    </row>
    <row r="58" spans="1:23" x14ac:dyDescent="0.2">
      <c r="I58"/>
      <c r="J58"/>
      <c r="K58"/>
      <c r="L58"/>
      <c r="M58"/>
      <c r="N58"/>
      <c r="O58"/>
      <c r="P58"/>
      <c r="Q58"/>
      <c r="R58"/>
      <c r="S58"/>
      <c r="T58"/>
      <c r="U58"/>
      <c r="V58"/>
      <c r="W58"/>
    </row>
    <row r="59" spans="1:23" x14ac:dyDescent="0.2">
      <c r="I59"/>
      <c r="J59"/>
      <c r="K59"/>
      <c r="L59"/>
      <c r="M59"/>
      <c r="N59"/>
      <c r="O59"/>
      <c r="P59"/>
      <c r="Q59"/>
      <c r="R59"/>
      <c r="S59"/>
      <c r="T59"/>
      <c r="U59"/>
      <c r="V59"/>
      <c r="W59"/>
    </row>
    <row r="60" spans="1:23" x14ac:dyDescent="0.2">
      <c r="I60"/>
      <c r="J60"/>
      <c r="K60"/>
      <c r="L60"/>
      <c r="M60"/>
      <c r="N60"/>
      <c r="O60"/>
      <c r="P60"/>
      <c r="Q60"/>
      <c r="R60"/>
      <c r="S60"/>
      <c r="T60"/>
      <c r="U60"/>
      <c r="V60"/>
      <c r="W60"/>
    </row>
    <row r="61" spans="1:23" x14ac:dyDescent="0.2">
      <c r="I61"/>
      <c r="J61"/>
      <c r="K61"/>
      <c r="L61"/>
      <c r="M61"/>
      <c r="N61"/>
      <c r="O61"/>
      <c r="P61"/>
      <c r="Q61"/>
      <c r="R61"/>
      <c r="S61"/>
      <c r="T61"/>
      <c r="U61"/>
      <c r="V61"/>
      <c r="W61"/>
    </row>
    <row r="62" spans="1:23" x14ac:dyDescent="0.2">
      <c r="I62"/>
      <c r="J62"/>
      <c r="K62"/>
      <c r="L62"/>
      <c r="M62"/>
      <c r="N62"/>
      <c r="O62"/>
      <c r="P62"/>
      <c r="Q62"/>
      <c r="R62"/>
      <c r="S62"/>
      <c r="T62"/>
      <c r="U62"/>
      <c r="V62"/>
      <c r="W62"/>
    </row>
    <row r="63" spans="1:23" x14ac:dyDescent="0.2">
      <c r="I63"/>
      <c r="J63"/>
      <c r="K63"/>
      <c r="L63"/>
      <c r="M63"/>
      <c r="N63"/>
      <c r="O63"/>
      <c r="P63"/>
      <c r="Q63"/>
      <c r="R63"/>
      <c r="S63"/>
      <c r="T63"/>
      <c r="U63"/>
      <c r="V63"/>
      <c r="W63"/>
    </row>
    <row r="64" spans="1:23" x14ac:dyDescent="0.2">
      <c r="I64"/>
      <c r="J64"/>
      <c r="K64"/>
      <c r="L64"/>
      <c r="M64"/>
      <c r="N64"/>
      <c r="O64"/>
      <c r="P64"/>
      <c r="Q64"/>
      <c r="R64"/>
      <c r="S64"/>
      <c r="T64"/>
      <c r="U64"/>
      <c r="V64"/>
      <c r="W64"/>
    </row>
    <row r="65" spans="9:23" x14ac:dyDescent="0.2">
      <c r="I65"/>
      <c r="J65"/>
      <c r="K65"/>
      <c r="L65"/>
      <c r="M65"/>
      <c r="N65"/>
      <c r="O65"/>
      <c r="P65"/>
      <c r="Q65"/>
      <c r="R65"/>
      <c r="S65"/>
      <c r="T65"/>
      <c r="U65"/>
      <c r="V65"/>
      <c r="W65"/>
    </row>
    <row r="66" spans="9:23" x14ac:dyDescent="0.2">
      <c r="I66"/>
      <c r="J66"/>
      <c r="K66"/>
      <c r="L66"/>
      <c r="M66"/>
      <c r="N66"/>
      <c r="O66"/>
      <c r="P66"/>
      <c r="Q66"/>
      <c r="R66"/>
      <c r="S66"/>
      <c r="T66"/>
      <c r="U66"/>
      <c r="V66"/>
      <c r="W66"/>
    </row>
    <row r="67" spans="9:23" x14ac:dyDescent="0.2">
      <c r="I67"/>
      <c r="J67"/>
      <c r="K67"/>
      <c r="L67"/>
      <c r="M67"/>
      <c r="N67"/>
      <c r="O67"/>
      <c r="P67"/>
      <c r="Q67"/>
      <c r="R67"/>
      <c r="S67"/>
      <c r="T67"/>
      <c r="U67"/>
      <c r="V67"/>
      <c r="W67"/>
    </row>
    <row r="68" spans="9:23" x14ac:dyDescent="0.2">
      <c r="I68"/>
      <c r="J68"/>
      <c r="K68"/>
      <c r="L68"/>
      <c r="M68"/>
      <c r="N68"/>
      <c r="O68"/>
      <c r="P68"/>
      <c r="Q68"/>
      <c r="R68"/>
      <c r="S68"/>
      <c r="T68"/>
      <c r="U68"/>
      <c r="V68"/>
      <c r="W68"/>
    </row>
    <row r="69" spans="9:23" x14ac:dyDescent="0.2">
      <c r="I69"/>
      <c r="J69"/>
      <c r="K69"/>
      <c r="L69"/>
      <c r="M69"/>
      <c r="N69"/>
      <c r="O69"/>
      <c r="P69"/>
      <c r="Q69"/>
      <c r="R69"/>
      <c r="S69"/>
      <c r="T69"/>
      <c r="U69"/>
      <c r="V69"/>
      <c r="W69"/>
    </row>
    <row r="70" spans="9:23" x14ac:dyDescent="0.2">
      <c r="I70"/>
      <c r="J70"/>
      <c r="K70"/>
      <c r="L70"/>
      <c r="M70"/>
      <c r="N70"/>
      <c r="O70"/>
      <c r="P70"/>
      <c r="Q70"/>
      <c r="R70"/>
      <c r="S70"/>
      <c r="T70"/>
      <c r="U70"/>
      <c r="V70"/>
      <c r="W70"/>
    </row>
    <row r="71" spans="9:23" x14ac:dyDescent="0.2">
      <c r="I71"/>
      <c r="J71"/>
      <c r="K71"/>
      <c r="L71"/>
      <c r="M71"/>
      <c r="N71"/>
      <c r="O71"/>
      <c r="P71"/>
      <c r="Q71"/>
      <c r="R71"/>
      <c r="S71"/>
      <c r="T71"/>
      <c r="U71"/>
      <c r="V71"/>
      <c r="W71"/>
    </row>
    <row r="72" spans="9:23" x14ac:dyDescent="0.2">
      <c r="I72"/>
      <c r="J72"/>
      <c r="K72"/>
      <c r="L72"/>
      <c r="M72"/>
      <c r="N72"/>
      <c r="O72"/>
      <c r="P72"/>
      <c r="Q72"/>
      <c r="R72"/>
      <c r="S72"/>
      <c r="T72"/>
      <c r="U72"/>
      <c r="V72"/>
      <c r="W72"/>
    </row>
    <row r="73" spans="9:23" x14ac:dyDescent="0.2">
      <c r="I73"/>
      <c r="J73"/>
      <c r="K73"/>
      <c r="L73"/>
      <c r="M73"/>
      <c r="N73"/>
      <c r="O73"/>
      <c r="P73"/>
      <c r="Q73"/>
      <c r="R73"/>
      <c r="S73"/>
      <c r="T73"/>
      <c r="U73"/>
      <c r="V73"/>
      <c r="W73"/>
    </row>
  </sheetData>
  <sheetProtection sheet="1" objects="1" scenarios="1"/>
  <mergeCells count="1">
    <mergeCell ref="F39:F40"/>
  </mergeCells>
  <conditionalFormatting sqref="C16:C19 F16:F19 B1:G4 G48 G50 G23 G29 G44 G36:G38">
    <cfRule type="expression" dxfId="70" priority="74" stopIfTrue="1">
      <formula>"OM($E$17&gt;0 och $E$16=0)"</formula>
    </cfRule>
  </conditionalFormatting>
  <conditionalFormatting sqref="B48 B50">
    <cfRule type="expression" dxfId="69" priority="72" stopIfTrue="1">
      <formula>"OM($E$17&gt;0 och $E$16=0)"</formula>
    </cfRule>
  </conditionalFormatting>
  <conditionalFormatting sqref="C40">
    <cfRule type="expression" dxfId="68" priority="67">
      <formula>Restvarde&gt;0</formula>
    </cfRule>
  </conditionalFormatting>
  <conditionalFormatting sqref="C39">
    <cfRule type="expression" dxfId="67" priority="66">
      <formula>Restvarde&lt;1</formula>
    </cfRule>
  </conditionalFormatting>
  <conditionalFormatting sqref="D23 F23">
    <cfRule type="expression" dxfId="66" priority="59" stopIfTrue="1">
      <formula>"OM($E$17&gt;0 och $E$16=0)"</formula>
    </cfRule>
  </conditionalFormatting>
  <conditionalFormatting sqref="C44:D44 F44">
    <cfRule type="expression" dxfId="65" priority="55" stopIfTrue="1">
      <formula>"OM($E$17&gt;0 och $E$16=0)"</formula>
    </cfRule>
  </conditionalFormatting>
  <conditionalFormatting sqref="C48:D48 F48">
    <cfRule type="expression" dxfId="64" priority="54" stopIfTrue="1">
      <formula>"OM($E$17&gt;0 och $E$16=0)"</formula>
    </cfRule>
  </conditionalFormatting>
  <conditionalFormatting sqref="C50:D50 F50">
    <cfRule type="expression" dxfId="63" priority="53" stopIfTrue="1">
      <formula>"OM($E$17&gt;0 och $E$16=0)"</formula>
    </cfRule>
  </conditionalFormatting>
  <conditionalFormatting sqref="E23">
    <cfRule type="expression" dxfId="62" priority="49" stopIfTrue="1">
      <formula>"OM($E$17&gt;0 och $E$16=0)"</formula>
    </cfRule>
  </conditionalFormatting>
  <conditionalFormatting sqref="E44">
    <cfRule type="expression" dxfId="61" priority="48" stopIfTrue="1">
      <formula>"OM($E$17&gt;0 och $E$16=0)"</formula>
    </cfRule>
  </conditionalFormatting>
  <conditionalFormatting sqref="E48">
    <cfRule type="expression" dxfId="60" priority="47" stopIfTrue="1">
      <formula>"OM($E$17&gt;0 och $E$16=0)"</formula>
    </cfRule>
  </conditionalFormatting>
  <conditionalFormatting sqref="E50">
    <cfRule type="expression" dxfId="59" priority="46" stopIfTrue="1">
      <formula>"OM($E$17&gt;0 och $E$16=0)"</formula>
    </cfRule>
  </conditionalFormatting>
  <conditionalFormatting sqref="C29:D29 F29">
    <cfRule type="expression" dxfId="58" priority="42" stopIfTrue="1">
      <formula>"OM($E$17&gt;0 och $E$16=0)"</formula>
    </cfRule>
  </conditionalFormatting>
  <conditionalFormatting sqref="E29">
    <cfRule type="expression" dxfId="57" priority="41" stopIfTrue="1">
      <formula>"OM($E$17&gt;0 och $E$16=0)"</formula>
    </cfRule>
  </conditionalFormatting>
  <conditionalFormatting sqref="C36 F36">
    <cfRule type="expression" dxfId="56" priority="37" stopIfTrue="1">
      <formula>"OM($E$17&gt;0 och $E$16=0)"</formula>
    </cfRule>
  </conditionalFormatting>
  <conditionalFormatting sqref="E36">
    <cfRule type="expression" dxfId="55" priority="36" stopIfTrue="1">
      <formula>"OM($E$17&gt;0 och $E$16=0)"</formula>
    </cfRule>
  </conditionalFormatting>
  <conditionalFormatting sqref="C22:D22 F22">
    <cfRule type="expression" dxfId="54" priority="35" stopIfTrue="1">
      <formula>"OM($E$17&gt;0 och $E$16=0)"</formula>
    </cfRule>
  </conditionalFormatting>
  <conditionalFormatting sqref="E22">
    <cfRule type="expression" dxfId="53" priority="34" stopIfTrue="1">
      <formula>"OM($E$17&gt;0 och $E$16=0)"</formula>
    </cfRule>
  </conditionalFormatting>
  <conditionalFormatting sqref="C37:D37 F37">
    <cfRule type="expression" dxfId="52" priority="30" stopIfTrue="1">
      <formula>"OM($E$17&gt;0 och $E$16=0)"</formula>
    </cfRule>
  </conditionalFormatting>
  <conditionalFormatting sqref="E37">
    <cfRule type="expression" dxfId="51" priority="29" stopIfTrue="1">
      <formula>"OM($E$17&gt;0 och $E$16=0)"</formula>
    </cfRule>
  </conditionalFormatting>
  <conditionalFormatting sqref="G5:G12">
    <cfRule type="expression" dxfId="50" priority="25" stopIfTrue="1">
      <formula>"OM($E$17&gt;0 och $E$16=0)"</formula>
    </cfRule>
  </conditionalFormatting>
  <conditionalFormatting sqref="G10">
    <cfRule type="expression" dxfId="49" priority="24" stopIfTrue="1">
      <formula>"OM($E$17&gt;0 och $E$16=0)"</formula>
    </cfRule>
  </conditionalFormatting>
  <conditionalFormatting sqref="C23">
    <cfRule type="expression" dxfId="48" priority="23" stopIfTrue="1">
      <formula>"OM($E$17&gt;0 och $E$16=0)"</formula>
    </cfRule>
  </conditionalFormatting>
  <conditionalFormatting sqref="C20">
    <cfRule type="expression" dxfId="47" priority="22" stopIfTrue="1">
      <formula>"OM($E$17&gt;0 och $E$16=0)"</formula>
    </cfRule>
  </conditionalFormatting>
  <conditionalFormatting sqref="F20">
    <cfRule type="expression" dxfId="46" priority="19" stopIfTrue="1">
      <formula>"OM($E$17&gt;0 och $E$16=0)"</formula>
    </cfRule>
  </conditionalFormatting>
  <conditionalFormatting sqref="E26:E27">
    <cfRule type="expression" dxfId="45" priority="17">
      <formula>AND($E$26&gt;0,$E$27&gt;0)</formula>
    </cfRule>
  </conditionalFormatting>
  <conditionalFormatting sqref="D35">
    <cfRule type="expression" dxfId="44" priority="16" stopIfTrue="1">
      <formula>"OM($E$17&gt;0 och $E$16=0)"</formula>
    </cfRule>
  </conditionalFormatting>
  <conditionalFormatting sqref="E16:E17">
    <cfRule type="expression" dxfId="43" priority="14">
      <formula>AND($E$26&gt;0,$E$27&gt;0)</formula>
    </cfRule>
  </conditionalFormatting>
  <conditionalFormatting sqref="E20">
    <cfRule type="expression" dxfId="42" priority="13">
      <formula>AND($E$26&gt;0,$E$27&gt;0)</formula>
    </cfRule>
  </conditionalFormatting>
  <conditionalFormatting sqref="C17">
    <cfRule type="expression" dxfId="41" priority="12">
      <formula>OR(E18="Bensin",E18="Diesel")</formula>
    </cfRule>
  </conditionalFormatting>
  <conditionalFormatting sqref="E17">
    <cfRule type="expression" dxfId="40" priority="11">
      <formula>OR(E18="Bensin",E18="Diesel")</formula>
    </cfRule>
  </conditionalFormatting>
  <conditionalFormatting sqref="E34">
    <cfRule type="expression" dxfId="39" priority="10" stopIfTrue="1">
      <formula>"OM($E$17&gt;0 och $E$16=0)"</formula>
    </cfRule>
  </conditionalFormatting>
  <conditionalFormatting sqref="C34">
    <cfRule type="expression" dxfId="38" priority="9" stopIfTrue="1">
      <formula>"OM($E$17&gt;0 och $E$16=0)"</formula>
    </cfRule>
  </conditionalFormatting>
  <conditionalFormatting sqref="C35">
    <cfRule type="expression" dxfId="37" priority="8" stopIfTrue="1">
      <formula>"OM($E$17&gt;0 och $E$16=0)"</formula>
    </cfRule>
  </conditionalFormatting>
  <conditionalFormatting sqref="D36">
    <cfRule type="expression" dxfId="36" priority="7" stopIfTrue="1">
      <formula>"OM($E$17&gt;0 och $E$16=0)"</formula>
    </cfRule>
  </conditionalFormatting>
  <conditionalFormatting sqref="E35">
    <cfRule type="expression" dxfId="35" priority="5" stopIfTrue="1">
      <formula>"OM($E$17&gt;0 och $E$16=0)"</formula>
    </cfRule>
  </conditionalFormatting>
  <conditionalFormatting sqref="C49:D49">
    <cfRule type="expression" dxfId="34" priority="4" stopIfTrue="1">
      <formula>"OM($E$17&gt;0 och $E$16=0)"</formula>
    </cfRule>
  </conditionalFormatting>
  <conditionalFormatting sqref="E49">
    <cfRule type="expression" dxfId="33" priority="3" stopIfTrue="1">
      <formula>"OM($E$17&gt;0 och $E$16=0)"</formula>
    </cfRule>
  </conditionalFormatting>
  <conditionalFormatting sqref="F49">
    <cfRule type="expression" dxfId="32" priority="2" stopIfTrue="1">
      <formula>"OM($E$17&gt;0 och $E$16=0)"</formula>
    </cfRule>
  </conditionalFormatting>
  <pageMargins left="0.7" right="0.7" top="0.75" bottom="0.75" header="0.3" footer="0.3"/>
  <pageSetup paperSize="9"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Blad8">
    <tabColor rgb="FF0066FF"/>
  </sheetPr>
  <dimension ref="A1:AP51"/>
  <sheetViews>
    <sheetView showGridLines="0" zoomScale="110" zoomScaleNormal="110" workbookViewId="0">
      <selection activeCell="C21" sqref="C21"/>
    </sheetView>
  </sheetViews>
  <sheetFormatPr defaultColWidth="9.140625" defaultRowHeight="12" x14ac:dyDescent="0.2"/>
  <cols>
    <col min="1" max="1" width="2.140625" style="1" customWidth="1"/>
    <col min="2" max="2" width="1.28515625" style="1" customWidth="1"/>
    <col min="3" max="3" width="53.42578125" style="1" customWidth="1"/>
    <col min="4" max="4" width="11.7109375" style="1" customWidth="1"/>
    <col min="5" max="5" width="17.42578125" style="1" customWidth="1"/>
    <col min="6" max="6" width="56.7109375" style="1" customWidth="1"/>
    <col min="7" max="7" width="1.28515625" style="1" customWidth="1"/>
    <col min="8" max="8" width="1.7109375" style="1" customWidth="1"/>
    <col min="9" max="9" width="8.42578125" style="1" customWidth="1"/>
    <col min="10" max="13" width="9.140625" style="1"/>
    <col min="14" max="14" width="10.140625" style="1" customWidth="1"/>
    <col min="15" max="16384" width="9.140625" style="1"/>
  </cols>
  <sheetData>
    <row r="1" spans="1:8" ht="33" customHeight="1" thickBot="1" x14ac:dyDescent="0.25">
      <c r="A1" s="23"/>
      <c r="B1" s="2"/>
      <c r="C1" s="3"/>
      <c r="D1" s="3"/>
      <c r="E1" s="3"/>
      <c r="F1" s="349" t="s">
        <v>224</v>
      </c>
      <c r="G1" s="3"/>
      <c r="H1" s="24"/>
    </row>
    <row r="2" spans="1:8" ht="5.85" customHeight="1" x14ac:dyDescent="0.2">
      <c r="A2" s="23"/>
      <c r="B2" s="96"/>
      <c r="C2" s="97"/>
      <c r="D2" s="97"/>
      <c r="E2" s="97"/>
      <c r="F2" s="97"/>
      <c r="G2" s="98"/>
      <c r="H2" s="24"/>
    </row>
    <row r="3" spans="1:8" ht="12.75" x14ac:dyDescent="0.2">
      <c r="A3" s="23"/>
      <c r="B3" s="99"/>
      <c r="C3" s="5" t="s">
        <v>32</v>
      </c>
      <c r="D3" s="4"/>
      <c r="E3" s="4"/>
      <c r="F3" s="4"/>
      <c r="G3" s="100"/>
      <c r="H3" s="24"/>
    </row>
    <row r="4" spans="1:8" ht="4.9000000000000004" customHeight="1" x14ac:dyDescent="0.2">
      <c r="A4" s="23"/>
      <c r="B4" s="99"/>
      <c r="C4" s="38"/>
      <c r="D4" s="38"/>
      <c r="E4" s="38"/>
      <c r="F4" s="38"/>
      <c r="G4" s="100"/>
      <c r="H4" s="24"/>
    </row>
    <row r="5" spans="1:8" ht="12.4" customHeight="1" x14ac:dyDescent="0.2">
      <c r="A5" s="23"/>
      <c r="B5" s="101"/>
      <c r="C5" s="39" t="s">
        <v>4</v>
      </c>
      <c r="D5" s="40"/>
      <c r="E5" s="41" t="s">
        <v>33</v>
      </c>
      <c r="F5" s="42"/>
      <c r="G5" s="100"/>
      <c r="H5" s="24"/>
    </row>
    <row r="6" spans="1:8" ht="11.65" customHeight="1" x14ac:dyDescent="0.2">
      <c r="A6" s="23"/>
      <c r="B6" s="102"/>
      <c r="C6" s="31" t="s">
        <v>12</v>
      </c>
      <c r="D6" s="75"/>
      <c r="E6" s="129">
        <f>'2. Avropsmall FKU'!H18</f>
        <v>0</v>
      </c>
      <c r="F6" s="34" t="s">
        <v>16</v>
      </c>
      <c r="G6" s="100"/>
      <c r="H6" s="24"/>
    </row>
    <row r="7" spans="1:8" ht="11.65" customHeight="1" x14ac:dyDescent="0.2">
      <c r="A7" s="23"/>
      <c r="B7" s="102"/>
      <c r="C7" s="32" t="s">
        <v>13</v>
      </c>
      <c r="D7" s="76" t="s">
        <v>23</v>
      </c>
      <c r="E7" s="126">
        <f>'2. Avropsmall FKU'!F16</f>
        <v>0</v>
      </c>
      <c r="F7" s="35" t="s">
        <v>17</v>
      </c>
      <c r="G7" s="100"/>
      <c r="H7" s="24"/>
    </row>
    <row r="8" spans="1:8" ht="11.65" customHeight="1" x14ac:dyDescent="0.2">
      <c r="A8" s="23"/>
      <c r="B8" s="102"/>
      <c r="C8" s="32" t="s">
        <v>26</v>
      </c>
      <c r="D8" s="76" t="s">
        <v>1</v>
      </c>
      <c r="E8" s="127">
        <f>'2. Avropsmall FKU'!D16</f>
        <v>0</v>
      </c>
      <c r="F8" s="35" t="s">
        <v>18</v>
      </c>
      <c r="G8" s="100"/>
      <c r="H8" s="24"/>
    </row>
    <row r="9" spans="1:8" ht="11.65" customHeight="1" x14ac:dyDescent="0.2">
      <c r="A9" s="23"/>
      <c r="B9" s="102"/>
      <c r="C9" s="32" t="s">
        <v>36</v>
      </c>
      <c r="D9" s="76" t="s">
        <v>10</v>
      </c>
      <c r="E9" s="132">
        <f>'2. Avropsmall FKU'!D18</f>
        <v>0</v>
      </c>
      <c r="F9" s="35"/>
      <c r="G9" s="100"/>
      <c r="H9" s="24"/>
    </row>
    <row r="10" spans="1:8" ht="11.65" customHeight="1" x14ac:dyDescent="0.2">
      <c r="A10" s="23"/>
      <c r="B10" s="102"/>
      <c r="C10" s="32" t="s">
        <v>6</v>
      </c>
      <c r="D10" s="76" t="s">
        <v>5</v>
      </c>
      <c r="E10" s="126">
        <f>'2. Avropsmall FKU'!B16</f>
        <v>0</v>
      </c>
      <c r="F10" s="35" t="s">
        <v>25</v>
      </c>
      <c r="G10" s="100"/>
      <c r="H10" s="24"/>
    </row>
    <row r="11" spans="1:8" ht="11.65" customHeight="1" x14ac:dyDescent="0.2">
      <c r="A11" s="23"/>
      <c r="B11" s="102"/>
      <c r="C11" s="33" t="s">
        <v>14</v>
      </c>
      <c r="D11" s="77" t="s">
        <v>1</v>
      </c>
      <c r="E11" s="187">
        <f>'2. Avropsmall FKU'!H16</f>
        <v>0</v>
      </c>
      <c r="F11" s="36" t="s">
        <v>126</v>
      </c>
      <c r="G11" s="100"/>
      <c r="H11" s="24"/>
    </row>
    <row r="12" spans="1:8" ht="11.65" customHeight="1" x14ac:dyDescent="0.2">
      <c r="A12" s="23"/>
      <c r="B12" s="102"/>
      <c r="C12" s="43" t="s">
        <v>15</v>
      </c>
      <c r="D12" s="78"/>
      <c r="E12" s="130">
        <f>'2. Avropsmall FKU'!$F$18</f>
        <v>0</v>
      </c>
      <c r="F12" s="37"/>
      <c r="G12" s="100"/>
      <c r="H12" s="24"/>
    </row>
    <row r="13" spans="1:8" ht="7.5" customHeight="1" x14ac:dyDescent="0.2">
      <c r="A13" s="23"/>
      <c r="B13" s="101"/>
      <c r="C13" s="27"/>
      <c r="D13" s="79"/>
      <c r="E13" s="19"/>
      <c r="F13" s="19"/>
      <c r="G13" s="103"/>
      <c r="H13" s="24"/>
    </row>
    <row r="14" spans="1:8" ht="12.4" customHeight="1" x14ac:dyDescent="0.2">
      <c r="A14" s="23"/>
      <c r="B14" s="101"/>
      <c r="C14" s="39" t="s">
        <v>34</v>
      </c>
      <c r="D14" s="80"/>
      <c r="E14" s="41"/>
      <c r="F14" s="42"/>
      <c r="G14" s="103"/>
      <c r="H14" s="24"/>
    </row>
    <row r="15" spans="1:8" ht="11.65" customHeight="1" x14ac:dyDescent="0.2">
      <c r="A15" s="23"/>
      <c r="B15" s="101"/>
      <c r="C15" s="44" t="s">
        <v>9</v>
      </c>
      <c r="D15" s="81"/>
      <c r="E15" s="136">
        <f>'3. Svarsmall FKU'!D10</f>
        <v>0</v>
      </c>
      <c r="F15" s="62"/>
      <c r="G15" s="103"/>
      <c r="H15" s="24"/>
    </row>
    <row r="16" spans="1:8" ht="11.65" customHeight="1" x14ac:dyDescent="0.2">
      <c r="A16" s="23"/>
      <c r="B16" s="104"/>
      <c r="C16" s="25" t="s">
        <v>230</v>
      </c>
      <c r="D16" s="74" t="s">
        <v>0</v>
      </c>
      <c r="E16" s="133">
        <f>'3. Svarsmall FKU'!B12</f>
        <v>0</v>
      </c>
      <c r="F16" s="64"/>
      <c r="G16" s="103"/>
      <c r="H16" s="24"/>
    </row>
    <row r="17" spans="1:42" ht="11.65" customHeight="1" x14ac:dyDescent="0.2">
      <c r="A17" s="23"/>
      <c r="B17" s="104"/>
      <c r="C17" s="25" t="s">
        <v>226</v>
      </c>
      <c r="D17" s="74" t="s">
        <v>0</v>
      </c>
      <c r="E17" s="133">
        <f>'3. Svarsmall FKU'!H12</f>
        <v>0</v>
      </c>
      <c r="F17" s="64"/>
      <c r="G17" s="103"/>
      <c r="H17" s="24"/>
    </row>
    <row r="18" spans="1:42" ht="11.65" customHeight="1" x14ac:dyDescent="0.2">
      <c r="A18" s="23"/>
      <c r="B18" s="101"/>
      <c r="C18" s="25" t="s">
        <v>11</v>
      </c>
      <c r="D18" s="88" t="s">
        <v>212</v>
      </c>
      <c r="E18" s="214">
        <f>'3. Svarsmall FKU'!H14</f>
        <v>0</v>
      </c>
      <c r="F18" s="64"/>
      <c r="G18" s="103"/>
      <c r="H18" s="24"/>
    </row>
    <row r="19" spans="1:42" ht="2.85" hidden="1" customHeight="1" x14ac:dyDescent="0.2">
      <c r="A19" s="23"/>
      <c r="B19" s="101"/>
      <c r="C19" s="28"/>
      <c r="D19" s="82"/>
      <c r="E19" s="6"/>
      <c r="F19" s="63"/>
      <c r="G19" s="106"/>
      <c r="H19" s="24"/>
    </row>
    <row r="20" spans="1:42" ht="12.75" customHeight="1" x14ac:dyDescent="0.2">
      <c r="A20" s="23"/>
      <c r="B20" s="101"/>
      <c r="C20" s="10" t="s">
        <v>29</v>
      </c>
      <c r="D20" s="83"/>
      <c r="E20" s="21">
        <f>E18*(E10/10)*E9</f>
        <v>0</v>
      </c>
      <c r="F20" s="64"/>
      <c r="G20" s="106"/>
      <c r="H20" s="24"/>
    </row>
    <row r="21" spans="1:42" ht="12.75" customHeight="1" x14ac:dyDescent="0.2">
      <c r="A21" s="23"/>
      <c r="B21" s="104"/>
      <c r="C21" s="68" t="s">
        <v>232</v>
      </c>
      <c r="D21" s="84"/>
      <c r="E21" s="70">
        <f>-PV(E8,E7-1,(E18*(E10/10)*E9))+E20</f>
        <v>0</v>
      </c>
      <c r="F21" s="71"/>
      <c r="G21" s="107"/>
      <c r="H21" s="24"/>
    </row>
    <row r="22" spans="1:42" ht="8.25" customHeight="1" x14ac:dyDescent="0.2">
      <c r="A22" s="23"/>
      <c r="B22" s="101"/>
      <c r="C22" s="67"/>
      <c r="D22" s="85"/>
      <c r="E22" s="69"/>
      <c r="F22" s="69"/>
      <c r="G22" s="106"/>
      <c r="H22" s="24"/>
    </row>
    <row r="23" spans="1:42" ht="12.4" customHeight="1" x14ac:dyDescent="0.2">
      <c r="A23" s="23"/>
      <c r="B23" s="102"/>
      <c r="C23" s="50" t="s">
        <v>38</v>
      </c>
      <c r="D23" s="86"/>
      <c r="E23" s="49"/>
      <c r="F23" s="42"/>
      <c r="G23" s="105"/>
      <c r="H23" s="24"/>
      <c r="I23" s="123"/>
      <c r="J23" s="123"/>
      <c r="K23" s="123"/>
      <c r="L23" s="123"/>
      <c r="M23" s="123"/>
      <c r="N23" s="123"/>
      <c r="O23" s="123"/>
      <c r="P23" s="123"/>
      <c r="Q23" s="123"/>
      <c r="R23" s="123"/>
      <c r="S23" s="123"/>
      <c r="T23" s="123"/>
      <c r="U23" s="123"/>
      <c r="V23" s="123"/>
      <c r="W23" s="123"/>
      <c r="X23" s="123"/>
      <c r="Y23" s="123"/>
      <c r="Z23" s="123"/>
      <c r="AA23" s="123"/>
      <c r="AB23" s="123"/>
      <c r="AC23" s="123"/>
      <c r="AD23" s="123"/>
      <c r="AE23" s="123"/>
      <c r="AF23" s="123"/>
      <c r="AG23" s="123"/>
      <c r="AH23" s="123"/>
      <c r="AI23" s="123"/>
      <c r="AJ23" s="123"/>
      <c r="AK23" s="123"/>
      <c r="AL23" s="123"/>
      <c r="AM23" s="123"/>
      <c r="AN23" s="123"/>
      <c r="AO23" s="123"/>
      <c r="AP23" s="123"/>
    </row>
    <row r="24" spans="1:42" ht="11.65" customHeight="1" x14ac:dyDescent="0.2">
      <c r="A24" s="23"/>
      <c r="B24" s="101"/>
      <c r="C24" s="48" t="s">
        <v>37</v>
      </c>
      <c r="D24" s="87" t="s">
        <v>39</v>
      </c>
      <c r="E24" s="135">
        <f>'3. Svarsmall FKU'!J12</f>
        <v>0</v>
      </c>
      <c r="F24" s="47"/>
      <c r="G24" s="105"/>
      <c r="H24" s="24"/>
      <c r="I24" s="123"/>
      <c r="J24" s="123"/>
      <c r="K24" s="123"/>
      <c r="L24" s="123"/>
      <c r="M24" s="123"/>
      <c r="N24" s="123"/>
      <c r="O24" s="123"/>
      <c r="P24" s="123"/>
      <c r="Q24" s="123"/>
      <c r="R24" s="123"/>
      <c r="S24" s="123"/>
      <c r="T24" s="123"/>
      <c r="U24" s="123"/>
      <c r="V24" s="123"/>
      <c r="W24" s="123"/>
      <c r="X24" s="123"/>
      <c r="Y24" s="123"/>
      <c r="Z24" s="123"/>
      <c r="AA24" s="123"/>
      <c r="AB24" s="123"/>
      <c r="AC24" s="123"/>
      <c r="AD24" s="123"/>
      <c r="AE24" s="123"/>
      <c r="AF24" s="123"/>
      <c r="AG24" s="123"/>
      <c r="AH24" s="123"/>
      <c r="AI24" s="123"/>
      <c r="AJ24" s="123"/>
      <c r="AK24" s="123"/>
      <c r="AL24" s="123"/>
      <c r="AM24" s="123"/>
      <c r="AN24" s="123"/>
      <c r="AO24" s="123"/>
      <c r="AP24" s="123"/>
    </row>
    <row r="25" spans="1:42" ht="1.1499999999999999" customHeight="1" x14ac:dyDescent="0.2">
      <c r="A25" s="23"/>
      <c r="B25" s="101"/>
      <c r="C25" s="48" t="s">
        <v>30</v>
      </c>
      <c r="D25" s="87" t="s">
        <v>24</v>
      </c>
      <c r="E25" s="135"/>
      <c r="F25" s="47" t="str">
        <f>IFERROR(IF(AND(E25*1&gt;0,E26*1&gt;0),"Välj endast ett beräkningssätt",""),"")</f>
        <v/>
      </c>
      <c r="G25" s="105"/>
      <c r="H25" s="24"/>
      <c r="I25" s="123"/>
      <c r="J25" s="123"/>
      <c r="K25" s="123"/>
      <c r="L25" s="123"/>
      <c r="M25" s="123"/>
      <c r="N25" s="123"/>
      <c r="O25" s="123"/>
      <c r="P25" s="123"/>
      <c r="Q25" s="123"/>
      <c r="R25" s="123"/>
      <c r="S25" s="123"/>
      <c r="T25" s="123"/>
      <c r="U25" s="123"/>
      <c r="V25" s="123"/>
      <c r="W25" s="123"/>
      <c r="X25" s="123"/>
      <c r="Y25" s="123"/>
      <c r="Z25" s="123"/>
      <c r="AA25" s="123"/>
      <c r="AB25" s="123"/>
      <c r="AC25" s="123"/>
      <c r="AD25" s="123"/>
      <c r="AE25" s="123"/>
      <c r="AF25" s="123"/>
      <c r="AG25" s="123"/>
      <c r="AH25" s="123"/>
      <c r="AI25" s="123"/>
      <c r="AJ25" s="123"/>
      <c r="AK25" s="123"/>
      <c r="AL25" s="123"/>
      <c r="AM25" s="123"/>
      <c r="AN25" s="123"/>
      <c r="AO25" s="123"/>
      <c r="AP25" s="123"/>
    </row>
    <row r="26" spans="1:42" ht="11.65" customHeight="1" x14ac:dyDescent="0.2">
      <c r="A26" s="23"/>
      <c r="B26" s="101"/>
      <c r="C26" s="25" t="s">
        <v>20</v>
      </c>
      <c r="D26" s="88" t="s">
        <v>24</v>
      </c>
      <c r="E26" s="135">
        <f>'3. Svarsmall FKU'!F14</f>
        <v>0</v>
      </c>
      <c r="F26" s="22"/>
      <c r="G26" s="105"/>
      <c r="H26" s="24"/>
      <c r="I26" s="123"/>
      <c r="J26" s="123"/>
      <c r="K26" s="123"/>
      <c r="L26" s="123"/>
      <c r="M26" s="123"/>
      <c r="N26" s="123"/>
      <c r="O26" s="123"/>
      <c r="P26" s="123"/>
      <c r="Q26" s="123"/>
      <c r="R26" s="123"/>
      <c r="S26" s="123"/>
      <c r="T26" s="123"/>
      <c r="U26" s="123"/>
      <c r="V26" s="123"/>
      <c r="W26" s="123"/>
      <c r="X26" s="123"/>
      <c r="Y26" s="123"/>
      <c r="Z26" s="123"/>
      <c r="AA26" s="123"/>
      <c r="AB26" s="123"/>
      <c r="AC26" s="123"/>
      <c r="AD26" s="123"/>
      <c r="AE26" s="123"/>
      <c r="AF26" s="123"/>
      <c r="AG26" s="123"/>
      <c r="AH26" s="123"/>
      <c r="AI26" s="123"/>
      <c r="AJ26" s="123"/>
      <c r="AK26" s="123"/>
      <c r="AL26" s="123"/>
      <c r="AM26" s="123"/>
      <c r="AN26" s="123"/>
      <c r="AO26" s="123"/>
      <c r="AP26" s="123"/>
    </row>
    <row r="27" spans="1:42" ht="8.65" hidden="1" customHeight="1" x14ac:dyDescent="0.2">
      <c r="A27" s="23"/>
      <c r="B27" s="101"/>
      <c r="C27" s="26" t="s">
        <v>31</v>
      </c>
      <c r="D27" s="89"/>
      <c r="E27" s="20">
        <f>IFERROR(IF(AND(E25*1&gt;0,E26*1&gt;0),"Välj endast ett beräkningssätt",IF(E25*1&gt;0,E25,E26)),E26)</f>
        <v>0</v>
      </c>
      <c r="F27" s="11"/>
      <c r="G27" s="105"/>
      <c r="H27" s="24"/>
      <c r="I27" s="123"/>
      <c r="J27" s="123"/>
      <c r="K27" s="123"/>
      <c r="L27" s="123"/>
      <c r="M27" s="123"/>
      <c r="N27" s="123"/>
      <c r="O27" s="123"/>
      <c r="P27" s="123"/>
      <c r="Q27" s="123"/>
      <c r="R27" s="123"/>
      <c r="S27" s="123"/>
      <c r="T27" s="123"/>
      <c r="U27" s="123"/>
      <c r="V27" s="123"/>
      <c r="W27" s="123"/>
      <c r="X27" s="123"/>
      <c r="Y27" s="123"/>
      <c r="Z27" s="123"/>
      <c r="AA27" s="123"/>
      <c r="AB27" s="123"/>
      <c r="AC27" s="123"/>
      <c r="AD27" s="123"/>
      <c r="AE27" s="123"/>
      <c r="AF27" s="123"/>
      <c r="AG27" s="123"/>
      <c r="AH27" s="123"/>
      <c r="AI27" s="123"/>
      <c r="AJ27" s="123"/>
      <c r="AK27" s="123"/>
      <c r="AL27" s="123"/>
      <c r="AM27" s="123"/>
      <c r="AN27" s="123"/>
      <c r="AO27" s="123"/>
      <c r="AP27" s="123"/>
    </row>
    <row r="28" spans="1:42" ht="13.35" customHeight="1" x14ac:dyDescent="0.2">
      <c r="A28" s="23"/>
      <c r="B28" s="104"/>
      <c r="C28" s="66" t="s">
        <v>231</v>
      </c>
      <c r="D28" s="90"/>
      <c r="E28" s="115">
        <f>IFERROR(-PV(E8,E7,E27+E24*12),"Välj endast ett beräkningssätt")</f>
        <v>0</v>
      </c>
      <c r="F28" s="15"/>
      <c r="G28" s="107"/>
      <c r="H28" s="24"/>
      <c r="I28" s="123"/>
      <c r="J28" s="123"/>
      <c r="K28" s="123"/>
      <c r="L28" s="123"/>
      <c r="M28" s="123"/>
      <c r="N28" s="123"/>
      <c r="O28" s="123"/>
      <c r="P28" s="123"/>
      <c r="Q28" s="123"/>
      <c r="R28" s="123"/>
      <c r="S28" s="123"/>
      <c r="T28" s="123"/>
      <c r="U28" s="123"/>
      <c r="V28" s="123"/>
      <c r="W28" s="123"/>
      <c r="X28" s="123"/>
      <c r="Y28" s="123"/>
      <c r="Z28" s="123"/>
      <c r="AA28" s="123"/>
      <c r="AB28" s="123"/>
      <c r="AC28" s="123"/>
      <c r="AD28" s="123"/>
      <c r="AE28" s="123"/>
      <c r="AF28" s="123"/>
      <c r="AG28" s="123"/>
      <c r="AH28" s="123"/>
      <c r="AI28" s="123"/>
      <c r="AJ28" s="123"/>
      <c r="AK28" s="123"/>
      <c r="AL28" s="123"/>
      <c r="AM28" s="123"/>
      <c r="AN28" s="123"/>
      <c r="AO28" s="123"/>
      <c r="AP28" s="123"/>
    </row>
    <row r="29" spans="1:42" ht="6.75" customHeight="1" x14ac:dyDescent="0.2">
      <c r="A29" s="23"/>
      <c r="B29" s="101"/>
      <c r="C29" s="45"/>
      <c r="D29" s="91"/>
      <c r="E29" s="46"/>
      <c r="F29" s="46"/>
      <c r="G29" s="106"/>
      <c r="H29" s="24"/>
      <c r="I29" s="123"/>
      <c r="J29" s="123"/>
      <c r="K29" s="123"/>
      <c r="L29" s="123"/>
      <c r="M29" s="123"/>
      <c r="N29" s="123"/>
      <c r="O29" s="123"/>
      <c r="P29" s="123"/>
      <c r="Q29" s="123"/>
      <c r="R29" s="123"/>
      <c r="S29" s="123"/>
      <c r="T29" s="123"/>
      <c r="U29" s="123"/>
      <c r="V29" s="123"/>
      <c r="W29" s="123"/>
      <c r="X29" s="123"/>
      <c r="Y29" s="123"/>
      <c r="Z29" s="123"/>
      <c r="AA29" s="123"/>
      <c r="AB29" s="123"/>
      <c r="AC29" s="123"/>
      <c r="AD29" s="123"/>
      <c r="AE29" s="123"/>
      <c r="AF29" s="123"/>
      <c r="AG29" s="123"/>
      <c r="AH29" s="123"/>
      <c r="AI29" s="123"/>
      <c r="AJ29" s="123"/>
      <c r="AK29" s="123"/>
      <c r="AL29" s="123"/>
      <c r="AM29" s="123"/>
      <c r="AN29" s="123"/>
      <c r="AO29" s="123"/>
      <c r="AP29" s="123"/>
    </row>
    <row r="30" spans="1:42" ht="12.4" customHeight="1" x14ac:dyDescent="0.2">
      <c r="A30" s="23"/>
      <c r="B30" s="101"/>
      <c r="C30" s="39" t="s">
        <v>48</v>
      </c>
      <c r="D30" s="80"/>
      <c r="E30" s="41"/>
      <c r="F30" s="42"/>
      <c r="G30" s="105"/>
      <c r="H30" s="24"/>
      <c r="I30" s="123"/>
      <c r="J30" s="123"/>
      <c r="K30" s="123"/>
      <c r="L30" s="123"/>
      <c r="M30" s="123"/>
      <c r="N30" s="123"/>
      <c r="O30" s="123"/>
      <c r="P30" s="123"/>
      <c r="Q30" s="123"/>
      <c r="R30" s="123"/>
      <c r="S30" s="123"/>
      <c r="T30" s="123"/>
      <c r="U30" s="123"/>
      <c r="V30" s="123"/>
      <c r="W30" s="123"/>
      <c r="X30" s="123"/>
      <c r="Y30" s="123"/>
      <c r="Z30" s="123"/>
      <c r="AA30" s="123"/>
      <c r="AB30" s="123"/>
      <c r="AC30" s="123"/>
      <c r="AD30" s="123"/>
      <c r="AE30" s="123"/>
      <c r="AF30" s="123"/>
      <c r="AG30" s="123"/>
      <c r="AH30" s="123"/>
      <c r="AI30" s="123"/>
      <c r="AJ30" s="123"/>
      <c r="AK30" s="123"/>
      <c r="AL30" s="123"/>
      <c r="AM30" s="123"/>
      <c r="AN30" s="123"/>
      <c r="AO30" s="123"/>
      <c r="AP30" s="123"/>
    </row>
    <row r="31" spans="1:42" ht="12.4" customHeight="1" x14ac:dyDescent="0.2">
      <c r="A31" s="23"/>
      <c r="B31" s="101"/>
      <c r="C31" s="44" t="s">
        <v>222</v>
      </c>
      <c r="D31" s="81"/>
      <c r="E31" s="118">
        <f>'3. Svarsmall FKU'!E12</f>
        <v>0</v>
      </c>
      <c r="F31" s="62"/>
      <c r="G31" s="105"/>
      <c r="H31" s="24"/>
      <c r="I31" s="123"/>
      <c r="J31" s="123"/>
      <c r="K31" s="123"/>
      <c r="L31" s="123"/>
      <c r="M31" s="123"/>
      <c r="N31" s="123"/>
      <c r="O31" s="123"/>
      <c r="P31" s="123"/>
      <c r="Q31" s="123"/>
      <c r="R31" s="123"/>
      <c r="S31" s="123"/>
      <c r="T31" s="123"/>
      <c r="U31" s="123"/>
      <c r="V31" s="123"/>
      <c r="W31" s="123"/>
      <c r="X31" s="123"/>
      <c r="Y31" s="123"/>
      <c r="Z31" s="123"/>
      <c r="AA31" s="123"/>
      <c r="AB31" s="123"/>
      <c r="AC31" s="123"/>
      <c r="AD31" s="123"/>
      <c r="AE31" s="123"/>
      <c r="AF31" s="123"/>
      <c r="AG31" s="123"/>
      <c r="AH31" s="123"/>
      <c r="AI31" s="123"/>
      <c r="AJ31" s="123"/>
      <c r="AK31" s="123"/>
      <c r="AL31" s="123"/>
      <c r="AM31" s="123"/>
      <c r="AN31" s="123"/>
      <c r="AO31" s="123"/>
      <c r="AP31" s="123"/>
    </row>
    <row r="32" spans="1:42" ht="11.65" customHeight="1" x14ac:dyDescent="0.2">
      <c r="A32" s="23"/>
      <c r="B32" s="101"/>
      <c r="C32" s="48" t="s">
        <v>47</v>
      </c>
      <c r="D32" s="87" t="s">
        <v>3</v>
      </c>
      <c r="E32" s="118">
        <v>360</v>
      </c>
      <c r="F32" s="13"/>
      <c r="G32" s="105"/>
      <c r="H32" s="24"/>
      <c r="I32" s="123"/>
      <c r="J32" s="123"/>
      <c r="K32" s="123"/>
      <c r="L32" s="123"/>
      <c r="M32" s="123"/>
      <c r="N32" s="123"/>
      <c r="O32" s="123"/>
      <c r="P32" s="123"/>
      <c r="Q32" s="123"/>
      <c r="R32" s="123"/>
      <c r="S32" s="123"/>
      <c r="T32" s="123"/>
      <c r="U32" s="123"/>
      <c r="V32" s="123"/>
      <c r="W32" s="123"/>
      <c r="X32" s="123"/>
      <c r="Y32" s="123"/>
      <c r="Z32" s="123"/>
      <c r="AA32" s="123"/>
      <c r="AB32" s="123"/>
      <c r="AC32" s="123"/>
      <c r="AD32" s="123"/>
      <c r="AE32" s="123"/>
      <c r="AF32" s="123"/>
      <c r="AG32" s="123"/>
      <c r="AH32" s="123"/>
      <c r="AI32" s="123"/>
      <c r="AJ32" s="123"/>
      <c r="AK32" s="123"/>
      <c r="AL32" s="123"/>
      <c r="AM32" s="123"/>
      <c r="AN32" s="123"/>
      <c r="AO32" s="123"/>
      <c r="AP32" s="123"/>
    </row>
    <row r="33" spans="1:42" ht="11.65" customHeight="1" x14ac:dyDescent="0.2">
      <c r="A33" s="23"/>
      <c r="B33" s="104"/>
      <c r="C33" s="72" t="s">
        <v>40</v>
      </c>
      <c r="D33" s="92" t="s">
        <v>0</v>
      </c>
      <c r="E33" s="21">
        <f>IF(E31&gt;700000,0,MAX(0,MIN(E31*0.25,70000)))</f>
        <v>0</v>
      </c>
      <c r="F33" s="35" t="s">
        <v>223</v>
      </c>
      <c r="G33" s="105"/>
      <c r="H33" s="24"/>
      <c r="I33" s="123"/>
      <c r="J33" s="123"/>
      <c r="K33" s="123"/>
      <c r="L33" s="123"/>
      <c r="M33" s="123"/>
      <c r="N33" s="123"/>
      <c r="O33" s="123"/>
      <c r="P33" s="123"/>
      <c r="Q33" s="123"/>
      <c r="R33" s="123"/>
      <c r="S33" s="123"/>
      <c r="T33" s="123"/>
      <c r="U33" s="123"/>
      <c r="V33" s="123"/>
      <c r="W33" s="123"/>
      <c r="X33" s="123"/>
      <c r="Y33" s="123"/>
      <c r="Z33" s="123"/>
      <c r="AA33" s="123"/>
      <c r="AB33" s="123"/>
      <c r="AC33" s="123"/>
      <c r="AD33" s="123"/>
      <c r="AE33" s="123"/>
      <c r="AF33" s="123"/>
      <c r="AG33" s="123"/>
      <c r="AH33" s="123"/>
      <c r="AI33" s="123"/>
      <c r="AJ33" s="123"/>
      <c r="AK33" s="123"/>
      <c r="AL33" s="123"/>
      <c r="AM33" s="123"/>
      <c r="AN33" s="123"/>
      <c r="AO33" s="123"/>
      <c r="AP33" s="123"/>
    </row>
    <row r="34" spans="1:42" ht="11.65" customHeight="1" x14ac:dyDescent="0.2">
      <c r="A34" s="23"/>
      <c r="B34" s="104"/>
      <c r="C34" s="73" t="s">
        <v>41</v>
      </c>
      <c r="D34" s="93"/>
      <c r="E34" s="52">
        <f>E32-PV(E8,E7-1,E32)-E33</f>
        <v>0</v>
      </c>
      <c r="F34" s="53"/>
      <c r="G34" s="105"/>
      <c r="H34" s="24"/>
      <c r="I34" s="123"/>
      <c r="J34" s="123"/>
      <c r="K34" s="123"/>
      <c r="L34" s="123"/>
      <c r="M34" s="123"/>
      <c r="N34" s="123"/>
      <c r="O34" s="123"/>
      <c r="P34" s="123"/>
      <c r="Q34" s="123"/>
      <c r="R34" s="123"/>
      <c r="S34" s="123"/>
      <c r="T34" s="123"/>
      <c r="U34" s="123"/>
      <c r="V34" s="123"/>
      <c r="W34" s="123"/>
      <c r="X34" s="123"/>
      <c r="Y34" s="123"/>
      <c r="Z34" s="123"/>
      <c r="AA34" s="123"/>
      <c r="AB34" s="123"/>
      <c r="AC34" s="123"/>
      <c r="AD34" s="123"/>
      <c r="AE34" s="123"/>
      <c r="AF34" s="123"/>
      <c r="AG34" s="123"/>
      <c r="AH34" s="123"/>
      <c r="AI34" s="123"/>
      <c r="AJ34" s="123"/>
      <c r="AK34" s="123"/>
      <c r="AL34" s="123"/>
      <c r="AM34" s="123"/>
      <c r="AN34" s="123"/>
      <c r="AO34" s="123"/>
      <c r="AP34" s="123"/>
    </row>
    <row r="35" spans="1:42" ht="2.85" customHeight="1" x14ac:dyDescent="0.2">
      <c r="A35" s="23"/>
      <c r="B35" s="104"/>
      <c r="C35" s="54"/>
      <c r="D35" s="94"/>
      <c r="E35" s="55"/>
      <c r="F35" s="56"/>
      <c r="G35" s="107"/>
      <c r="H35" s="24"/>
      <c r="I35" s="123"/>
      <c r="J35" s="123"/>
      <c r="K35" s="123"/>
      <c r="L35" s="123"/>
      <c r="M35" s="123"/>
      <c r="N35" s="123"/>
      <c r="O35" s="123"/>
      <c r="P35" s="123"/>
      <c r="Q35" s="123"/>
      <c r="R35" s="123"/>
      <c r="S35" s="123"/>
      <c r="T35" s="123"/>
      <c r="U35" s="123"/>
      <c r="V35" s="123"/>
      <c r="W35" s="123"/>
      <c r="X35" s="123"/>
      <c r="Y35" s="123"/>
      <c r="Z35" s="123"/>
      <c r="AA35" s="123"/>
      <c r="AB35" s="123"/>
      <c r="AC35" s="123"/>
      <c r="AD35" s="123"/>
      <c r="AE35" s="123"/>
      <c r="AF35" s="123"/>
      <c r="AG35" s="123"/>
      <c r="AH35" s="123"/>
      <c r="AI35" s="123"/>
      <c r="AJ35" s="123"/>
      <c r="AK35" s="123"/>
      <c r="AL35" s="123"/>
      <c r="AM35" s="123"/>
      <c r="AN35" s="123"/>
      <c r="AO35" s="123"/>
      <c r="AP35" s="123"/>
    </row>
    <row r="36" spans="1:42" ht="11.65" customHeight="1" x14ac:dyDescent="0.2">
      <c r="A36" s="23"/>
      <c r="B36" s="101"/>
      <c r="C36" s="29" t="s">
        <v>27</v>
      </c>
      <c r="D36" s="95"/>
      <c r="E36" s="118">
        <f>E16*(E11)</f>
        <v>0</v>
      </c>
      <c r="F36" s="473" t="s">
        <v>55</v>
      </c>
      <c r="G36" s="108"/>
      <c r="H36" s="24"/>
      <c r="I36" s="123"/>
      <c r="J36" s="123"/>
      <c r="K36" s="123"/>
      <c r="L36" s="123"/>
      <c r="M36" s="123"/>
      <c r="N36" s="123"/>
      <c r="O36" s="123"/>
      <c r="P36" s="123"/>
      <c r="Q36" s="123"/>
      <c r="R36" s="123"/>
      <c r="S36" s="123"/>
      <c r="T36" s="123"/>
      <c r="U36" s="123"/>
      <c r="V36" s="123"/>
      <c r="W36" s="123"/>
      <c r="X36" s="123"/>
      <c r="Y36" s="123"/>
      <c r="Z36" s="123"/>
      <c r="AA36" s="123"/>
      <c r="AB36" s="123"/>
      <c r="AC36" s="123"/>
      <c r="AD36" s="123"/>
      <c r="AE36" s="123"/>
      <c r="AF36" s="123"/>
      <c r="AG36" s="123"/>
      <c r="AH36" s="123"/>
      <c r="AI36" s="123"/>
      <c r="AJ36" s="123"/>
      <c r="AK36" s="123"/>
      <c r="AL36" s="123"/>
      <c r="AM36" s="123"/>
      <c r="AN36" s="123"/>
      <c r="AO36" s="123"/>
      <c r="AP36" s="123"/>
    </row>
    <row r="37" spans="1:42" ht="11.65" customHeight="1" x14ac:dyDescent="0.2">
      <c r="A37" s="23"/>
      <c r="B37" s="101"/>
      <c r="C37" s="12" t="s">
        <v>28</v>
      </c>
      <c r="D37" s="87"/>
      <c r="E37" s="7">
        <f>'3. Svarsmall FKU'!B14</f>
        <v>0</v>
      </c>
      <c r="F37" s="474"/>
      <c r="G37" s="109"/>
      <c r="H37" s="24"/>
      <c r="I37" s="123"/>
      <c r="J37" s="123"/>
      <c r="K37" s="123"/>
      <c r="L37" s="123"/>
      <c r="M37" s="123"/>
      <c r="N37" s="123"/>
      <c r="O37" s="123"/>
      <c r="P37" s="123"/>
      <c r="Q37" s="123"/>
      <c r="R37" s="123"/>
      <c r="S37" s="123"/>
      <c r="T37" s="123"/>
      <c r="U37" s="123"/>
      <c r="V37" s="123"/>
      <c r="W37" s="123"/>
      <c r="X37" s="123"/>
      <c r="Y37" s="123"/>
      <c r="Z37" s="123"/>
      <c r="AA37" s="123"/>
      <c r="AB37" s="123"/>
      <c r="AC37" s="123"/>
      <c r="AD37" s="123"/>
      <c r="AE37" s="123"/>
      <c r="AF37" s="123"/>
      <c r="AG37" s="123"/>
      <c r="AH37" s="123"/>
      <c r="AI37" s="123"/>
      <c r="AJ37" s="123"/>
      <c r="AK37" s="123"/>
      <c r="AL37" s="123"/>
      <c r="AM37" s="123"/>
      <c r="AN37" s="123"/>
      <c r="AO37" s="123"/>
      <c r="AP37" s="123"/>
    </row>
    <row r="38" spans="1:42" ht="1.1499999999999999" customHeight="1" x14ac:dyDescent="0.2">
      <c r="A38" s="23"/>
      <c r="B38" s="101"/>
      <c r="C38" s="28"/>
      <c r="D38" s="82"/>
      <c r="E38" s="6"/>
      <c r="F38" s="8"/>
      <c r="G38" s="106"/>
      <c r="H38" s="24"/>
      <c r="I38" s="123"/>
      <c r="J38" s="123"/>
      <c r="K38" s="123"/>
      <c r="L38" s="123"/>
      <c r="M38" s="123"/>
      <c r="N38" s="123"/>
      <c r="O38" s="123"/>
      <c r="P38" s="123"/>
      <c r="Q38" s="123"/>
      <c r="R38" s="123"/>
      <c r="S38" s="123"/>
      <c r="T38" s="123"/>
      <c r="U38" s="123"/>
      <c r="V38" s="123"/>
      <c r="W38" s="123"/>
      <c r="X38" s="123"/>
      <c r="Y38" s="123"/>
      <c r="Z38" s="123"/>
      <c r="AA38" s="123"/>
      <c r="AB38" s="123"/>
      <c r="AC38" s="123"/>
      <c r="AD38" s="123"/>
      <c r="AE38" s="123"/>
      <c r="AF38" s="123"/>
      <c r="AG38" s="123"/>
      <c r="AH38" s="123"/>
      <c r="AI38" s="123"/>
      <c r="AJ38" s="123"/>
      <c r="AK38" s="123"/>
      <c r="AL38" s="123"/>
      <c r="AM38" s="123"/>
      <c r="AN38" s="123"/>
      <c r="AO38" s="123"/>
      <c r="AP38" s="123"/>
    </row>
    <row r="39" spans="1:42" ht="11.65" customHeight="1" x14ac:dyDescent="0.2">
      <c r="A39" s="23"/>
      <c r="B39" s="101"/>
      <c r="C39" s="25" t="s">
        <v>214</v>
      </c>
      <c r="D39" s="88" t="s">
        <v>0</v>
      </c>
      <c r="E39" s="122">
        <f>(E16-E33)-IF(E11&gt;0,E36,E37)</f>
        <v>0</v>
      </c>
      <c r="F39" s="9"/>
      <c r="G39" s="110"/>
      <c r="H39" s="24"/>
      <c r="I39" s="123"/>
      <c r="J39" s="123"/>
      <c r="K39" s="123"/>
      <c r="L39" s="123"/>
      <c r="M39" s="123"/>
      <c r="N39" s="123"/>
      <c r="O39" s="123"/>
      <c r="P39" s="123"/>
      <c r="Q39" s="123"/>
      <c r="R39" s="123"/>
      <c r="S39" s="123"/>
      <c r="T39" s="123"/>
      <c r="U39" s="123"/>
      <c r="V39" s="123"/>
      <c r="W39" s="123"/>
      <c r="X39" s="123"/>
      <c r="Y39" s="123"/>
      <c r="Z39" s="123"/>
      <c r="AA39" s="123"/>
      <c r="AB39" s="123"/>
      <c r="AC39" s="123"/>
      <c r="AD39" s="123"/>
      <c r="AE39" s="123"/>
      <c r="AF39" s="123"/>
      <c r="AG39" s="123"/>
      <c r="AH39" s="123"/>
      <c r="AI39" s="123"/>
      <c r="AJ39" s="123"/>
      <c r="AK39" s="123"/>
      <c r="AL39" s="123"/>
      <c r="AM39" s="123"/>
      <c r="AN39" s="123"/>
      <c r="AO39" s="123"/>
      <c r="AP39" s="123"/>
    </row>
    <row r="40" spans="1:42" ht="1.1499999999999999" customHeight="1" x14ac:dyDescent="0.2">
      <c r="A40" s="23"/>
      <c r="B40" s="101"/>
      <c r="C40" s="28"/>
      <c r="D40" s="82"/>
      <c r="E40" s="6"/>
      <c r="F40" s="8"/>
      <c r="G40" s="106"/>
      <c r="H40" s="24"/>
      <c r="I40" s="123"/>
      <c r="J40" s="123"/>
      <c r="K40" s="123"/>
      <c r="L40" s="123"/>
      <c r="M40" s="123"/>
      <c r="N40" s="123"/>
      <c r="O40" s="123"/>
      <c r="P40" s="123"/>
      <c r="Q40" s="123"/>
      <c r="R40" s="123"/>
      <c r="S40" s="123"/>
      <c r="T40" s="123"/>
      <c r="U40" s="123"/>
      <c r="V40" s="123"/>
      <c r="W40" s="123"/>
      <c r="X40" s="123"/>
      <c r="Y40" s="123"/>
      <c r="Z40" s="123"/>
      <c r="AA40" s="123"/>
      <c r="AB40" s="123"/>
      <c r="AC40" s="123"/>
      <c r="AD40" s="123"/>
      <c r="AE40" s="123"/>
      <c r="AF40" s="123"/>
      <c r="AG40" s="123"/>
      <c r="AH40" s="123"/>
      <c r="AI40" s="123"/>
      <c r="AJ40" s="123"/>
      <c r="AK40" s="123"/>
      <c r="AL40" s="123"/>
      <c r="AM40" s="123"/>
      <c r="AN40" s="123"/>
      <c r="AO40" s="123"/>
      <c r="AP40" s="123"/>
    </row>
    <row r="41" spans="1:42" ht="11.65" customHeight="1" x14ac:dyDescent="0.2">
      <c r="A41" s="23"/>
      <c r="B41" s="101"/>
      <c r="C41" s="57" t="s">
        <v>21</v>
      </c>
      <c r="D41" s="84"/>
      <c r="E41" s="58">
        <f>-PV($E$8,$E$7,,IF(E11&gt;0,E36,E37))</f>
        <v>0</v>
      </c>
      <c r="F41" s="51"/>
      <c r="G41" s="107"/>
      <c r="H41" s="24"/>
      <c r="I41" s="123"/>
      <c r="J41" s="123"/>
      <c r="K41" s="123"/>
      <c r="L41" s="123"/>
      <c r="M41" s="123"/>
      <c r="N41" s="123"/>
      <c r="O41" s="123"/>
      <c r="P41" s="123"/>
      <c r="Q41" s="123"/>
      <c r="R41" s="123"/>
      <c r="S41" s="123"/>
      <c r="T41" s="123"/>
      <c r="U41" s="123"/>
      <c r="V41" s="123"/>
      <c r="W41" s="123"/>
      <c r="X41" s="123"/>
      <c r="Y41" s="123"/>
      <c r="Z41" s="123"/>
      <c r="AA41" s="123"/>
      <c r="AB41" s="123"/>
      <c r="AC41" s="123"/>
      <c r="AD41" s="123"/>
      <c r="AE41" s="123"/>
      <c r="AF41" s="123"/>
      <c r="AG41" s="123"/>
      <c r="AH41" s="123"/>
      <c r="AI41" s="123"/>
      <c r="AJ41" s="123"/>
      <c r="AK41" s="123"/>
      <c r="AL41" s="123"/>
      <c r="AM41" s="123"/>
      <c r="AN41" s="123"/>
      <c r="AO41" s="123"/>
      <c r="AP41" s="123"/>
    </row>
    <row r="42" spans="1:42" ht="6" customHeight="1" x14ac:dyDescent="0.2">
      <c r="A42" s="23"/>
      <c r="B42" s="101"/>
      <c r="C42" s="27"/>
      <c r="D42" s="18"/>
      <c r="E42" s="19"/>
      <c r="F42" s="19"/>
      <c r="G42" s="106"/>
      <c r="H42" s="24"/>
      <c r="I42" s="123"/>
      <c r="J42" s="123"/>
      <c r="K42" s="123"/>
      <c r="L42" s="123"/>
      <c r="M42" s="123"/>
      <c r="N42" s="123"/>
      <c r="O42" s="123"/>
      <c r="P42" s="123"/>
      <c r="Q42" s="123"/>
      <c r="R42" s="123"/>
      <c r="S42" s="123"/>
      <c r="T42" s="123"/>
      <c r="U42" s="123"/>
      <c r="V42" s="123"/>
      <c r="W42" s="123"/>
      <c r="X42" s="123"/>
      <c r="Y42" s="123"/>
      <c r="Z42" s="123"/>
      <c r="AA42" s="123"/>
      <c r="AB42" s="123"/>
      <c r="AC42" s="123"/>
      <c r="AD42" s="123"/>
      <c r="AE42" s="123"/>
      <c r="AF42" s="123"/>
      <c r="AG42" s="123"/>
      <c r="AH42" s="123"/>
      <c r="AI42" s="123"/>
      <c r="AJ42" s="123"/>
      <c r="AK42" s="123"/>
      <c r="AL42" s="123"/>
      <c r="AM42" s="123"/>
      <c r="AN42" s="123"/>
      <c r="AO42" s="123"/>
      <c r="AP42" s="123"/>
    </row>
    <row r="43" spans="1:42" ht="4.1500000000000004" customHeight="1" x14ac:dyDescent="0.2">
      <c r="A43" s="23"/>
      <c r="B43" s="101"/>
      <c r="C43" s="27"/>
      <c r="D43" s="18"/>
      <c r="E43" s="19"/>
      <c r="F43" s="19"/>
      <c r="G43" s="106"/>
      <c r="H43" s="24"/>
      <c r="I43" s="123"/>
      <c r="J43" s="123"/>
      <c r="K43" s="123"/>
      <c r="L43" s="123"/>
      <c r="M43" s="123"/>
      <c r="N43" s="123"/>
      <c r="O43" s="123"/>
      <c r="P43" s="123"/>
      <c r="Q43" s="123"/>
      <c r="R43" s="123"/>
      <c r="S43" s="123"/>
      <c r="T43" s="123"/>
      <c r="U43" s="123"/>
      <c r="V43" s="123"/>
      <c r="W43" s="123"/>
      <c r="X43" s="123"/>
      <c r="Y43" s="123"/>
      <c r="Z43" s="123"/>
      <c r="AA43" s="123"/>
      <c r="AB43" s="123"/>
      <c r="AC43" s="123"/>
      <c r="AD43" s="123"/>
      <c r="AE43" s="123"/>
      <c r="AF43" s="123"/>
      <c r="AG43" s="123"/>
      <c r="AH43" s="123"/>
      <c r="AI43" s="123"/>
      <c r="AJ43" s="123"/>
      <c r="AK43" s="123"/>
      <c r="AL43" s="123"/>
      <c r="AM43" s="123"/>
      <c r="AN43" s="123"/>
      <c r="AO43" s="123"/>
      <c r="AP43" s="123"/>
    </row>
    <row r="44" spans="1:42" ht="15" customHeight="1" x14ac:dyDescent="0.2">
      <c r="A44" s="23"/>
      <c r="B44" s="101"/>
      <c r="C44" s="39" t="s">
        <v>35</v>
      </c>
      <c r="D44" s="40"/>
      <c r="E44" s="41"/>
      <c r="F44" s="42"/>
      <c r="G44" s="106"/>
      <c r="H44" s="24"/>
      <c r="I44" s="123"/>
      <c r="J44" s="123"/>
      <c r="K44" s="123"/>
      <c r="L44" s="123"/>
      <c r="M44" s="123"/>
      <c r="N44" s="123"/>
      <c r="O44" s="123"/>
      <c r="P44" s="123"/>
      <c r="Q44" s="123"/>
      <c r="R44" s="123"/>
      <c r="S44" s="123"/>
      <c r="T44" s="123"/>
      <c r="U44" s="123"/>
      <c r="V44" s="123"/>
      <c r="W44" s="123"/>
      <c r="X44" s="123"/>
      <c r="Y44" s="123"/>
      <c r="Z44" s="123"/>
      <c r="AA44" s="123"/>
      <c r="AB44" s="123"/>
      <c r="AC44" s="123"/>
      <c r="AD44" s="123"/>
      <c r="AE44" s="123"/>
      <c r="AF44" s="123"/>
      <c r="AG44" s="123"/>
      <c r="AH44" s="123"/>
      <c r="AI44" s="123"/>
      <c r="AJ44" s="123"/>
      <c r="AK44" s="123"/>
      <c r="AL44" s="123"/>
      <c r="AM44" s="123"/>
      <c r="AN44" s="123"/>
      <c r="AO44" s="123"/>
      <c r="AP44" s="123"/>
    </row>
    <row r="45" spans="1:42" ht="12.4" customHeight="1" x14ac:dyDescent="0.2">
      <c r="A45" s="23"/>
      <c r="B45" s="101"/>
      <c r="C45" s="12" t="s">
        <v>22</v>
      </c>
      <c r="D45" s="59"/>
      <c r="E45" s="60">
        <f>(SUM(E16,E34,E21,E28,(PV($E$8,$E$7,,IF(E11&gt;0,E36,E37)))))</f>
        <v>0</v>
      </c>
      <c r="F45" s="61"/>
      <c r="G45" s="111"/>
      <c r="H45" s="24"/>
      <c r="I45" s="123"/>
      <c r="J45" s="123"/>
      <c r="K45" s="123"/>
      <c r="L45" s="123"/>
      <c r="M45" s="123"/>
      <c r="N45" s="123"/>
      <c r="O45" s="123"/>
      <c r="P45" s="123"/>
      <c r="Q45" s="123"/>
      <c r="R45" s="123"/>
      <c r="S45" s="123"/>
      <c r="T45" s="123"/>
      <c r="U45" s="123"/>
      <c r="V45" s="123"/>
      <c r="W45" s="123"/>
      <c r="X45" s="123"/>
      <c r="Y45" s="123"/>
      <c r="Z45" s="123"/>
      <c r="AA45" s="123"/>
      <c r="AB45" s="123"/>
      <c r="AC45" s="123"/>
      <c r="AD45" s="123"/>
      <c r="AE45" s="123"/>
      <c r="AF45" s="123"/>
      <c r="AG45" s="123"/>
      <c r="AH45" s="123"/>
      <c r="AI45" s="123"/>
      <c r="AJ45" s="123"/>
      <c r="AK45" s="123"/>
      <c r="AL45" s="123"/>
      <c r="AM45" s="123"/>
      <c r="AN45" s="123"/>
      <c r="AO45" s="123"/>
      <c r="AP45" s="123"/>
    </row>
    <row r="46" spans="1:42" ht="22.15" customHeight="1" x14ac:dyDescent="0.2">
      <c r="A46" s="23"/>
      <c r="B46" s="101"/>
      <c r="C46" s="12" t="s">
        <v>153</v>
      </c>
      <c r="D46" s="59"/>
      <c r="E46" s="60">
        <f>E45*(1-'2. Avropsmall FKU'!G145)</f>
        <v>0</v>
      </c>
      <c r="F46" s="264" t="s">
        <v>154</v>
      </c>
      <c r="G46" s="106"/>
      <c r="H46" s="24"/>
      <c r="I46" s="123"/>
      <c r="J46" s="123"/>
      <c r="K46" s="123"/>
      <c r="L46" s="123"/>
      <c r="M46" s="123"/>
      <c r="N46" s="123"/>
      <c r="O46" s="123"/>
      <c r="P46" s="123"/>
      <c r="Q46" s="123"/>
      <c r="R46" s="123"/>
      <c r="S46" s="123"/>
      <c r="T46" s="123"/>
      <c r="U46" s="123"/>
      <c r="V46" s="123"/>
      <c r="W46" s="123"/>
      <c r="X46" s="123"/>
      <c r="Y46" s="123"/>
      <c r="Z46" s="123"/>
      <c r="AA46" s="123"/>
      <c r="AB46" s="123"/>
      <c r="AC46" s="123"/>
      <c r="AD46" s="123"/>
      <c r="AE46" s="123"/>
      <c r="AF46" s="123"/>
      <c r="AG46" s="123"/>
      <c r="AH46" s="123"/>
      <c r="AI46" s="123"/>
      <c r="AJ46" s="123"/>
      <c r="AK46" s="123"/>
      <c r="AL46" s="123"/>
      <c r="AM46" s="123"/>
      <c r="AN46" s="123"/>
      <c r="AO46" s="123"/>
      <c r="AP46" s="123"/>
    </row>
    <row r="47" spans="1:42" ht="15.4" hidden="1" customHeight="1" x14ac:dyDescent="0.2">
      <c r="A47" s="23"/>
      <c r="B47" s="101"/>
      <c r="C47" s="30" t="s">
        <v>2</v>
      </c>
      <c r="D47" s="14"/>
      <c r="E47" s="17">
        <f>E45*E6</f>
        <v>0</v>
      </c>
      <c r="F47" s="15"/>
      <c r="G47" s="111"/>
      <c r="H47" s="24"/>
      <c r="I47" s="123"/>
      <c r="J47" s="123"/>
      <c r="K47" s="123"/>
      <c r="L47" s="123"/>
      <c r="M47" s="123"/>
      <c r="N47" s="123"/>
      <c r="O47" s="123"/>
      <c r="P47" s="123"/>
      <c r="Q47" s="123"/>
      <c r="R47" s="123"/>
      <c r="S47" s="123"/>
      <c r="T47" s="123"/>
      <c r="U47" s="123"/>
      <c r="V47" s="123"/>
      <c r="W47" s="123"/>
      <c r="X47" s="123"/>
      <c r="Y47" s="123"/>
      <c r="Z47" s="123"/>
      <c r="AA47" s="123"/>
      <c r="AB47" s="123"/>
      <c r="AC47" s="123"/>
      <c r="AD47" s="123"/>
      <c r="AE47" s="123"/>
      <c r="AF47" s="123"/>
      <c r="AG47" s="123"/>
      <c r="AH47" s="123"/>
      <c r="AI47" s="123"/>
      <c r="AJ47" s="123"/>
      <c r="AK47" s="123"/>
      <c r="AL47" s="123"/>
      <c r="AM47" s="123"/>
      <c r="AN47" s="123"/>
      <c r="AO47" s="123"/>
      <c r="AP47" s="123"/>
    </row>
    <row r="48" spans="1:42" ht="1.9" customHeight="1" thickBot="1" x14ac:dyDescent="0.25">
      <c r="A48" s="23"/>
      <c r="B48" s="112"/>
      <c r="C48" s="113"/>
      <c r="D48" s="113"/>
      <c r="E48" s="113"/>
      <c r="F48" s="113"/>
      <c r="G48" s="114"/>
      <c r="H48" s="16"/>
      <c r="I48" s="123"/>
      <c r="J48" s="123"/>
      <c r="K48" s="123"/>
      <c r="L48" s="123"/>
      <c r="M48" s="123"/>
      <c r="N48" s="123"/>
      <c r="O48" s="123"/>
      <c r="P48" s="123"/>
      <c r="Q48" s="123"/>
      <c r="R48" s="123"/>
      <c r="S48" s="123"/>
      <c r="T48" s="123"/>
      <c r="U48" s="123"/>
      <c r="V48" s="123"/>
      <c r="W48" s="123"/>
      <c r="X48" s="123"/>
      <c r="Y48" s="123"/>
      <c r="Z48" s="123"/>
      <c r="AA48" s="123"/>
      <c r="AB48" s="123"/>
      <c r="AC48" s="123"/>
      <c r="AD48" s="123"/>
      <c r="AE48" s="123"/>
      <c r="AF48" s="123"/>
      <c r="AG48" s="123"/>
      <c r="AH48" s="123"/>
      <c r="AI48" s="123"/>
      <c r="AJ48" s="123"/>
      <c r="AK48" s="123"/>
      <c r="AL48" s="123"/>
      <c r="AM48" s="123"/>
      <c r="AN48" s="123"/>
      <c r="AO48" s="123"/>
      <c r="AP48" s="123"/>
    </row>
    <row r="49" spans="1:42" x14ac:dyDescent="0.2">
      <c r="A49" s="23"/>
      <c r="I49" s="123"/>
      <c r="J49" s="123"/>
      <c r="K49" s="123"/>
      <c r="L49" s="123"/>
      <c r="M49" s="123"/>
      <c r="N49" s="123"/>
      <c r="O49" s="123"/>
      <c r="P49" s="123"/>
      <c r="Q49" s="123"/>
      <c r="R49" s="123"/>
      <c r="S49" s="123"/>
      <c r="T49" s="123"/>
      <c r="U49" s="123"/>
      <c r="V49" s="123"/>
      <c r="W49" s="123"/>
      <c r="X49" s="123"/>
      <c r="Y49" s="123"/>
      <c r="Z49" s="123"/>
      <c r="AA49" s="123"/>
      <c r="AB49" s="123"/>
      <c r="AC49" s="123"/>
      <c r="AD49" s="123"/>
      <c r="AE49" s="123"/>
      <c r="AF49" s="123"/>
      <c r="AG49" s="123"/>
      <c r="AH49" s="123"/>
      <c r="AI49" s="123"/>
      <c r="AJ49" s="123"/>
      <c r="AK49" s="123"/>
      <c r="AL49" s="123"/>
      <c r="AM49" s="123"/>
      <c r="AN49" s="123"/>
      <c r="AO49" s="123"/>
      <c r="AP49" s="123"/>
    </row>
    <row r="50" spans="1:42" x14ac:dyDescent="0.2">
      <c r="I50" s="123"/>
      <c r="J50" s="123"/>
      <c r="K50" s="123"/>
      <c r="L50" s="123"/>
      <c r="M50" s="123"/>
      <c r="N50" s="123"/>
      <c r="O50" s="123"/>
      <c r="P50" s="123"/>
      <c r="Q50" s="123"/>
      <c r="R50" s="123"/>
      <c r="S50" s="123"/>
      <c r="T50" s="123"/>
      <c r="U50" s="123"/>
      <c r="V50" s="123"/>
      <c r="W50" s="123"/>
      <c r="X50" s="123"/>
      <c r="Y50" s="123"/>
      <c r="Z50" s="123"/>
      <c r="AA50" s="123"/>
      <c r="AB50" s="123"/>
      <c r="AC50" s="123"/>
      <c r="AD50" s="123"/>
      <c r="AE50" s="123"/>
      <c r="AF50" s="123"/>
      <c r="AG50" s="123"/>
      <c r="AH50" s="123"/>
      <c r="AI50" s="123"/>
      <c r="AJ50" s="123"/>
      <c r="AK50" s="123"/>
      <c r="AL50" s="123"/>
      <c r="AM50" s="123"/>
      <c r="AN50" s="123"/>
      <c r="AO50" s="123"/>
      <c r="AP50" s="123"/>
    </row>
    <row r="51" spans="1:42" x14ac:dyDescent="0.2">
      <c r="I51" s="123"/>
      <c r="J51" s="123"/>
      <c r="K51" s="123"/>
      <c r="L51" s="123"/>
      <c r="M51" s="123"/>
      <c r="N51" s="123"/>
      <c r="O51" s="123"/>
      <c r="P51" s="123"/>
      <c r="Q51" s="123"/>
      <c r="R51" s="123"/>
      <c r="S51" s="123"/>
      <c r="T51" s="123"/>
      <c r="U51" s="123"/>
      <c r="V51" s="123"/>
      <c r="W51" s="123"/>
      <c r="X51" s="123"/>
      <c r="Y51" s="123"/>
      <c r="Z51" s="123"/>
      <c r="AA51" s="123"/>
      <c r="AB51" s="123"/>
      <c r="AC51" s="123"/>
      <c r="AD51" s="123"/>
      <c r="AE51" s="123"/>
      <c r="AF51" s="123"/>
      <c r="AG51" s="123"/>
      <c r="AH51" s="123"/>
      <c r="AI51" s="123"/>
      <c r="AJ51" s="123"/>
      <c r="AK51" s="123"/>
      <c r="AL51" s="123"/>
      <c r="AM51" s="123"/>
      <c r="AN51" s="123"/>
      <c r="AO51" s="123"/>
      <c r="AP51" s="123"/>
    </row>
  </sheetData>
  <sheetProtection sheet="1" objects="1" scenarios="1"/>
  <mergeCells count="1">
    <mergeCell ref="F36:F37"/>
  </mergeCells>
  <conditionalFormatting sqref="C16:C17 F16:F17 B2:G4 G45 G47 G21 G28 G41 G33:G35 B1:E1 G1">
    <cfRule type="expression" dxfId="31" priority="50" stopIfTrue="1">
      <formula>"OM($E$17&gt;0 och $E$16=0)"</formula>
    </cfRule>
  </conditionalFormatting>
  <conditionalFormatting sqref="B45 B47">
    <cfRule type="expression" dxfId="30" priority="49" stopIfTrue="1">
      <formula>"OM($E$17&gt;0 och $E$16=0)"</formula>
    </cfRule>
  </conditionalFormatting>
  <conditionalFormatting sqref="C37">
    <cfRule type="expression" dxfId="29" priority="45">
      <formula>Restvarde&gt;0</formula>
    </cfRule>
  </conditionalFormatting>
  <conditionalFormatting sqref="C36">
    <cfRule type="expression" dxfId="28" priority="44">
      <formula>Restvarde&lt;1</formula>
    </cfRule>
  </conditionalFormatting>
  <conditionalFormatting sqref="D21 F21">
    <cfRule type="expression" dxfId="27" priority="39" stopIfTrue="1">
      <formula>"OM($E$17&gt;0 och $E$16=0)"</formula>
    </cfRule>
  </conditionalFormatting>
  <conditionalFormatting sqref="C41:D41 F41">
    <cfRule type="expression" dxfId="26" priority="38" stopIfTrue="1">
      <formula>"OM($E$17&gt;0 och $E$16=0)"</formula>
    </cfRule>
  </conditionalFormatting>
  <conditionalFormatting sqref="C45:D45 F45">
    <cfRule type="expression" dxfId="25" priority="37" stopIfTrue="1">
      <formula>"OM($E$17&gt;0 och $E$16=0)"</formula>
    </cfRule>
  </conditionalFormatting>
  <conditionalFormatting sqref="C47:D47 F47">
    <cfRule type="expression" dxfId="24" priority="36" stopIfTrue="1">
      <formula>"OM($E$17&gt;0 och $E$16=0)"</formula>
    </cfRule>
  </conditionalFormatting>
  <conditionalFormatting sqref="I7">
    <cfRule type="expression" dxfId="23" priority="35" stopIfTrue="1">
      <formula>"OM($E$17&gt;0 och $E$16=0)"</formula>
    </cfRule>
  </conditionalFormatting>
  <conditionalFormatting sqref="E21">
    <cfRule type="expression" dxfId="22" priority="34" stopIfTrue="1">
      <formula>"OM($E$17&gt;0 och $E$16=0)"</formula>
    </cfRule>
  </conditionalFormatting>
  <conditionalFormatting sqref="E41">
    <cfRule type="expression" dxfId="21" priority="33" stopIfTrue="1">
      <formula>"OM($E$17&gt;0 och $E$16=0)"</formula>
    </cfRule>
  </conditionalFormatting>
  <conditionalFormatting sqref="E45">
    <cfRule type="expression" dxfId="20" priority="32" stopIfTrue="1">
      <formula>"OM($E$17&gt;0 och $E$16=0)"</formula>
    </cfRule>
  </conditionalFormatting>
  <conditionalFormatting sqref="E47">
    <cfRule type="expression" dxfId="19" priority="31" stopIfTrue="1">
      <formula>"OM($E$17&gt;0 och $E$16=0)"</formula>
    </cfRule>
  </conditionalFormatting>
  <conditionalFormatting sqref="C28:D28 F28">
    <cfRule type="expression" dxfId="18" priority="30" stopIfTrue="1">
      <formula>"OM($E$17&gt;0 och $E$16=0)"</formula>
    </cfRule>
  </conditionalFormatting>
  <conditionalFormatting sqref="E28">
    <cfRule type="expression" dxfId="17" priority="29" stopIfTrue="1">
      <formula>"OM($E$17&gt;0 och $E$16=0)"</formula>
    </cfRule>
  </conditionalFormatting>
  <conditionalFormatting sqref="C33:D33">
    <cfRule type="expression" dxfId="16" priority="27" stopIfTrue="1">
      <formula>"OM($E$17&gt;0 och $E$16=0)"</formula>
    </cfRule>
  </conditionalFormatting>
  <conditionalFormatting sqref="C20:D20 F20">
    <cfRule type="expression" dxfId="15" priority="25" stopIfTrue="1">
      <formula>"OM($E$17&gt;0 och $E$16=0)"</formula>
    </cfRule>
  </conditionalFormatting>
  <conditionalFormatting sqref="E20">
    <cfRule type="expression" dxfId="14" priority="24" stopIfTrue="1">
      <formula>"OM($E$17&gt;0 och $E$16=0)"</formula>
    </cfRule>
  </conditionalFormatting>
  <conditionalFormatting sqref="C34:D34 F34">
    <cfRule type="expression" dxfId="13" priority="22" stopIfTrue="1">
      <formula>"OM($E$17&gt;0 och $E$16=0)"</formula>
    </cfRule>
  </conditionalFormatting>
  <conditionalFormatting sqref="E34">
    <cfRule type="expression" dxfId="12" priority="21" stopIfTrue="1">
      <formula>"OM($E$17&gt;0 och $E$16=0)"</formula>
    </cfRule>
  </conditionalFormatting>
  <conditionalFormatting sqref="G5:G12">
    <cfRule type="expression" dxfId="11" priority="19" stopIfTrue="1">
      <formula>"OM($E$17&gt;0 och $E$16=0)"</formula>
    </cfRule>
  </conditionalFormatting>
  <conditionalFormatting sqref="G10">
    <cfRule type="expression" dxfId="10" priority="18" stopIfTrue="1">
      <formula>"OM($E$17&gt;0 och $E$16=0)"</formula>
    </cfRule>
  </conditionalFormatting>
  <conditionalFormatting sqref="C21">
    <cfRule type="expression" dxfId="9" priority="17" stopIfTrue="1">
      <formula>"OM($E$17&gt;0 och $E$16=0)"</formula>
    </cfRule>
  </conditionalFormatting>
  <conditionalFormatting sqref="C18">
    <cfRule type="expression" dxfId="8" priority="16" stopIfTrue="1">
      <formula>"OM($E$17&gt;0 och $E$16=0)"</formula>
    </cfRule>
  </conditionalFormatting>
  <conditionalFormatting sqref="E18">
    <cfRule type="expression" dxfId="7" priority="14">
      <formula>$E$25&gt;0</formula>
    </cfRule>
  </conditionalFormatting>
  <conditionalFormatting sqref="F18">
    <cfRule type="expression" dxfId="6" priority="13" stopIfTrue="1">
      <formula>"OM($E$17&gt;0 och $E$16=0)"</formula>
    </cfRule>
  </conditionalFormatting>
  <conditionalFormatting sqref="E33">
    <cfRule type="expression" dxfId="5" priority="7" stopIfTrue="1">
      <formula>"OM($E$17&gt;0 och $E$16=0)"</formula>
    </cfRule>
  </conditionalFormatting>
  <conditionalFormatting sqref="D46">
    <cfRule type="expression" dxfId="4" priority="6" stopIfTrue="1">
      <formula>"OM($E$17&gt;0 och $E$16=0)"</formula>
    </cfRule>
  </conditionalFormatting>
  <conditionalFormatting sqref="E46">
    <cfRule type="expression" dxfId="3" priority="5" stopIfTrue="1">
      <formula>"OM($E$17&gt;0 och $E$16=0)"</formula>
    </cfRule>
  </conditionalFormatting>
  <conditionalFormatting sqref="C46">
    <cfRule type="expression" dxfId="2" priority="4" stopIfTrue="1">
      <formula>"OM($E$17&gt;0 och $E$16=0)"</formula>
    </cfRule>
  </conditionalFormatting>
  <conditionalFormatting sqref="F46">
    <cfRule type="expression" dxfId="1" priority="3" stopIfTrue="1">
      <formula>"OM($E$17&gt;0 och $E$16=0)"</formula>
    </cfRule>
  </conditionalFormatting>
  <conditionalFormatting sqref="F1">
    <cfRule type="expression" dxfId="0" priority="1" stopIfTrue="1">
      <formula>"OM($E$17&gt;0 och $E$16=0)"</formula>
    </cfRule>
  </conditionalFormatting>
  <pageMargins left="0.7" right="0.7" top="0.75" bottom="0.75" header="0.3" footer="0.3"/>
  <pageSetup paperSize="9"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wAdmin">
    <tabColor theme="1" tint="0.499984740745262"/>
  </sheetPr>
  <dimension ref="B2:AB18"/>
  <sheetViews>
    <sheetView workbookViewId="0">
      <selection activeCell="C18" sqref="C18"/>
    </sheetView>
  </sheetViews>
  <sheetFormatPr defaultRowHeight="12" x14ac:dyDescent="0.2"/>
  <cols>
    <col min="2" max="2" width="27.140625" customWidth="1"/>
    <col min="3" max="3" width="28.42578125" customWidth="1"/>
  </cols>
  <sheetData>
    <row r="2" spans="2:28" x14ac:dyDescent="0.2">
      <c r="B2" s="125" t="s">
        <v>73</v>
      </c>
      <c r="C2" s="125" t="s">
        <v>81</v>
      </c>
      <c r="E2" s="125" t="s">
        <v>23</v>
      </c>
      <c r="G2" s="125" t="s">
        <v>23</v>
      </c>
      <c r="I2" s="125" t="s">
        <v>85</v>
      </c>
      <c r="K2" s="125" t="s">
        <v>89</v>
      </c>
      <c r="M2" s="125" t="s">
        <v>103</v>
      </c>
      <c r="N2" t="s">
        <v>124</v>
      </c>
      <c r="O2" s="125" t="s">
        <v>114</v>
      </c>
      <c r="P2" t="s">
        <v>116</v>
      </c>
      <c r="Z2" s="124"/>
      <c r="AA2" s="124"/>
      <c r="AB2" s="124"/>
    </row>
    <row r="3" spans="2:28" x14ac:dyDescent="0.2">
      <c r="B3" s="1" t="s">
        <v>45</v>
      </c>
      <c r="C3" s="1" t="s">
        <v>49</v>
      </c>
      <c r="E3">
        <v>1</v>
      </c>
      <c r="G3" t="s">
        <v>87</v>
      </c>
      <c r="I3" t="s">
        <v>83</v>
      </c>
      <c r="K3" t="s">
        <v>90</v>
      </c>
      <c r="M3" t="s">
        <v>74</v>
      </c>
      <c r="N3" t="s">
        <v>116</v>
      </c>
      <c r="O3" s="170">
        <v>0</v>
      </c>
      <c r="Q3" t="s">
        <v>111</v>
      </c>
      <c r="R3">
        <v>2496.9501953125</v>
      </c>
      <c r="S3">
        <v>260.25</v>
      </c>
      <c r="U3" t="s">
        <v>111</v>
      </c>
      <c r="V3">
        <v>2473.71630859375</v>
      </c>
      <c r="W3">
        <v>257.1202392578125</v>
      </c>
      <c r="Z3" s="124"/>
      <c r="AA3" s="188"/>
      <c r="AB3" s="124"/>
    </row>
    <row r="4" spans="2:28" x14ac:dyDescent="0.2">
      <c r="B4" s="1" t="s">
        <v>46</v>
      </c>
      <c r="C4" s="1" t="s">
        <v>50</v>
      </c>
      <c r="E4">
        <v>2</v>
      </c>
      <c r="G4" t="s">
        <v>86</v>
      </c>
      <c r="I4" t="s">
        <v>84</v>
      </c>
      <c r="K4" t="s">
        <v>91</v>
      </c>
      <c r="M4" t="s">
        <v>76</v>
      </c>
      <c r="N4" t="s">
        <v>117</v>
      </c>
      <c r="O4" s="170">
        <v>0.01</v>
      </c>
      <c r="Q4" t="s">
        <v>112</v>
      </c>
      <c r="R4">
        <v>2497.508544921875</v>
      </c>
      <c r="S4">
        <v>325.65567016601563</v>
      </c>
      <c r="U4" t="s">
        <v>112</v>
      </c>
      <c r="V4">
        <v>2001.6708984375</v>
      </c>
      <c r="W4">
        <v>620.6134033203125</v>
      </c>
      <c r="Z4" s="124"/>
      <c r="AA4" s="215"/>
      <c r="AB4" s="124"/>
    </row>
    <row r="5" spans="2:28" x14ac:dyDescent="0.2">
      <c r="B5" s="1" t="s">
        <v>49</v>
      </c>
      <c r="C5" s="1" t="s">
        <v>51</v>
      </c>
      <c r="E5">
        <v>3</v>
      </c>
      <c r="M5" t="s">
        <v>75</v>
      </c>
      <c r="N5" t="s">
        <v>118</v>
      </c>
      <c r="O5" s="170">
        <v>0.02</v>
      </c>
      <c r="Q5" t="s">
        <v>113</v>
      </c>
      <c r="R5">
        <v>2497.508544921875</v>
      </c>
      <c r="S5">
        <v>377.87124633789063</v>
      </c>
      <c r="Z5" s="124"/>
      <c r="AA5" s="124"/>
      <c r="AB5" s="124"/>
    </row>
    <row r="6" spans="2:28" x14ac:dyDescent="0.2">
      <c r="B6" s="1" t="s">
        <v>50</v>
      </c>
      <c r="C6" s="1"/>
      <c r="E6">
        <v>4</v>
      </c>
      <c r="M6" t="s">
        <v>88</v>
      </c>
      <c r="N6" t="s">
        <v>119</v>
      </c>
      <c r="O6" s="170">
        <v>0.03</v>
      </c>
    </row>
    <row r="7" spans="2:28" x14ac:dyDescent="0.2">
      <c r="B7" s="1" t="s">
        <v>221</v>
      </c>
      <c r="E7">
        <v>5</v>
      </c>
      <c r="M7" t="s">
        <v>97</v>
      </c>
      <c r="N7" t="s">
        <v>120</v>
      </c>
      <c r="O7" s="170">
        <v>0.04</v>
      </c>
    </row>
    <row r="8" spans="2:28" x14ac:dyDescent="0.2">
      <c r="B8" s="1" t="s">
        <v>51</v>
      </c>
      <c r="E8">
        <v>6</v>
      </c>
      <c r="N8" t="s">
        <v>121</v>
      </c>
      <c r="O8" s="170">
        <v>0.05</v>
      </c>
    </row>
    <row r="9" spans="2:28" x14ac:dyDescent="0.2">
      <c r="B9" s="1" t="s">
        <v>227</v>
      </c>
      <c r="E9">
        <v>7</v>
      </c>
      <c r="N9" t="s">
        <v>122</v>
      </c>
      <c r="O9" s="170">
        <v>0.06</v>
      </c>
    </row>
    <row r="10" spans="2:28" x14ac:dyDescent="0.2">
      <c r="E10">
        <v>8</v>
      </c>
      <c r="N10" t="s">
        <v>123</v>
      </c>
      <c r="O10" s="170">
        <v>7.0000000000000007E-2</v>
      </c>
    </row>
    <row r="11" spans="2:28" x14ac:dyDescent="0.2">
      <c r="E11">
        <v>9</v>
      </c>
      <c r="O11" s="170">
        <v>0.08</v>
      </c>
    </row>
    <row r="12" spans="2:28" x14ac:dyDescent="0.2">
      <c r="E12">
        <v>10</v>
      </c>
      <c r="O12" s="170">
        <v>0.09</v>
      </c>
    </row>
    <row r="13" spans="2:28" x14ac:dyDescent="0.2">
      <c r="O13" s="170">
        <v>0.1</v>
      </c>
    </row>
    <row r="14" spans="2:28" x14ac:dyDescent="0.2">
      <c r="O14" s="170">
        <v>0.11</v>
      </c>
    </row>
    <row r="15" spans="2:28" x14ac:dyDescent="0.2">
      <c r="O15" s="170">
        <v>0.12</v>
      </c>
    </row>
    <row r="16" spans="2:28" x14ac:dyDescent="0.2">
      <c r="O16" s="170">
        <v>0.13</v>
      </c>
    </row>
    <row r="17" spans="15:15" x14ac:dyDescent="0.2">
      <c r="O17" s="170">
        <v>0.14000000000000001</v>
      </c>
    </row>
    <row r="18" spans="15:15" x14ac:dyDescent="0.2">
      <c r="O18" s="170">
        <v>0.15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6</vt:i4>
      </vt:variant>
      <vt:variant>
        <vt:lpstr>Namngivna områden</vt:lpstr>
      </vt:variant>
      <vt:variant>
        <vt:i4>2</vt:i4>
      </vt:variant>
    </vt:vector>
  </HeadingPairs>
  <TitlesOfParts>
    <vt:vector size="8" baseType="lpstr">
      <vt:lpstr>1. Instruktioner</vt:lpstr>
      <vt:lpstr>2. Avropsmall FKU</vt:lpstr>
      <vt:lpstr>3. Svarsmall FKU</vt:lpstr>
      <vt:lpstr>PicMover</vt:lpstr>
      <vt:lpstr>4. LCC-kalkyl</vt:lpstr>
      <vt:lpstr>5. LCC-kalkyl Elbilar</vt:lpstr>
      <vt:lpstr>'4. LCC-kalkyl'!Restvarde</vt:lpstr>
      <vt:lpstr>'5. LCC-kalkyl Elbilar'!Restvarde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SKL Kommentus Inköpscentral;Adda Inköpscentral</dc:creator>
  <cp:lastModifiedBy>Acking Torunn</cp:lastModifiedBy>
  <cp:lastPrinted>2020-01-21T12:43:19Z</cp:lastPrinted>
  <dcterms:created xsi:type="dcterms:W3CDTF">2007-05-09T08:48:56Z</dcterms:created>
  <dcterms:modified xsi:type="dcterms:W3CDTF">2022-10-13T07:20:24Z</dcterms:modified>
</cp:coreProperties>
</file>