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mc:AlternateContent xmlns:mc="http://schemas.openxmlformats.org/markup-compatibility/2006">
    <mc:Choice Requires="x15">
      <x15ac:absPath xmlns:x15ac="http://schemas.microsoft.com/office/spreadsheetml/2010/11/ac" url="G:\Upphandling\Upphandlingar\IT-konsulttjänster\IT-konsulttjänster 2016\13. Avropsstöd\Avropsstöd ORIGINAL\"/>
    </mc:Choice>
  </mc:AlternateContent>
  <xr:revisionPtr revIDLastSave="0" documentId="8_{85BD5E1A-5B7B-4760-821B-CAC370C0DE72}" xr6:coauthVersionLast="47" xr6:coauthVersionMax="47" xr10:uidLastSave="{00000000-0000-0000-0000-000000000000}"/>
  <bookViews>
    <workbookView xWindow="-110" yWindow="-110" windowWidth="19420" windowHeight="10420" activeTab="1" xr2:uid="{00000000-000D-0000-FFFF-FFFF00000000}"/>
  </bookViews>
  <sheets>
    <sheet name="Instruktioner" sheetId="10" r:id="rId1"/>
    <sheet name="Efterfrågat resursbehov" sheetId="1" r:id="rId2"/>
    <sheet name="PVT" sheetId="6" state="hidden" r:id="rId3"/>
    <sheet name="ToDo" sheetId="5" state="hidden" r:id="rId4"/>
    <sheet name="Admin" sheetId="3" state="hidden" r:id="rId5"/>
    <sheet name="Prislista" sheetId="8" state="hidden" r:id="rId6"/>
    <sheet name="Prislista 2021-10-01" sheetId="13" r:id="rId7"/>
    <sheet name="DB" sheetId="4" state="hidden" r:id="rId8"/>
    <sheet name="Avropsmottagare" sheetId="7" state="hidden" r:id="rId9"/>
  </sheets>
  <definedNames>
    <definedName name="_xlnm._FilterDatabase" localSheetId="7" hidden="1">DB!$A$1:$V$1405</definedName>
    <definedName name="_xlnm._FilterDatabase" localSheetId="5" hidden="1">Prislista!$A$7:$M$1411</definedName>
    <definedName name="_xlnm._FilterDatabase" localSheetId="6" hidden="1">'Prislista 2021-10-01'!$A$7:$M$1411</definedName>
    <definedName name="Slicer_Anbudsområde">#N/A</definedName>
    <definedName name="_xlnm.Print_Area" localSheetId="8">Avropsmottagare!$1:$14</definedName>
  </definedNames>
  <calcPr calcId="191029"/>
  <pivotCaches>
    <pivotCache cacheId="0" r:id="rId10"/>
  </pivotCaches>
  <extLst>
    <ext xmlns:x14="http://schemas.microsoft.com/office/spreadsheetml/2009/9/main" uri="{BBE1A952-AA13-448e-AADC-164F8A28A991}">
      <x14:slicerCaches>
        <x14:slicerCache r:id="rId11"/>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13" l="1"/>
  <c r="I9" i="13"/>
  <c r="J9" i="13"/>
  <c r="K9" i="13"/>
  <c r="H10" i="13"/>
  <c r="I10" i="13"/>
  <c r="J10" i="13"/>
  <c r="K10" i="13"/>
  <c r="H11" i="13"/>
  <c r="I11" i="13"/>
  <c r="J11" i="13"/>
  <c r="K11" i="13"/>
  <c r="H12" i="13"/>
  <c r="I12" i="13"/>
  <c r="J12" i="13"/>
  <c r="K12" i="13"/>
  <c r="H13" i="13"/>
  <c r="I13" i="13"/>
  <c r="J13" i="13"/>
  <c r="K13" i="13"/>
  <c r="H14" i="13"/>
  <c r="I14" i="13"/>
  <c r="J14" i="13"/>
  <c r="K14" i="13"/>
  <c r="H15" i="13"/>
  <c r="I15" i="13"/>
  <c r="J15" i="13"/>
  <c r="K15" i="13"/>
  <c r="H16" i="13"/>
  <c r="I16" i="13"/>
  <c r="J16" i="13"/>
  <c r="K16" i="13"/>
  <c r="H17" i="13"/>
  <c r="I17" i="13"/>
  <c r="J17" i="13"/>
  <c r="K17" i="13"/>
  <c r="H18" i="13"/>
  <c r="I18" i="13"/>
  <c r="J18" i="13"/>
  <c r="K18" i="13"/>
  <c r="H19" i="13"/>
  <c r="I19" i="13"/>
  <c r="J19" i="13"/>
  <c r="K19" i="13"/>
  <c r="H20" i="13"/>
  <c r="I20" i="13"/>
  <c r="J20" i="13"/>
  <c r="K20" i="13"/>
  <c r="H21" i="13"/>
  <c r="I21" i="13"/>
  <c r="J21" i="13"/>
  <c r="K21" i="13"/>
  <c r="H22" i="13"/>
  <c r="I22" i="13"/>
  <c r="J22" i="13"/>
  <c r="K22" i="13"/>
  <c r="H23" i="13"/>
  <c r="I23" i="13"/>
  <c r="J23" i="13"/>
  <c r="K23" i="13"/>
  <c r="H24" i="13"/>
  <c r="I24" i="13"/>
  <c r="J24" i="13"/>
  <c r="K24" i="13"/>
  <c r="H25" i="13"/>
  <c r="I25" i="13"/>
  <c r="J25" i="13"/>
  <c r="K25" i="13"/>
  <c r="H26" i="13"/>
  <c r="I26" i="13"/>
  <c r="J26" i="13"/>
  <c r="K26" i="13"/>
  <c r="H27" i="13"/>
  <c r="I27" i="13"/>
  <c r="J27" i="13"/>
  <c r="K27" i="13"/>
  <c r="H28" i="13"/>
  <c r="I28" i="13"/>
  <c r="J28" i="13"/>
  <c r="K28" i="13"/>
  <c r="H29" i="13"/>
  <c r="I29" i="13"/>
  <c r="J29" i="13"/>
  <c r="K29" i="13"/>
  <c r="H30" i="13"/>
  <c r="I30" i="13"/>
  <c r="J30" i="13"/>
  <c r="K30" i="13"/>
  <c r="H31" i="13"/>
  <c r="I31" i="13"/>
  <c r="J31" i="13"/>
  <c r="K31" i="13"/>
  <c r="H32" i="13"/>
  <c r="I32" i="13"/>
  <c r="J32" i="13"/>
  <c r="K32" i="13"/>
  <c r="H33" i="13"/>
  <c r="I33" i="13"/>
  <c r="J33" i="13"/>
  <c r="K33" i="13"/>
  <c r="H34" i="13"/>
  <c r="I34" i="13"/>
  <c r="J34" i="13"/>
  <c r="K34" i="13"/>
  <c r="H35" i="13"/>
  <c r="I35" i="13"/>
  <c r="J35" i="13"/>
  <c r="K35" i="13"/>
  <c r="H36" i="13"/>
  <c r="I36" i="13"/>
  <c r="J36" i="13"/>
  <c r="K36" i="13"/>
  <c r="H37" i="13"/>
  <c r="I37" i="13"/>
  <c r="J37" i="13"/>
  <c r="K37" i="13"/>
  <c r="H38" i="13"/>
  <c r="I38" i="13"/>
  <c r="J38" i="13"/>
  <c r="K38" i="13"/>
  <c r="H39" i="13"/>
  <c r="I39" i="13"/>
  <c r="J39" i="13"/>
  <c r="K39" i="13"/>
  <c r="H40" i="13"/>
  <c r="I40" i="13"/>
  <c r="J40" i="13"/>
  <c r="K40" i="13"/>
  <c r="H41" i="13"/>
  <c r="I41" i="13"/>
  <c r="J41" i="13"/>
  <c r="K41" i="13"/>
  <c r="H42" i="13"/>
  <c r="I42" i="13"/>
  <c r="J42" i="13"/>
  <c r="K42" i="13"/>
  <c r="H43" i="13"/>
  <c r="I43" i="13"/>
  <c r="J43" i="13"/>
  <c r="K43" i="13"/>
  <c r="H44" i="13"/>
  <c r="I44" i="13"/>
  <c r="J44" i="13"/>
  <c r="K44" i="13"/>
  <c r="H45" i="13"/>
  <c r="I45" i="13"/>
  <c r="J45" i="13"/>
  <c r="K45" i="13"/>
  <c r="H46" i="13"/>
  <c r="I46" i="13"/>
  <c r="J46" i="13"/>
  <c r="K46" i="13"/>
  <c r="H47" i="13"/>
  <c r="I47" i="13"/>
  <c r="J47" i="13"/>
  <c r="K47" i="13"/>
  <c r="H48" i="13"/>
  <c r="I48" i="13"/>
  <c r="J48" i="13"/>
  <c r="K48" i="13"/>
  <c r="H49" i="13"/>
  <c r="I49" i="13"/>
  <c r="J49" i="13"/>
  <c r="K49" i="13"/>
  <c r="H50" i="13"/>
  <c r="I50" i="13"/>
  <c r="J50" i="13"/>
  <c r="K50" i="13"/>
  <c r="H51" i="13"/>
  <c r="I51" i="13"/>
  <c r="J51" i="13"/>
  <c r="K51" i="13"/>
  <c r="H52" i="13"/>
  <c r="I52" i="13"/>
  <c r="J52" i="13"/>
  <c r="K52" i="13"/>
  <c r="H53" i="13"/>
  <c r="I53" i="13"/>
  <c r="J53" i="13"/>
  <c r="K53" i="13"/>
  <c r="H54" i="13"/>
  <c r="I54" i="13"/>
  <c r="J54" i="13"/>
  <c r="K54" i="13"/>
  <c r="H55" i="13"/>
  <c r="I55" i="13"/>
  <c r="J55" i="13"/>
  <c r="K55" i="13"/>
  <c r="H56" i="13"/>
  <c r="I56" i="13"/>
  <c r="J56" i="13"/>
  <c r="K56" i="13"/>
  <c r="H57" i="13"/>
  <c r="I57" i="13"/>
  <c r="J57" i="13"/>
  <c r="K57" i="13"/>
  <c r="H58" i="13"/>
  <c r="I58" i="13"/>
  <c r="J58" i="13"/>
  <c r="K58" i="13"/>
  <c r="H59" i="13"/>
  <c r="I59" i="13"/>
  <c r="J59" i="13"/>
  <c r="K59" i="13"/>
  <c r="H60" i="13"/>
  <c r="I60" i="13"/>
  <c r="J60" i="13"/>
  <c r="K60" i="13"/>
  <c r="H61" i="13"/>
  <c r="I61" i="13"/>
  <c r="J61" i="13"/>
  <c r="K61" i="13"/>
  <c r="H62" i="13"/>
  <c r="I62" i="13"/>
  <c r="J62" i="13"/>
  <c r="K62" i="13"/>
  <c r="H63" i="13"/>
  <c r="I63" i="13"/>
  <c r="J63" i="13"/>
  <c r="K63" i="13"/>
  <c r="H64" i="13"/>
  <c r="I64" i="13"/>
  <c r="J64" i="13"/>
  <c r="K64" i="13"/>
  <c r="H65" i="13"/>
  <c r="I65" i="13"/>
  <c r="J65" i="13"/>
  <c r="K65" i="13"/>
  <c r="H66" i="13"/>
  <c r="I66" i="13"/>
  <c r="J66" i="13"/>
  <c r="K66" i="13"/>
  <c r="H67" i="13"/>
  <c r="I67" i="13"/>
  <c r="J67" i="13"/>
  <c r="K67" i="13"/>
  <c r="H68" i="13"/>
  <c r="I68" i="13"/>
  <c r="J68" i="13"/>
  <c r="K68" i="13"/>
  <c r="H69" i="13"/>
  <c r="I69" i="13"/>
  <c r="J69" i="13"/>
  <c r="K69" i="13"/>
  <c r="H70" i="13"/>
  <c r="I70" i="13"/>
  <c r="J70" i="13"/>
  <c r="K70" i="13"/>
  <c r="H71" i="13"/>
  <c r="I71" i="13"/>
  <c r="J71" i="13"/>
  <c r="K71" i="13"/>
  <c r="H72" i="13"/>
  <c r="I72" i="13"/>
  <c r="J72" i="13"/>
  <c r="K72" i="13"/>
  <c r="H73" i="13"/>
  <c r="I73" i="13"/>
  <c r="J73" i="13"/>
  <c r="K73" i="13"/>
  <c r="H74" i="13"/>
  <c r="I74" i="13"/>
  <c r="J74" i="13"/>
  <c r="K74" i="13"/>
  <c r="H75" i="13"/>
  <c r="I75" i="13"/>
  <c r="J75" i="13"/>
  <c r="K75" i="13"/>
  <c r="H76" i="13"/>
  <c r="I76" i="13"/>
  <c r="J76" i="13"/>
  <c r="K76" i="13"/>
  <c r="H77" i="13"/>
  <c r="I77" i="13"/>
  <c r="J77" i="13"/>
  <c r="K77" i="13"/>
  <c r="H78" i="13"/>
  <c r="I78" i="13"/>
  <c r="J78" i="13"/>
  <c r="K78" i="13"/>
  <c r="H79" i="13"/>
  <c r="I79" i="13"/>
  <c r="J79" i="13"/>
  <c r="K79" i="13"/>
  <c r="H80" i="13"/>
  <c r="I80" i="13"/>
  <c r="J80" i="13"/>
  <c r="K80" i="13"/>
  <c r="H81" i="13"/>
  <c r="I81" i="13"/>
  <c r="J81" i="13"/>
  <c r="K81" i="13"/>
  <c r="H82" i="13"/>
  <c r="I82" i="13"/>
  <c r="J82" i="13"/>
  <c r="K82" i="13"/>
  <c r="H83" i="13"/>
  <c r="I83" i="13"/>
  <c r="J83" i="13"/>
  <c r="K83" i="13"/>
  <c r="H84" i="13"/>
  <c r="I84" i="13"/>
  <c r="J84" i="13"/>
  <c r="K84" i="13"/>
  <c r="H85" i="13"/>
  <c r="I85" i="13"/>
  <c r="J85" i="13"/>
  <c r="K85" i="13"/>
  <c r="H86" i="13"/>
  <c r="I86" i="13"/>
  <c r="J86" i="13"/>
  <c r="K86" i="13"/>
  <c r="H87" i="13"/>
  <c r="I87" i="13"/>
  <c r="J87" i="13"/>
  <c r="K87" i="13"/>
  <c r="H88" i="13"/>
  <c r="I88" i="13"/>
  <c r="J88" i="13"/>
  <c r="K88" i="13"/>
  <c r="H89" i="13"/>
  <c r="I89" i="13"/>
  <c r="J89" i="13"/>
  <c r="K89" i="13"/>
  <c r="H90" i="13"/>
  <c r="I90" i="13"/>
  <c r="J90" i="13"/>
  <c r="K90" i="13"/>
  <c r="H91" i="13"/>
  <c r="I91" i="13"/>
  <c r="J91" i="13"/>
  <c r="K91" i="13"/>
  <c r="H92" i="13"/>
  <c r="I92" i="13"/>
  <c r="J92" i="13"/>
  <c r="K92" i="13"/>
  <c r="H93" i="13"/>
  <c r="I93" i="13"/>
  <c r="J93" i="13"/>
  <c r="K93" i="13"/>
  <c r="H94" i="13"/>
  <c r="I94" i="13"/>
  <c r="J94" i="13"/>
  <c r="K94" i="13"/>
  <c r="H95" i="13"/>
  <c r="I95" i="13"/>
  <c r="J95" i="13"/>
  <c r="K95" i="13"/>
  <c r="H96" i="13"/>
  <c r="I96" i="13"/>
  <c r="J96" i="13"/>
  <c r="K96" i="13"/>
  <c r="H97" i="13"/>
  <c r="I97" i="13"/>
  <c r="J97" i="13"/>
  <c r="K97" i="13"/>
  <c r="H98" i="13"/>
  <c r="I98" i="13"/>
  <c r="J98" i="13"/>
  <c r="K98" i="13"/>
  <c r="H99" i="13"/>
  <c r="I99" i="13"/>
  <c r="J99" i="13"/>
  <c r="K99" i="13"/>
  <c r="H100" i="13"/>
  <c r="I100" i="13"/>
  <c r="J100" i="13"/>
  <c r="K100" i="13"/>
  <c r="H101" i="13"/>
  <c r="I101" i="13"/>
  <c r="J101" i="13"/>
  <c r="K101" i="13"/>
  <c r="H102" i="13"/>
  <c r="I102" i="13"/>
  <c r="J102" i="13"/>
  <c r="K102" i="13"/>
  <c r="H103" i="13"/>
  <c r="I103" i="13"/>
  <c r="J103" i="13"/>
  <c r="K103" i="13"/>
  <c r="H104" i="13"/>
  <c r="I104" i="13"/>
  <c r="J104" i="13"/>
  <c r="K104" i="13"/>
  <c r="H105" i="13"/>
  <c r="I105" i="13"/>
  <c r="J105" i="13"/>
  <c r="K105" i="13"/>
  <c r="H106" i="13"/>
  <c r="I106" i="13"/>
  <c r="J106" i="13"/>
  <c r="K106" i="13"/>
  <c r="H107" i="13"/>
  <c r="I107" i="13"/>
  <c r="J107" i="13"/>
  <c r="K107" i="13"/>
  <c r="H108" i="13"/>
  <c r="I108" i="13"/>
  <c r="J108" i="13"/>
  <c r="K108" i="13"/>
  <c r="H109" i="13"/>
  <c r="I109" i="13"/>
  <c r="J109" i="13"/>
  <c r="K109" i="13"/>
  <c r="H110" i="13"/>
  <c r="I110" i="13"/>
  <c r="J110" i="13"/>
  <c r="K110" i="13"/>
  <c r="H111" i="13"/>
  <c r="I111" i="13"/>
  <c r="J111" i="13"/>
  <c r="K111" i="13"/>
  <c r="H112" i="13"/>
  <c r="I112" i="13"/>
  <c r="J112" i="13"/>
  <c r="K112" i="13"/>
  <c r="H113" i="13"/>
  <c r="I113" i="13"/>
  <c r="J113" i="13"/>
  <c r="K113" i="13"/>
  <c r="H114" i="13"/>
  <c r="I114" i="13"/>
  <c r="J114" i="13"/>
  <c r="K114" i="13"/>
  <c r="H115" i="13"/>
  <c r="I115" i="13"/>
  <c r="J115" i="13"/>
  <c r="K115" i="13"/>
  <c r="H116" i="13"/>
  <c r="I116" i="13"/>
  <c r="J116" i="13"/>
  <c r="K116" i="13"/>
  <c r="H117" i="13"/>
  <c r="I117" i="13"/>
  <c r="J117" i="13"/>
  <c r="K117" i="13"/>
  <c r="H118" i="13"/>
  <c r="I118" i="13"/>
  <c r="J118" i="13"/>
  <c r="K118" i="13"/>
  <c r="H119" i="13"/>
  <c r="I119" i="13"/>
  <c r="J119" i="13"/>
  <c r="K119" i="13"/>
  <c r="H120" i="13"/>
  <c r="I120" i="13"/>
  <c r="J120" i="13"/>
  <c r="K120" i="13"/>
  <c r="H121" i="13"/>
  <c r="I121" i="13"/>
  <c r="J121" i="13"/>
  <c r="K121" i="13"/>
  <c r="H122" i="13"/>
  <c r="I122" i="13"/>
  <c r="J122" i="13"/>
  <c r="K122" i="13"/>
  <c r="H123" i="13"/>
  <c r="I123" i="13"/>
  <c r="J123" i="13"/>
  <c r="K123" i="13"/>
  <c r="H124" i="13"/>
  <c r="I124" i="13"/>
  <c r="J124" i="13"/>
  <c r="K124" i="13"/>
  <c r="H125" i="13"/>
  <c r="I125" i="13"/>
  <c r="J125" i="13"/>
  <c r="K125" i="13"/>
  <c r="H126" i="13"/>
  <c r="I126" i="13"/>
  <c r="J126" i="13"/>
  <c r="K126" i="13"/>
  <c r="H127" i="13"/>
  <c r="I127" i="13"/>
  <c r="J127" i="13"/>
  <c r="K127" i="13"/>
  <c r="H128" i="13"/>
  <c r="I128" i="13"/>
  <c r="J128" i="13"/>
  <c r="K128" i="13"/>
  <c r="H129" i="13"/>
  <c r="I129" i="13"/>
  <c r="J129" i="13"/>
  <c r="K129" i="13"/>
  <c r="H130" i="13"/>
  <c r="I130" i="13"/>
  <c r="J130" i="13"/>
  <c r="K130" i="13"/>
  <c r="H131" i="13"/>
  <c r="I131" i="13"/>
  <c r="J131" i="13"/>
  <c r="K131" i="13"/>
  <c r="H132" i="13"/>
  <c r="I132" i="13"/>
  <c r="J132" i="13"/>
  <c r="K132" i="13"/>
  <c r="H133" i="13"/>
  <c r="I133" i="13"/>
  <c r="J133" i="13"/>
  <c r="K133" i="13"/>
  <c r="H134" i="13"/>
  <c r="I134" i="13"/>
  <c r="J134" i="13"/>
  <c r="K134" i="13"/>
  <c r="H135" i="13"/>
  <c r="I135" i="13"/>
  <c r="J135" i="13"/>
  <c r="K135" i="13"/>
  <c r="H136" i="13"/>
  <c r="I136" i="13"/>
  <c r="J136" i="13"/>
  <c r="K136" i="13"/>
  <c r="H137" i="13"/>
  <c r="I137" i="13"/>
  <c r="J137" i="13"/>
  <c r="K137" i="13"/>
  <c r="H138" i="13"/>
  <c r="I138" i="13"/>
  <c r="J138" i="13"/>
  <c r="K138" i="13"/>
  <c r="H139" i="13"/>
  <c r="I139" i="13"/>
  <c r="J139" i="13"/>
  <c r="K139" i="13"/>
  <c r="H140" i="13"/>
  <c r="I140" i="13"/>
  <c r="J140" i="13"/>
  <c r="K140" i="13"/>
  <c r="H141" i="13"/>
  <c r="I141" i="13"/>
  <c r="J141" i="13"/>
  <c r="K141" i="13"/>
  <c r="H142" i="13"/>
  <c r="I142" i="13"/>
  <c r="J142" i="13"/>
  <c r="K142" i="13"/>
  <c r="H143" i="13"/>
  <c r="I143" i="13"/>
  <c r="J143" i="13"/>
  <c r="K143" i="13"/>
  <c r="H144" i="13"/>
  <c r="I144" i="13"/>
  <c r="J144" i="13"/>
  <c r="K144" i="13"/>
  <c r="H145" i="13"/>
  <c r="I145" i="13"/>
  <c r="J145" i="13"/>
  <c r="K145" i="13"/>
  <c r="H146" i="13"/>
  <c r="I146" i="13"/>
  <c r="J146" i="13"/>
  <c r="K146" i="13"/>
  <c r="H147" i="13"/>
  <c r="I147" i="13"/>
  <c r="J147" i="13"/>
  <c r="K147" i="13"/>
  <c r="H148" i="13"/>
  <c r="I148" i="13"/>
  <c r="J148" i="13"/>
  <c r="K148" i="13"/>
  <c r="H149" i="13"/>
  <c r="I149" i="13"/>
  <c r="J149" i="13"/>
  <c r="K149" i="13"/>
  <c r="H150" i="13"/>
  <c r="I150" i="13"/>
  <c r="J150" i="13"/>
  <c r="K150" i="13"/>
  <c r="H151" i="13"/>
  <c r="I151" i="13"/>
  <c r="J151" i="13"/>
  <c r="K151" i="13"/>
  <c r="H152" i="13"/>
  <c r="I152" i="13"/>
  <c r="J152" i="13"/>
  <c r="K152" i="13"/>
  <c r="H153" i="13"/>
  <c r="I153" i="13"/>
  <c r="J153" i="13"/>
  <c r="K153" i="13"/>
  <c r="H154" i="13"/>
  <c r="I154" i="13"/>
  <c r="J154" i="13"/>
  <c r="K154" i="13"/>
  <c r="H155" i="13"/>
  <c r="I155" i="13"/>
  <c r="J155" i="13"/>
  <c r="K155" i="13"/>
  <c r="H156" i="13"/>
  <c r="I156" i="13"/>
  <c r="J156" i="13"/>
  <c r="K156" i="13"/>
  <c r="H157" i="13"/>
  <c r="I157" i="13"/>
  <c r="J157" i="13"/>
  <c r="K157" i="13"/>
  <c r="H158" i="13"/>
  <c r="I158" i="13"/>
  <c r="J158" i="13"/>
  <c r="K158" i="13"/>
  <c r="H159" i="13"/>
  <c r="I159" i="13"/>
  <c r="J159" i="13"/>
  <c r="K159" i="13"/>
  <c r="H160" i="13"/>
  <c r="I160" i="13"/>
  <c r="J160" i="13"/>
  <c r="K160" i="13"/>
  <c r="H161" i="13"/>
  <c r="I161" i="13"/>
  <c r="J161" i="13"/>
  <c r="K161" i="13"/>
  <c r="H162" i="13"/>
  <c r="I162" i="13"/>
  <c r="J162" i="13"/>
  <c r="K162" i="13"/>
  <c r="H163" i="13"/>
  <c r="I163" i="13"/>
  <c r="J163" i="13"/>
  <c r="K163" i="13"/>
  <c r="H164" i="13"/>
  <c r="I164" i="13"/>
  <c r="J164" i="13"/>
  <c r="K164" i="13"/>
  <c r="H165" i="13"/>
  <c r="I165" i="13"/>
  <c r="J165" i="13"/>
  <c r="K165" i="13"/>
  <c r="H166" i="13"/>
  <c r="I166" i="13"/>
  <c r="J166" i="13"/>
  <c r="K166" i="13"/>
  <c r="H167" i="13"/>
  <c r="I167" i="13"/>
  <c r="J167" i="13"/>
  <c r="K167" i="13"/>
  <c r="H168" i="13"/>
  <c r="I168" i="13"/>
  <c r="J168" i="13"/>
  <c r="K168" i="13"/>
  <c r="H169" i="13"/>
  <c r="I169" i="13"/>
  <c r="J169" i="13"/>
  <c r="K169" i="13"/>
  <c r="H170" i="13"/>
  <c r="I170" i="13"/>
  <c r="J170" i="13"/>
  <c r="K170" i="13"/>
  <c r="H171" i="13"/>
  <c r="I171" i="13"/>
  <c r="J171" i="13"/>
  <c r="K171" i="13"/>
  <c r="H172" i="13"/>
  <c r="I172" i="13"/>
  <c r="J172" i="13"/>
  <c r="K172" i="13"/>
  <c r="H173" i="13"/>
  <c r="I173" i="13"/>
  <c r="J173" i="13"/>
  <c r="K173" i="13"/>
  <c r="H174" i="13"/>
  <c r="I174" i="13"/>
  <c r="J174" i="13"/>
  <c r="K174" i="13"/>
  <c r="H175" i="13"/>
  <c r="I175" i="13"/>
  <c r="J175" i="13"/>
  <c r="K175" i="13"/>
  <c r="H176" i="13"/>
  <c r="I176" i="13"/>
  <c r="J176" i="13"/>
  <c r="K176" i="13"/>
  <c r="H177" i="13"/>
  <c r="I177" i="13"/>
  <c r="J177" i="13"/>
  <c r="K177" i="13"/>
  <c r="H178" i="13"/>
  <c r="I178" i="13"/>
  <c r="J178" i="13"/>
  <c r="K178" i="13"/>
  <c r="H179" i="13"/>
  <c r="I179" i="13"/>
  <c r="J179" i="13"/>
  <c r="K179" i="13"/>
  <c r="H180" i="13"/>
  <c r="I180" i="13"/>
  <c r="J180" i="13"/>
  <c r="K180" i="13"/>
  <c r="H181" i="13"/>
  <c r="I181" i="13"/>
  <c r="J181" i="13"/>
  <c r="K181" i="13"/>
  <c r="H182" i="13"/>
  <c r="I182" i="13"/>
  <c r="J182" i="13"/>
  <c r="K182" i="13"/>
  <c r="H183" i="13"/>
  <c r="I183" i="13"/>
  <c r="J183" i="13"/>
  <c r="K183" i="13"/>
  <c r="H184" i="13"/>
  <c r="I184" i="13"/>
  <c r="J184" i="13"/>
  <c r="K184" i="13"/>
  <c r="H185" i="13"/>
  <c r="I185" i="13"/>
  <c r="J185" i="13"/>
  <c r="K185" i="13"/>
  <c r="H186" i="13"/>
  <c r="I186" i="13"/>
  <c r="J186" i="13"/>
  <c r="K186" i="13"/>
  <c r="H187" i="13"/>
  <c r="I187" i="13"/>
  <c r="J187" i="13"/>
  <c r="K187" i="13"/>
  <c r="H188" i="13"/>
  <c r="I188" i="13"/>
  <c r="J188" i="13"/>
  <c r="K188" i="13"/>
  <c r="H189" i="13"/>
  <c r="I189" i="13"/>
  <c r="J189" i="13"/>
  <c r="K189" i="13"/>
  <c r="H190" i="13"/>
  <c r="I190" i="13"/>
  <c r="J190" i="13"/>
  <c r="K190" i="13"/>
  <c r="H191" i="13"/>
  <c r="I191" i="13"/>
  <c r="J191" i="13"/>
  <c r="K191" i="13"/>
  <c r="H192" i="13"/>
  <c r="I192" i="13"/>
  <c r="J192" i="13"/>
  <c r="K192" i="13"/>
  <c r="H193" i="13"/>
  <c r="I193" i="13"/>
  <c r="J193" i="13"/>
  <c r="K193" i="13"/>
  <c r="H194" i="13"/>
  <c r="I194" i="13"/>
  <c r="J194" i="13"/>
  <c r="K194" i="13"/>
  <c r="H195" i="13"/>
  <c r="I195" i="13"/>
  <c r="J195" i="13"/>
  <c r="K195" i="13"/>
  <c r="H196" i="13"/>
  <c r="I196" i="13"/>
  <c r="J196" i="13"/>
  <c r="K196" i="13"/>
  <c r="H197" i="13"/>
  <c r="I197" i="13"/>
  <c r="J197" i="13"/>
  <c r="K197" i="13"/>
  <c r="H198" i="13"/>
  <c r="I198" i="13"/>
  <c r="J198" i="13"/>
  <c r="K198" i="13"/>
  <c r="H199" i="13"/>
  <c r="I199" i="13"/>
  <c r="J199" i="13"/>
  <c r="K199" i="13"/>
  <c r="H200" i="13"/>
  <c r="I200" i="13"/>
  <c r="J200" i="13"/>
  <c r="K200" i="13"/>
  <c r="H201" i="13"/>
  <c r="I201" i="13"/>
  <c r="J201" i="13"/>
  <c r="K201" i="13"/>
  <c r="H202" i="13"/>
  <c r="I202" i="13"/>
  <c r="J202" i="13"/>
  <c r="K202" i="13"/>
  <c r="H203" i="13"/>
  <c r="I203" i="13"/>
  <c r="J203" i="13"/>
  <c r="K203" i="13"/>
  <c r="H204" i="13"/>
  <c r="I204" i="13"/>
  <c r="J204" i="13"/>
  <c r="K204" i="13"/>
  <c r="H205" i="13"/>
  <c r="I205" i="13"/>
  <c r="J205" i="13"/>
  <c r="K205" i="13"/>
  <c r="H206" i="13"/>
  <c r="I206" i="13"/>
  <c r="J206" i="13"/>
  <c r="K206" i="13"/>
  <c r="H207" i="13"/>
  <c r="I207" i="13"/>
  <c r="J207" i="13"/>
  <c r="K207" i="13"/>
  <c r="H208" i="13"/>
  <c r="I208" i="13"/>
  <c r="J208" i="13"/>
  <c r="K208" i="13"/>
  <c r="H209" i="13"/>
  <c r="I209" i="13"/>
  <c r="J209" i="13"/>
  <c r="K209" i="13"/>
  <c r="H210" i="13"/>
  <c r="I210" i="13"/>
  <c r="J210" i="13"/>
  <c r="K210" i="13"/>
  <c r="H211" i="13"/>
  <c r="I211" i="13"/>
  <c r="J211" i="13"/>
  <c r="K211" i="13"/>
  <c r="H212" i="13"/>
  <c r="I212" i="13"/>
  <c r="J212" i="13"/>
  <c r="K212" i="13"/>
  <c r="H213" i="13"/>
  <c r="I213" i="13"/>
  <c r="J213" i="13"/>
  <c r="K213" i="13"/>
  <c r="H214" i="13"/>
  <c r="I214" i="13"/>
  <c r="J214" i="13"/>
  <c r="K214" i="13"/>
  <c r="H215" i="13"/>
  <c r="I215" i="13"/>
  <c r="J215" i="13"/>
  <c r="K215" i="13"/>
  <c r="H216" i="13"/>
  <c r="I216" i="13"/>
  <c r="J216" i="13"/>
  <c r="K216" i="13"/>
  <c r="H217" i="13"/>
  <c r="I217" i="13"/>
  <c r="J217" i="13"/>
  <c r="K217" i="13"/>
  <c r="H218" i="13"/>
  <c r="I218" i="13"/>
  <c r="J218" i="13"/>
  <c r="K218" i="13"/>
  <c r="H219" i="13"/>
  <c r="I219" i="13"/>
  <c r="J219" i="13"/>
  <c r="K219" i="13"/>
  <c r="H220" i="13"/>
  <c r="I220" i="13"/>
  <c r="J220" i="13"/>
  <c r="K220" i="13"/>
  <c r="H221" i="13"/>
  <c r="I221" i="13"/>
  <c r="J221" i="13"/>
  <c r="K221" i="13"/>
  <c r="H222" i="13"/>
  <c r="I222" i="13"/>
  <c r="J222" i="13"/>
  <c r="K222" i="13"/>
  <c r="H223" i="13"/>
  <c r="I223" i="13"/>
  <c r="J223" i="13"/>
  <c r="K223" i="13"/>
  <c r="H224" i="13"/>
  <c r="I224" i="13"/>
  <c r="J224" i="13"/>
  <c r="K224" i="13"/>
  <c r="H225" i="13"/>
  <c r="I225" i="13"/>
  <c r="J225" i="13"/>
  <c r="K225" i="13"/>
  <c r="H226" i="13"/>
  <c r="I226" i="13"/>
  <c r="J226" i="13"/>
  <c r="K226" i="13"/>
  <c r="H227" i="13"/>
  <c r="I227" i="13"/>
  <c r="J227" i="13"/>
  <c r="K227" i="13"/>
  <c r="H228" i="13"/>
  <c r="I228" i="13"/>
  <c r="J228" i="13"/>
  <c r="K228" i="13"/>
  <c r="H229" i="13"/>
  <c r="I229" i="13"/>
  <c r="J229" i="13"/>
  <c r="K229" i="13"/>
  <c r="H230" i="13"/>
  <c r="I230" i="13"/>
  <c r="J230" i="13"/>
  <c r="K230" i="13"/>
  <c r="H231" i="13"/>
  <c r="I231" i="13"/>
  <c r="J231" i="13"/>
  <c r="K231" i="13"/>
  <c r="H232" i="13"/>
  <c r="I232" i="13"/>
  <c r="J232" i="13"/>
  <c r="K232" i="13"/>
  <c r="H233" i="13"/>
  <c r="I233" i="13"/>
  <c r="J233" i="13"/>
  <c r="K233" i="13"/>
  <c r="H234" i="13"/>
  <c r="I234" i="13"/>
  <c r="J234" i="13"/>
  <c r="K234" i="13"/>
  <c r="H235" i="13"/>
  <c r="I235" i="13"/>
  <c r="J235" i="13"/>
  <c r="K235" i="13"/>
  <c r="H236" i="13"/>
  <c r="I236" i="13"/>
  <c r="J236" i="13"/>
  <c r="K236" i="13"/>
  <c r="H237" i="13"/>
  <c r="I237" i="13"/>
  <c r="J237" i="13"/>
  <c r="K237" i="13"/>
  <c r="H238" i="13"/>
  <c r="I238" i="13"/>
  <c r="J238" i="13"/>
  <c r="K238" i="13"/>
  <c r="H239" i="13"/>
  <c r="I239" i="13"/>
  <c r="J239" i="13"/>
  <c r="K239" i="13"/>
  <c r="H240" i="13"/>
  <c r="I240" i="13"/>
  <c r="J240" i="13"/>
  <c r="K240" i="13"/>
  <c r="H241" i="13"/>
  <c r="I241" i="13"/>
  <c r="J241" i="13"/>
  <c r="K241" i="13"/>
  <c r="H242" i="13"/>
  <c r="I242" i="13"/>
  <c r="J242" i="13"/>
  <c r="K242" i="13"/>
  <c r="H243" i="13"/>
  <c r="I243" i="13"/>
  <c r="J243" i="13"/>
  <c r="K243" i="13"/>
  <c r="H244" i="13"/>
  <c r="I244" i="13"/>
  <c r="J244" i="13"/>
  <c r="K244" i="13"/>
  <c r="H245" i="13"/>
  <c r="I245" i="13"/>
  <c r="J245" i="13"/>
  <c r="K245" i="13"/>
  <c r="H246" i="13"/>
  <c r="I246" i="13"/>
  <c r="J246" i="13"/>
  <c r="K246" i="13"/>
  <c r="H247" i="13"/>
  <c r="I247" i="13"/>
  <c r="J247" i="13"/>
  <c r="K247" i="13"/>
  <c r="H248" i="13"/>
  <c r="I248" i="13"/>
  <c r="J248" i="13"/>
  <c r="K248" i="13"/>
  <c r="H249" i="13"/>
  <c r="I249" i="13"/>
  <c r="J249" i="13"/>
  <c r="K249" i="13"/>
  <c r="H250" i="13"/>
  <c r="I250" i="13"/>
  <c r="J250" i="13"/>
  <c r="K250" i="13"/>
  <c r="H251" i="13"/>
  <c r="I251" i="13"/>
  <c r="J251" i="13"/>
  <c r="K251" i="13"/>
  <c r="H252" i="13"/>
  <c r="I252" i="13"/>
  <c r="J252" i="13"/>
  <c r="K252" i="13"/>
  <c r="H253" i="13"/>
  <c r="I253" i="13"/>
  <c r="J253" i="13"/>
  <c r="K253" i="13"/>
  <c r="H254" i="13"/>
  <c r="I254" i="13"/>
  <c r="J254" i="13"/>
  <c r="K254" i="13"/>
  <c r="H255" i="13"/>
  <c r="I255" i="13"/>
  <c r="J255" i="13"/>
  <c r="K255" i="13"/>
  <c r="H256" i="13"/>
  <c r="I256" i="13"/>
  <c r="J256" i="13"/>
  <c r="K256" i="13"/>
  <c r="H257" i="13"/>
  <c r="I257" i="13"/>
  <c r="J257" i="13"/>
  <c r="K257" i="13"/>
  <c r="H258" i="13"/>
  <c r="I258" i="13"/>
  <c r="J258" i="13"/>
  <c r="K258" i="13"/>
  <c r="H259" i="13"/>
  <c r="I259" i="13"/>
  <c r="J259" i="13"/>
  <c r="K259" i="13"/>
  <c r="H260" i="13"/>
  <c r="I260" i="13"/>
  <c r="J260" i="13"/>
  <c r="K260" i="13"/>
  <c r="H261" i="13"/>
  <c r="I261" i="13"/>
  <c r="J261" i="13"/>
  <c r="K261" i="13"/>
  <c r="H262" i="13"/>
  <c r="I262" i="13"/>
  <c r="J262" i="13"/>
  <c r="K262" i="13"/>
  <c r="H263" i="13"/>
  <c r="I263" i="13"/>
  <c r="J263" i="13"/>
  <c r="K263" i="13"/>
  <c r="H264" i="13"/>
  <c r="I264" i="13"/>
  <c r="J264" i="13"/>
  <c r="K264" i="13"/>
  <c r="H265" i="13"/>
  <c r="I265" i="13"/>
  <c r="J265" i="13"/>
  <c r="K265" i="13"/>
  <c r="H266" i="13"/>
  <c r="I266" i="13"/>
  <c r="J266" i="13"/>
  <c r="K266" i="13"/>
  <c r="H267" i="13"/>
  <c r="I267" i="13"/>
  <c r="J267" i="13"/>
  <c r="K267" i="13"/>
  <c r="H268" i="13"/>
  <c r="I268" i="13"/>
  <c r="J268" i="13"/>
  <c r="K268" i="13"/>
  <c r="H269" i="13"/>
  <c r="I269" i="13"/>
  <c r="J269" i="13"/>
  <c r="K269" i="13"/>
  <c r="H270" i="13"/>
  <c r="I270" i="13"/>
  <c r="J270" i="13"/>
  <c r="K270" i="13"/>
  <c r="H271" i="13"/>
  <c r="I271" i="13"/>
  <c r="J271" i="13"/>
  <c r="K271" i="13"/>
  <c r="H272" i="13"/>
  <c r="I272" i="13"/>
  <c r="J272" i="13"/>
  <c r="K272" i="13"/>
  <c r="H273" i="13"/>
  <c r="I273" i="13"/>
  <c r="J273" i="13"/>
  <c r="K273" i="13"/>
  <c r="H274" i="13"/>
  <c r="I274" i="13"/>
  <c r="J274" i="13"/>
  <c r="K274" i="13"/>
  <c r="H275" i="13"/>
  <c r="I275" i="13"/>
  <c r="J275" i="13"/>
  <c r="K275" i="13"/>
  <c r="H276" i="13"/>
  <c r="I276" i="13"/>
  <c r="J276" i="13"/>
  <c r="K276" i="13"/>
  <c r="H277" i="13"/>
  <c r="I277" i="13"/>
  <c r="J277" i="13"/>
  <c r="K277" i="13"/>
  <c r="H278" i="13"/>
  <c r="I278" i="13"/>
  <c r="J278" i="13"/>
  <c r="K278" i="13"/>
  <c r="H279" i="13"/>
  <c r="I279" i="13"/>
  <c r="J279" i="13"/>
  <c r="K279" i="13"/>
  <c r="H280" i="13"/>
  <c r="I280" i="13"/>
  <c r="J280" i="13"/>
  <c r="K280" i="13"/>
  <c r="H281" i="13"/>
  <c r="I281" i="13"/>
  <c r="J281" i="13"/>
  <c r="K281" i="13"/>
  <c r="H282" i="13"/>
  <c r="I282" i="13"/>
  <c r="J282" i="13"/>
  <c r="K282" i="13"/>
  <c r="H283" i="13"/>
  <c r="I283" i="13"/>
  <c r="J283" i="13"/>
  <c r="K283" i="13"/>
  <c r="H284" i="13"/>
  <c r="I284" i="13"/>
  <c r="J284" i="13"/>
  <c r="K284" i="13"/>
  <c r="H285" i="13"/>
  <c r="I285" i="13"/>
  <c r="J285" i="13"/>
  <c r="K285" i="13"/>
  <c r="H286" i="13"/>
  <c r="I286" i="13"/>
  <c r="J286" i="13"/>
  <c r="K286" i="13"/>
  <c r="H287" i="13"/>
  <c r="I287" i="13"/>
  <c r="J287" i="13"/>
  <c r="K287" i="13"/>
  <c r="H288" i="13"/>
  <c r="I288" i="13"/>
  <c r="J288" i="13"/>
  <c r="K288" i="13"/>
  <c r="H289" i="13"/>
  <c r="I289" i="13"/>
  <c r="J289" i="13"/>
  <c r="K289" i="13"/>
  <c r="H290" i="13"/>
  <c r="I290" i="13"/>
  <c r="J290" i="13"/>
  <c r="K290" i="13"/>
  <c r="H291" i="13"/>
  <c r="I291" i="13"/>
  <c r="J291" i="13"/>
  <c r="K291" i="13"/>
  <c r="H292" i="13"/>
  <c r="I292" i="13"/>
  <c r="J292" i="13"/>
  <c r="K292" i="13"/>
  <c r="H293" i="13"/>
  <c r="I293" i="13"/>
  <c r="J293" i="13"/>
  <c r="K293" i="13"/>
  <c r="H294" i="13"/>
  <c r="I294" i="13"/>
  <c r="J294" i="13"/>
  <c r="K294" i="13"/>
  <c r="H295" i="13"/>
  <c r="I295" i="13"/>
  <c r="J295" i="13"/>
  <c r="K295" i="13"/>
  <c r="H296" i="13"/>
  <c r="I296" i="13"/>
  <c r="J296" i="13"/>
  <c r="K296" i="13"/>
  <c r="H297" i="13"/>
  <c r="I297" i="13"/>
  <c r="J297" i="13"/>
  <c r="K297" i="13"/>
  <c r="H298" i="13"/>
  <c r="I298" i="13"/>
  <c r="J298" i="13"/>
  <c r="K298" i="13"/>
  <c r="H299" i="13"/>
  <c r="I299" i="13"/>
  <c r="J299" i="13"/>
  <c r="K299" i="13"/>
  <c r="H300" i="13"/>
  <c r="I300" i="13"/>
  <c r="J300" i="13"/>
  <c r="K300" i="13"/>
  <c r="H301" i="13"/>
  <c r="I301" i="13"/>
  <c r="J301" i="13"/>
  <c r="K301" i="13"/>
  <c r="H302" i="13"/>
  <c r="I302" i="13"/>
  <c r="J302" i="13"/>
  <c r="K302" i="13"/>
  <c r="H303" i="13"/>
  <c r="I303" i="13"/>
  <c r="J303" i="13"/>
  <c r="K303" i="13"/>
  <c r="H304" i="13"/>
  <c r="I304" i="13"/>
  <c r="J304" i="13"/>
  <c r="K304" i="13"/>
  <c r="H305" i="13"/>
  <c r="I305" i="13"/>
  <c r="J305" i="13"/>
  <c r="K305" i="13"/>
  <c r="H306" i="13"/>
  <c r="I306" i="13"/>
  <c r="J306" i="13"/>
  <c r="K306" i="13"/>
  <c r="H307" i="13"/>
  <c r="I307" i="13"/>
  <c r="J307" i="13"/>
  <c r="K307" i="13"/>
  <c r="H308" i="13"/>
  <c r="I308" i="13"/>
  <c r="J308" i="13"/>
  <c r="K308" i="13"/>
  <c r="H309" i="13"/>
  <c r="I309" i="13"/>
  <c r="J309" i="13"/>
  <c r="K309" i="13"/>
  <c r="H310" i="13"/>
  <c r="I310" i="13"/>
  <c r="J310" i="13"/>
  <c r="K310" i="13"/>
  <c r="H311" i="13"/>
  <c r="I311" i="13"/>
  <c r="J311" i="13"/>
  <c r="K311" i="13"/>
  <c r="H312" i="13"/>
  <c r="I312" i="13"/>
  <c r="J312" i="13"/>
  <c r="K312" i="13"/>
  <c r="H313" i="13"/>
  <c r="I313" i="13"/>
  <c r="J313" i="13"/>
  <c r="K313" i="13"/>
  <c r="H314" i="13"/>
  <c r="I314" i="13"/>
  <c r="J314" i="13"/>
  <c r="K314" i="13"/>
  <c r="H315" i="13"/>
  <c r="I315" i="13"/>
  <c r="J315" i="13"/>
  <c r="K315" i="13"/>
  <c r="H316" i="13"/>
  <c r="I316" i="13"/>
  <c r="J316" i="13"/>
  <c r="K316" i="13"/>
  <c r="H317" i="13"/>
  <c r="I317" i="13"/>
  <c r="J317" i="13"/>
  <c r="K317" i="13"/>
  <c r="H318" i="13"/>
  <c r="I318" i="13"/>
  <c r="J318" i="13"/>
  <c r="K318" i="13"/>
  <c r="H319" i="13"/>
  <c r="I319" i="13"/>
  <c r="J319" i="13"/>
  <c r="K319" i="13"/>
  <c r="H320" i="13"/>
  <c r="I320" i="13"/>
  <c r="J320" i="13"/>
  <c r="K320" i="13"/>
  <c r="H321" i="13"/>
  <c r="I321" i="13"/>
  <c r="J321" i="13"/>
  <c r="K321" i="13"/>
  <c r="H322" i="13"/>
  <c r="I322" i="13"/>
  <c r="J322" i="13"/>
  <c r="K322" i="13"/>
  <c r="H323" i="13"/>
  <c r="I323" i="13"/>
  <c r="J323" i="13"/>
  <c r="K323" i="13"/>
  <c r="H324" i="13"/>
  <c r="I324" i="13"/>
  <c r="J324" i="13"/>
  <c r="K324" i="13"/>
  <c r="H325" i="13"/>
  <c r="I325" i="13"/>
  <c r="J325" i="13"/>
  <c r="K325" i="13"/>
  <c r="H326" i="13"/>
  <c r="I326" i="13"/>
  <c r="J326" i="13"/>
  <c r="K326" i="13"/>
  <c r="H327" i="13"/>
  <c r="I327" i="13"/>
  <c r="J327" i="13"/>
  <c r="K327" i="13"/>
  <c r="H328" i="13"/>
  <c r="I328" i="13"/>
  <c r="J328" i="13"/>
  <c r="K328" i="13"/>
  <c r="H329" i="13"/>
  <c r="I329" i="13"/>
  <c r="J329" i="13"/>
  <c r="K329" i="13"/>
  <c r="H330" i="13"/>
  <c r="I330" i="13"/>
  <c r="J330" i="13"/>
  <c r="K330" i="13"/>
  <c r="H331" i="13"/>
  <c r="I331" i="13"/>
  <c r="J331" i="13"/>
  <c r="K331" i="13"/>
  <c r="H332" i="13"/>
  <c r="I332" i="13"/>
  <c r="J332" i="13"/>
  <c r="K332" i="13"/>
  <c r="H333" i="13"/>
  <c r="I333" i="13"/>
  <c r="J333" i="13"/>
  <c r="K333" i="13"/>
  <c r="H334" i="13"/>
  <c r="I334" i="13"/>
  <c r="J334" i="13"/>
  <c r="K334" i="13"/>
  <c r="H335" i="13"/>
  <c r="I335" i="13"/>
  <c r="J335" i="13"/>
  <c r="K335" i="13"/>
  <c r="H336" i="13"/>
  <c r="I336" i="13"/>
  <c r="J336" i="13"/>
  <c r="K336" i="13"/>
  <c r="H337" i="13"/>
  <c r="I337" i="13"/>
  <c r="J337" i="13"/>
  <c r="K337" i="13"/>
  <c r="H338" i="13"/>
  <c r="I338" i="13"/>
  <c r="J338" i="13"/>
  <c r="K338" i="13"/>
  <c r="H339" i="13"/>
  <c r="I339" i="13"/>
  <c r="J339" i="13"/>
  <c r="K339" i="13"/>
  <c r="H340" i="13"/>
  <c r="I340" i="13"/>
  <c r="J340" i="13"/>
  <c r="K340" i="13"/>
  <c r="H341" i="13"/>
  <c r="I341" i="13"/>
  <c r="J341" i="13"/>
  <c r="K341" i="13"/>
  <c r="H342" i="13"/>
  <c r="I342" i="13"/>
  <c r="J342" i="13"/>
  <c r="K342" i="13"/>
  <c r="H343" i="13"/>
  <c r="I343" i="13"/>
  <c r="J343" i="13"/>
  <c r="K343" i="13"/>
  <c r="H344" i="13"/>
  <c r="I344" i="13"/>
  <c r="J344" i="13"/>
  <c r="K344" i="13"/>
  <c r="H345" i="13"/>
  <c r="I345" i="13"/>
  <c r="J345" i="13"/>
  <c r="K345" i="13"/>
  <c r="H346" i="13"/>
  <c r="I346" i="13"/>
  <c r="J346" i="13"/>
  <c r="K346" i="13"/>
  <c r="H347" i="13"/>
  <c r="I347" i="13"/>
  <c r="J347" i="13"/>
  <c r="K347" i="13"/>
  <c r="H348" i="13"/>
  <c r="I348" i="13"/>
  <c r="J348" i="13"/>
  <c r="K348" i="13"/>
  <c r="H349" i="13"/>
  <c r="I349" i="13"/>
  <c r="J349" i="13"/>
  <c r="K349" i="13"/>
  <c r="H350" i="13"/>
  <c r="I350" i="13"/>
  <c r="J350" i="13"/>
  <c r="K350" i="13"/>
  <c r="H351" i="13"/>
  <c r="I351" i="13"/>
  <c r="J351" i="13"/>
  <c r="K351" i="13"/>
  <c r="H352" i="13"/>
  <c r="I352" i="13"/>
  <c r="J352" i="13"/>
  <c r="K352" i="13"/>
  <c r="H353" i="13"/>
  <c r="I353" i="13"/>
  <c r="J353" i="13"/>
  <c r="K353" i="13"/>
  <c r="H354" i="13"/>
  <c r="I354" i="13"/>
  <c r="J354" i="13"/>
  <c r="K354" i="13"/>
  <c r="H355" i="13"/>
  <c r="I355" i="13"/>
  <c r="J355" i="13"/>
  <c r="K355" i="13"/>
  <c r="H356" i="13"/>
  <c r="I356" i="13"/>
  <c r="J356" i="13"/>
  <c r="K356" i="13"/>
  <c r="H357" i="13"/>
  <c r="I357" i="13"/>
  <c r="J357" i="13"/>
  <c r="K357" i="13"/>
  <c r="H358" i="13"/>
  <c r="I358" i="13"/>
  <c r="J358" i="13"/>
  <c r="K358" i="13"/>
  <c r="H359" i="13"/>
  <c r="I359" i="13"/>
  <c r="J359" i="13"/>
  <c r="K359" i="13"/>
  <c r="H360" i="13"/>
  <c r="I360" i="13"/>
  <c r="J360" i="13"/>
  <c r="K360" i="13"/>
  <c r="H361" i="13"/>
  <c r="I361" i="13"/>
  <c r="J361" i="13"/>
  <c r="K361" i="13"/>
  <c r="H362" i="13"/>
  <c r="I362" i="13"/>
  <c r="J362" i="13"/>
  <c r="K362" i="13"/>
  <c r="H363" i="13"/>
  <c r="I363" i="13"/>
  <c r="J363" i="13"/>
  <c r="K363" i="13"/>
  <c r="H364" i="13"/>
  <c r="I364" i="13"/>
  <c r="J364" i="13"/>
  <c r="K364" i="13"/>
  <c r="H365" i="13"/>
  <c r="I365" i="13"/>
  <c r="J365" i="13"/>
  <c r="K365" i="13"/>
  <c r="H366" i="13"/>
  <c r="I366" i="13"/>
  <c r="J366" i="13"/>
  <c r="K366" i="13"/>
  <c r="H367" i="13"/>
  <c r="I367" i="13"/>
  <c r="J367" i="13"/>
  <c r="K367" i="13"/>
  <c r="H368" i="13"/>
  <c r="I368" i="13"/>
  <c r="J368" i="13"/>
  <c r="K368" i="13"/>
  <c r="H369" i="13"/>
  <c r="I369" i="13"/>
  <c r="J369" i="13"/>
  <c r="K369" i="13"/>
  <c r="H370" i="13"/>
  <c r="I370" i="13"/>
  <c r="J370" i="13"/>
  <c r="K370" i="13"/>
  <c r="H371" i="13"/>
  <c r="I371" i="13"/>
  <c r="J371" i="13"/>
  <c r="K371" i="13"/>
  <c r="H372" i="13"/>
  <c r="I372" i="13"/>
  <c r="J372" i="13"/>
  <c r="K372" i="13"/>
  <c r="H373" i="13"/>
  <c r="I373" i="13"/>
  <c r="J373" i="13"/>
  <c r="K373" i="13"/>
  <c r="H374" i="13"/>
  <c r="I374" i="13"/>
  <c r="J374" i="13"/>
  <c r="K374" i="13"/>
  <c r="H375" i="13"/>
  <c r="I375" i="13"/>
  <c r="J375" i="13"/>
  <c r="K375" i="13"/>
  <c r="H376" i="13"/>
  <c r="I376" i="13"/>
  <c r="J376" i="13"/>
  <c r="K376" i="13"/>
  <c r="H377" i="13"/>
  <c r="I377" i="13"/>
  <c r="J377" i="13"/>
  <c r="K377" i="13"/>
  <c r="H378" i="13"/>
  <c r="I378" i="13"/>
  <c r="J378" i="13"/>
  <c r="K378" i="13"/>
  <c r="H379" i="13"/>
  <c r="I379" i="13"/>
  <c r="J379" i="13"/>
  <c r="K379" i="13"/>
  <c r="H380" i="13"/>
  <c r="I380" i="13"/>
  <c r="J380" i="13"/>
  <c r="K380" i="13"/>
  <c r="H381" i="13"/>
  <c r="I381" i="13"/>
  <c r="J381" i="13"/>
  <c r="K381" i="13"/>
  <c r="H382" i="13"/>
  <c r="I382" i="13"/>
  <c r="J382" i="13"/>
  <c r="K382" i="13"/>
  <c r="H383" i="13"/>
  <c r="I383" i="13"/>
  <c r="J383" i="13"/>
  <c r="K383" i="13"/>
  <c r="H384" i="13"/>
  <c r="I384" i="13"/>
  <c r="J384" i="13"/>
  <c r="K384" i="13"/>
  <c r="H385" i="13"/>
  <c r="I385" i="13"/>
  <c r="J385" i="13"/>
  <c r="K385" i="13"/>
  <c r="H386" i="13"/>
  <c r="I386" i="13"/>
  <c r="J386" i="13"/>
  <c r="K386" i="13"/>
  <c r="H387" i="13"/>
  <c r="I387" i="13"/>
  <c r="J387" i="13"/>
  <c r="K387" i="13"/>
  <c r="H388" i="13"/>
  <c r="I388" i="13"/>
  <c r="J388" i="13"/>
  <c r="K388" i="13"/>
  <c r="H389" i="13"/>
  <c r="I389" i="13"/>
  <c r="J389" i="13"/>
  <c r="K389" i="13"/>
  <c r="H390" i="13"/>
  <c r="I390" i="13"/>
  <c r="J390" i="13"/>
  <c r="K390" i="13"/>
  <c r="H391" i="13"/>
  <c r="I391" i="13"/>
  <c r="J391" i="13"/>
  <c r="K391" i="13"/>
  <c r="H392" i="13"/>
  <c r="I392" i="13"/>
  <c r="J392" i="13"/>
  <c r="K392" i="13"/>
  <c r="H393" i="13"/>
  <c r="I393" i="13"/>
  <c r="J393" i="13"/>
  <c r="K393" i="13"/>
  <c r="H394" i="13"/>
  <c r="I394" i="13"/>
  <c r="J394" i="13"/>
  <c r="K394" i="13"/>
  <c r="H395" i="13"/>
  <c r="I395" i="13"/>
  <c r="J395" i="13"/>
  <c r="K395" i="13"/>
  <c r="H396" i="13"/>
  <c r="I396" i="13"/>
  <c r="J396" i="13"/>
  <c r="K396" i="13"/>
  <c r="H397" i="13"/>
  <c r="I397" i="13"/>
  <c r="J397" i="13"/>
  <c r="K397" i="13"/>
  <c r="H398" i="13"/>
  <c r="I398" i="13"/>
  <c r="J398" i="13"/>
  <c r="K398" i="13"/>
  <c r="H399" i="13"/>
  <c r="I399" i="13"/>
  <c r="J399" i="13"/>
  <c r="K399" i="13"/>
  <c r="H400" i="13"/>
  <c r="I400" i="13"/>
  <c r="J400" i="13"/>
  <c r="K400" i="13"/>
  <c r="H401" i="13"/>
  <c r="I401" i="13"/>
  <c r="J401" i="13"/>
  <c r="K401" i="13"/>
  <c r="H402" i="13"/>
  <c r="I402" i="13"/>
  <c r="J402" i="13"/>
  <c r="K402" i="13"/>
  <c r="H403" i="13"/>
  <c r="I403" i="13"/>
  <c r="J403" i="13"/>
  <c r="K403" i="13"/>
  <c r="H404" i="13"/>
  <c r="I404" i="13"/>
  <c r="J404" i="13"/>
  <c r="K404" i="13"/>
  <c r="H405" i="13"/>
  <c r="I405" i="13"/>
  <c r="J405" i="13"/>
  <c r="K405" i="13"/>
  <c r="H406" i="13"/>
  <c r="I406" i="13"/>
  <c r="J406" i="13"/>
  <c r="K406" i="13"/>
  <c r="H407" i="13"/>
  <c r="I407" i="13"/>
  <c r="J407" i="13"/>
  <c r="K407" i="13"/>
  <c r="H408" i="13"/>
  <c r="I408" i="13"/>
  <c r="J408" i="13"/>
  <c r="K408" i="13"/>
  <c r="H409" i="13"/>
  <c r="I409" i="13"/>
  <c r="J409" i="13"/>
  <c r="K409" i="13"/>
  <c r="H410" i="13"/>
  <c r="I410" i="13"/>
  <c r="J410" i="13"/>
  <c r="K410" i="13"/>
  <c r="H411" i="13"/>
  <c r="I411" i="13"/>
  <c r="J411" i="13"/>
  <c r="K411" i="13"/>
  <c r="H412" i="13"/>
  <c r="I412" i="13"/>
  <c r="J412" i="13"/>
  <c r="K412" i="13"/>
  <c r="H413" i="13"/>
  <c r="I413" i="13"/>
  <c r="J413" i="13"/>
  <c r="K413" i="13"/>
  <c r="H414" i="13"/>
  <c r="I414" i="13"/>
  <c r="J414" i="13"/>
  <c r="K414" i="13"/>
  <c r="H415" i="13"/>
  <c r="I415" i="13"/>
  <c r="J415" i="13"/>
  <c r="K415" i="13"/>
  <c r="H416" i="13"/>
  <c r="I416" i="13"/>
  <c r="J416" i="13"/>
  <c r="K416" i="13"/>
  <c r="H417" i="13"/>
  <c r="I417" i="13"/>
  <c r="J417" i="13"/>
  <c r="K417" i="13"/>
  <c r="H418" i="13"/>
  <c r="I418" i="13"/>
  <c r="J418" i="13"/>
  <c r="K418" i="13"/>
  <c r="H419" i="13"/>
  <c r="I419" i="13"/>
  <c r="J419" i="13"/>
  <c r="K419" i="13"/>
  <c r="H420" i="13"/>
  <c r="I420" i="13"/>
  <c r="J420" i="13"/>
  <c r="K420" i="13"/>
  <c r="H421" i="13"/>
  <c r="I421" i="13"/>
  <c r="J421" i="13"/>
  <c r="K421" i="13"/>
  <c r="H422" i="13"/>
  <c r="I422" i="13"/>
  <c r="J422" i="13"/>
  <c r="K422" i="13"/>
  <c r="H423" i="13"/>
  <c r="I423" i="13"/>
  <c r="J423" i="13"/>
  <c r="K423" i="13"/>
  <c r="H424" i="13"/>
  <c r="I424" i="13"/>
  <c r="J424" i="13"/>
  <c r="K424" i="13"/>
  <c r="H425" i="13"/>
  <c r="I425" i="13"/>
  <c r="J425" i="13"/>
  <c r="K425" i="13"/>
  <c r="H426" i="13"/>
  <c r="I426" i="13"/>
  <c r="J426" i="13"/>
  <c r="K426" i="13"/>
  <c r="H427" i="13"/>
  <c r="I427" i="13"/>
  <c r="J427" i="13"/>
  <c r="K427" i="13"/>
  <c r="H428" i="13"/>
  <c r="I428" i="13"/>
  <c r="J428" i="13"/>
  <c r="K428" i="13"/>
  <c r="H429" i="13"/>
  <c r="I429" i="13"/>
  <c r="J429" i="13"/>
  <c r="K429" i="13"/>
  <c r="H430" i="13"/>
  <c r="I430" i="13"/>
  <c r="J430" i="13"/>
  <c r="K430" i="13"/>
  <c r="H431" i="13"/>
  <c r="I431" i="13"/>
  <c r="J431" i="13"/>
  <c r="K431" i="13"/>
  <c r="H432" i="13"/>
  <c r="I432" i="13"/>
  <c r="J432" i="13"/>
  <c r="K432" i="13"/>
  <c r="H433" i="13"/>
  <c r="I433" i="13"/>
  <c r="J433" i="13"/>
  <c r="K433" i="13"/>
  <c r="H434" i="13"/>
  <c r="I434" i="13"/>
  <c r="J434" i="13"/>
  <c r="K434" i="13"/>
  <c r="H435" i="13"/>
  <c r="I435" i="13"/>
  <c r="J435" i="13"/>
  <c r="K435" i="13"/>
  <c r="H436" i="13"/>
  <c r="I436" i="13"/>
  <c r="J436" i="13"/>
  <c r="K436" i="13"/>
  <c r="H437" i="13"/>
  <c r="I437" i="13"/>
  <c r="J437" i="13"/>
  <c r="K437" i="13"/>
  <c r="H438" i="13"/>
  <c r="I438" i="13"/>
  <c r="J438" i="13"/>
  <c r="K438" i="13"/>
  <c r="H439" i="13"/>
  <c r="I439" i="13"/>
  <c r="J439" i="13"/>
  <c r="K439" i="13"/>
  <c r="H440" i="13"/>
  <c r="I440" i="13"/>
  <c r="J440" i="13"/>
  <c r="K440" i="13"/>
  <c r="H441" i="13"/>
  <c r="I441" i="13"/>
  <c r="J441" i="13"/>
  <c r="K441" i="13"/>
  <c r="H442" i="13"/>
  <c r="I442" i="13"/>
  <c r="J442" i="13"/>
  <c r="K442" i="13"/>
  <c r="H443" i="13"/>
  <c r="I443" i="13"/>
  <c r="J443" i="13"/>
  <c r="K443" i="13"/>
  <c r="H444" i="13"/>
  <c r="I444" i="13"/>
  <c r="J444" i="13"/>
  <c r="K444" i="13"/>
  <c r="H445" i="13"/>
  <c r="I445" i="13"/>
  <c r="J445" i="13"/>
  <c r="K445" i="13"/>
  <c r="H446" i="13"/>
  <c r="I446" i="13"/>
  <c r="J446" i="13"/>
  <c r="K446" i="13"/>
  <c r="H447" i="13"/>
  <c r="I447" i="13"/>
  <c r="J447" i="13"/>
  <c r="K447" i="13"/>
  <c r="H448" i="13"/>
  <c r="I448" i="13"/>
  <c r="J448" i="13"/>
  <c r="K448" i="13"/>
  <c r="H449" i="13"/>
  <c r="I449" i="13"/>
  <c r="J449" i="13"/>
  <c r="K449" i="13"/>
  <c r="H450" i="13"/>
  <c r="I450" i="13"/>
  <c r="J450" i="13"/>
  <c r="K450" i="13"/>
  <c r="H451" i="13"/>
  <c r="I451" i="13"/>
  <c r="J451" i="13"/>
  <c r="K451" i="13"/>
  <c r="H452" i="13"/>
  <c r="I452" i="13"/>
  <c r="J452" i="13"/>
  <c r="K452" i="13"/>
  <c r="H453" i="13"/>
  <c r="I453" i="13"/>
  <c r="J453" i="13"/>
  <c r="K453" i="13"/>
  <c r="H454" i="13"/>
  <c r="I454" i="13"/>
  <c r="J454" i="13"/>
  <c r="K454" i="13"/>
  <c r="H455" i="13"/>
  <c r="I455" i="13"/>
  <c r="J455" i="13"/>
  <c r="K455" i="13"/>
  <c r="H456" i="13"/>
  <c r="I456" i="13"/>
  <c r="J456" i="13"/>
  <c r="K456" i="13"/>
  <c r="H457" i="13"/>
  <c r="I457" i="13"/>
  <c r="J457" i="13"/>
  <c r="K457" i="13"/>
  <c r="H458" i="13"/>
  <c r="I458" i="13"/>
  <c r="J458" i="13"/>
  <c r="K458" i="13"/>
  <c r="H459" i="13"/>
  <c r="I459" i="13"/>
  <c r="J459" i="13"/>
  <c r="K459" i="13"/>
  <c r="H460" i="13"/>
  <c r="I460" i="13"/>
  <c r="J460" i="13"/>
  <c r="K460" i="13"/>
  <c r="H461" i="13"/>
  <c r="I461" i="13"/>
  <c r="J461" i="13"/>
  <c r="K461" i="13"/>
  <c r="H462" i="13"/>
  <c r="I462" i="13"/>
  <c r="J462" i="13"/>
  <c r="K462" i="13"/>
  <c r="H463" i="13"/>
  <c r="I463" i="13"/>
  <c r="J463" i="13"/>
  <c r="K463" i="13"/>
  <c r="H464" i="13"/>
  <c r="I464" i="13"/>
  <c r="J464" i="13"/>
  <c r="K464" i="13"/>
  <c r="H465" i="13"/>
  <c r="I465" i="13"/>
  <c r="J465" i="13"/>
  <c r="K465" i="13"/>
  <c r="H466" i="13"/>
  <c r="I466" i="13"/>
  <c r="J466" i="13"/>
  <c r="K466" i="13"/>
  <c r="H467" i="13"/>
  <c r="I467" i="13"/>
  <c r="J467" i="13"/>
  <c r="K467" i="13"/>
  <c r="H468" i="13"/>
  <c r="I468" i="13"/>
  <c r="J468" i="13"/>
  <c r="K468" i="13"/>
  <c r="H469" i="13"/>
  <c r="I469" i="13"/>
  <c r="J469" i="13"/>
  <c r="K469" i="13"/>
  <c r="H470" i="13"/>
  <c r="I470" i="13"/>
  <c r="J470" i="13"/>
  <c r="K470" i="13"/>
  <c r="H471" i="13"/>
  <c r="I471" i="13"/>
  <c r="J471" i="13"/>
  <c r="K471" i="13"/>
  <c r="H472" i="13"/>
  <c r="I472" i="13"/>
  <c r="J472" i="13"/>
  <c r="K472" i="13"/>
  <c r="H473" i="13"/>
  <c r="I473" i="13"/>
  <c r="J473" i="13"/>
  <c r="K473" i="13"/>
  <c r="H474" i="13"/>
  <c r="I474" i="13"/>
  <c r="J474" i="13"/>
  <c r="K474" i="13"/>
  <c r="H475" i="13"/>
  <c r="I475" i="13"/>
  <c r="J475" i="13"/>
  <c r="K475" i="13"/>
  <c r="H476" i="13"/>
  <c r="I476" i="13"/>
  <c r="J476" i="13"/>
  <c r="K476" i="13"/>
  <c r="H477" i="13"/>
  <c r="I477" i="13"/>
  <c r="J477" i="13"/>
  <c r="K477" i="13"/>
  <c r="H478" i="13"/>
  <c r="I478" i="13"/>
  <c r="J478" i="13"/>
  <c r="K478" i="13"/>
  <c r="H479" i="13"/>
  <c r="I479" i="13"/>
  <c r="J479" i="13"/>
  <c r="K479" i="13"/>
  <c r="H480" i="13"/>
  <c r="I480" i="13"/>
  <c r="J480" i="13"/>
  <c r="K480" i="13"/>
  <c r="H481" i="13"/>
  <c r="I481" i="13"/>
  <c r="J481" i="13"/>
  <c r="K481" i="13"/>
  <c r="H482" i="13"/>
  <c r="I482" i="13"/>
  <c r="J482" i="13"/>
  <c r="K482" i="13"/>
  <c r="H483" i="13"/>
  <c r="I483" i="13"/>
  <c r="J483" i="13"/>
  <c r="K483" i="13"/>
  <c r="H484" i="13"/>
  <c r="I484" i="13"/>
  <c r="J484" i="13"/>
  <c r="K484" i="13"/>
  <c r="H485" i="13"/>
  <c r="I485" i="13"/>
  <c r="J485" i="13"/>
  <c r="K485" i="13"/>
  <c r="H486" i="13"/>
  <c r="I486" i="13"/>
  <c r="J486" i="13"/>
  <c r="K486" i="13"/>
  <c r="H487" i="13"/>
  <c r="I487" i="13"/>
  <c r="J487" i="13"/>
  <c r="K487" i="13"/>
  <c r="H488" i="13"/>
  <c r="I488" i="13"/>
  <c r="J488" i="13"/>
  <c r="K488" i="13"/>
  <c r="H489" i="13"/>
  <c r="I489" i="13"/>
  <c r="J489" i="13"/>
  <c r="K489" i="13"/>
  <c r="H490" i="13"/>
  <c r="I490" i="13"/>
  <c r="J490" i="13"/>
  <c r="K490" i="13"/>
  <c r="H491" i="13"/>
  <c r="I491" i="13"/>
  <c r="J491" i="13"/>
  <c r="K491" i="13"/>
  <c r="H492" i="13"/>
  <c r="I492" i="13"/>
  <c r="J492" i="13"/>
  <c r="K492" i="13"/>
  <c r="H493" i="13"/>
  <c r="I493" i="13"/>
  <c r="J493" i="13"/>
  <c r="K493" i="13"/>
  <c r="H494" i="13"/>
  <c r="I494" i="13"/>
  <c r="J494" i="13"/>
  <c r="K494" i="13"/>
  <c r="H495" i="13"/>
  <c r="I495" i="13"/>
  <c r="J495" i="13"/>
  <c r="K495" i="13"/>
  <c r="H496" i="13"/>
  <c r="I496" i="13"/>
  <c r="J496" i="13"/>
  <c r="K496" i="13"/>
  <c r="H497" i="13"/>
  <c r="I497" i="13"/>
  <c r="J497" i="13"/>
  <c r="K497" i="13"/>
  <c r="H498" i="13"/>
  <c r="I498" i="13"/>
  <c r="J498" i="13"/>
  <c r="K498" i="13"/>
  <c r="H499" i="13"/>
  <c r="I499" i="13"/>
  <c r="J499" i="13"/>
  <c r="K499" i="13"/>
  <c r="H500" i="13"/>
  <c r="I500" i="13"/>
  <c r="J500" i="13"/>
  <c r="K500" i="13"/>
  <c r="H501" i="13"/>
  <c r="I501" i="13"/>
  <c r="J501" i="13"/>
  <c r="K501" i="13"/>
  <c r="H502" i="13"/>
  <c r="I502" i="13"/>
  <c r="J502" i="13"/>
  <c r="K502" i="13"/>
  <c r="H503" i="13"/>
  <c r="I503" i="13"/>
  <c r="J503" i="13"/>
  <c r="K503" i="13"/>
  <c r="H504" i="13"/>
  <c r="I504" i="13"/>
  <c r="J504" i="13"/>
  <c r="K504" i="13"/>
  <c r="H505" i="13"/>
  <c r="I505" i="13"/>
  <c r="J505" i="13"/>
  <c r="K505" i="13"/>
  <c r="H506" i="13"/>
  <c r="I506" i="13"/>
  <c r="J506" i="13"/>
  <c r="K506" i="13"/>
  <c r="H507" i="13"/>
  <c r="I507" i="13"/>
  <c r="J507" i="13"/>
  <c r="K507" i="13"/>
  <c r="H508" i="13"/>
  <c r="I508" i="13"/>
  <c r="J508" i="13"/>
  <c r="K508" i="13"/>
  <c r="H509" i="13"/>
  <c r="I509" i="13"/>
  <c r="J509" i="13"/>
  <c r="K509" i="13"/>
  <c r="H510" i="13"/>
  <c r="I510" i="13"/>
  <c r="J510" i="13"/>
  <c r="K510" i="13"/>
  <c r="H511" i="13"/>
  <c r="I511" i="13"/>
  <c r="J511" i="13"/>
  <c r="K511" i="13"/>
  <c r="H512" i="13"/>
  <c r="I512" i="13"/>
  <c r="J512" i="13"/>
  <c r="K512" i="13"/>
  <c r="H513" i="13"/>
  <c r="I513" i="13"/>
  <c r="J513" i="13"/>
  <c r="K513" i="13"/>
  <c r="H514" i="13"/>
  <c r="I514" i="13"/>
  <c r="J514" i="13"/>
  <c r="K514" i="13"/>
  <c r="H515" i="13"/>
  <c r="I515" i="13"/>
  <c r="J515" i="13"/>
  <c r="K515" i="13"/>
  <c r="H516" i="13"/>
  <c r="I516" i="13"/>
  <c r="J516" i="13"/>
  <c r="K516" i="13"/>
  <c r="H517" i="13"/>
  <c r="I517" i="13"/>
  <c r="J517" i="13"/>
  <c r="K517" i="13"/>
  <c r="H518" i="13"/>
  <c r="I518" i="13"/>
  <c r="J518" i="13"/>
  <c r="K518" i="13"/>
  <c r="H519" i="13"/>
  <c r="I519" i="13"/>
  <c r="J519" i="13"/>
  <c r="K519" i="13"/>
  <c r="H520" i="13"/>
  <c r="I520" i="13"/>
  <c r="J520" i="13"/>
  <c r="K520" i="13"/>
  <c r="H521" i="13"/>
  <c r="I521" i="13"/>
  <c r="J521" i="13"/>
  <c r="K521" i="13"/>
  <c r="H522" i="13"/>
  <c r="I522" i="13"/>
  <c r="J522" i="13"/>
  <c r="K522" i="13"/>
  <c r="H523" i="13"/>
  <c r="I523" i="13"/>
  <c r="J523" i="13"/>
  <c r="K523" i="13"/>
  <c r="H524" i="13"/>
  <c r="I524" i="13"/>
  <c r="J524" i="13"/>
  <c r="K524" i="13"/>
  <c r="H525" i="13"/>
  <c r="I525" i="13"/>
  <c r="J525" i="13"/>
  <c r="K525" i="13"/>
  <c r="H526" i="13"/>
  <c r="I526" i="13"/>
  <c r="J526" i="13"/>
  <c r="K526" i="13"/>
  <c r="H527" i="13"/>
  <c r="I527" i="13"/>
  <c r="J527" i="13"/>
  <c r="K527" i="13"/>
  <c r="H528" i="13"/>
  <c r="I528" i="13"/>
  <c r="J528" i="13"/>
  <c r="K528" i="13"/>
  <c r="H529" i="13"/>
  <c r="I529" i="13"/>
  <c r="J529" i="13"/>
  <c r="K529" i="13"/>
  <c r="H530" i="13"/>
  <c r="I530" i="13"/>
  <c r="J530" i="13"/>
  <c r="K530" i="13"/>
  <c r="H531" i="13"/>
  <c r="I531" i="13"/>
  <c r="J531" i="13"/>
  <c r="K531" i="13"/>
  <c r="H532" i="13"/>
  <c r="I532" i="13"/>
  <c r="J532" i="13"/>
  <c r="K532" i="13"/>
  <c r="H533" i="13"/>
  <c r="I533" i="13"/>
  <c r="J533" i="13"/>
  <c r="K533" i="13"/>
  <c r="H534" i="13"/>
  <c r="I534" i="13"/>
  <c r="J534" i="13"/>
  <c r="K534" i="13"/>
  <c r="H535" i="13"/>
  <c r="I535" i="13"/>
  <c r="J535" i="13"/>
  <c r="K535" i="13"/>
  <c r="H536" i="13"/>
  <c r="I536" i="13"/>
  <c r="J536" i="13"/>
  <c r="K536" i="13"/>
  <c r="H537" i="13"/>
  <c r="I537" i="13"/>
  <c r="J537" i="13"/>
  <c r="K537" i="13"/>
  <c r="H538" i="13"/>
  <c r="I538" i="13"/>
  <c r="J538" i="13"/>
  <c r="K538" i="13"/>
  <c r="H539" i="13"/>
  <c r="I539" i="13"/>
  <c r="J539" i="13"/>
  <c r="K539" i="13"/>
  <c r="H540" i="13"/>
  <c r="I540" i="13"/>
  <c r="J540" i="13"/>
  <c r="K540" i="13"/>
  <c r="H541" i="13"/>
  <c r="I541" i="13"/>
  <c r="J541" i="13"/>
  <c r="K541" i="13"/>
  <c r="H542" i="13"/>
  <c r="I542" i="13"/>
  <c r="J542" i="13"/>
  <c r="K542" i="13"/>
  <c r="H543" i="13"/>
  <c r="I543" i="13"/>
  <c r="J543" i="13"/>
  <c r="K543" i="13"/>
  <c r="H544" i="13"/>
  <c r="I544" i="13"/>
  <c r="J544" i="13"/>
  <c r="K544" i="13"/>
  <c r="H545" i="13"/>
  <c r="I545" i="13"/>
  <c r="J545" i="13"/>
  <c r="K545" i="13"/>
  <c r="H546" i="13"/>
  <c r="I546" i="13"/>
  <c r="J546" i="13"/>
  <c r="K546" i="13"/>
  <c r="H547" i="13"/>
  <c r="I547" i="13"/>
  <c r="J547" i="13"/>
  <c r="K547" i="13"/>
  <c r="H548" i="13"/>
  <c r="I548" i="13"/>
  <c r="J548" i="13"/>
  <c r="K548" i="13"/>
  <c r="H549" i="13"/>
  <c r="I549" i="13"/>
  <c r="J549" i="13"/>
  <c r="K549" i="13"/>
  <c r="H550" i="13"/>
  <c r="I550" i="13"/>
  <c r="J550" i="13"/>
  <c r="K550" i="13"/>
  <c r="H551" i="13"/>
  <c r="I551" i="13"/>
  <c r="J551" i="13"/>
  <c r="K551" i="13"/>
  <c r="H552" i="13"/>
  <c r="I552" i="13"/>
  <c r="J552" i="13"/>
  <c r="K552" i="13"/>
  <c r="H553" i="13"/>
  <c r="I553" i="13"/>
  <c r="J553" i="13"/>
  <c r="K553" i="13"/>
  <c r="H554" i="13"/>
  <c r="I554" i="13"/>
  <c r="J554" i="13"/>
  <c r="K554" i="13"/>
  <c r="H555" i="13"/>
  <c r="I555" i="13"/>
  <c r="J555" i="13"/>
  <c r="K555" i="13"/>
  <c r="H556" i="13"/>
  <c r="I556" i="13"/>
  <c r="J556" i="13"/>
  <c r="K556" i="13"/>
  <c r="H557" i="13"/>
  <c r="I557" i="13"/>
  <c r="J557" i="13"/>
  <c r="K557" i="13"/>
  <c r="H558" i="13"/>
  <c r="I558" i="13"/>
  <c r="J558" i="13"/>
  <c r="K558" i="13"/>
  <c r="H559" i="13"/>
  <c r="I559" i="13"/>
  <c r="J559" i="13"/>
  <c r="K559" i="13"/>
  <c r="H560" i="13"/>
  <c r="I560" i="13"/>
  <c r="J560" i="13"/>
  <c r="K560" i="13"/>
  <c r="H561" i="13"/>
  <c r="I561" i="13"/>
  <c r="J561" i="13"/>
  <c r="K561" i="13"/>
  <c r="H562" i="13"/>
  <c r="I562" i="13"/>
  <c r="J562" i="13"/>
  <c r="K562" i="13"/>
  <c r="H563" i="13"/>
  <c r="I563" i="13"/>
  <c r="J563" i="13"/>
  <c r="K563" i="13"/>
  <c r="H564" i="13"/>
  <c r="I564" i="13"/>
  <c r="J564" i="13"/>
  <c r="K564" i="13"/>
  <c r="H565" i="13"/>
  <c r="I565" i="13"/>
  <c r="J565" i="13"/>
  <c r="K565" i="13"/>
  <c r="H566" i="13"/>
  <c r="I566" i="13"/>
  <c r="J566" i="13"/>
  <c r="K566" i="13"/>
  <c r="H567" i="13"/>
  <c r="I567" i="13"/>
  <c r="J567" i="13"/>
  <c r="K567" i="13"/>
  <c r="H568" i="13"/>
  <c r="I568" i="13"/>
  <c r="J568" i="13"/>
  <c r="K568" i="13"/>
  <c r="H569" i="13"/>
  <c r="I569" i="13"/>
  <c r="J569" i="13"/>
  <c r="K569" i="13"/>
  <c r="H570" i="13"/>
  <c r="I570" i="13"/>
  <c r="J570" i="13"/>
  <c r="K570" i="13"/>
  <c r="H571" i="13"/>
  <c r="I571" i="13"/>
  <c r="J571" i="13"/>
  <c r="K571" i="13"/>
  <c r="H572" i="13"/>
  <c r="I572" i="13"/>
  <c r="J572" i="13"/>
  <c r="K572" i="13"/>
  <c r="H573" i="13"/>
  <c r="I573" i="13"/>
  <c r="J573" i="13"/>
  <c r="K573" i="13"/>
  <c r="H574" i="13"/>
  <c r="I574" i="13"/>
  <c r="J574" i="13"/>
  <c r="K574" i="13"/>
  <c r="H575" i="13"/>
  <c r="I575" i="13"/>
  <c r="J575" i="13"/>
  <c r="K575" i="13"/>
  <c r="H576" i="13"/>
  <c r="I576" i="13"/>
  <c r="J576" i="13"/>
  <c r="K576" i="13"/>
  <c r="H577" i="13"/>
  <c r="I577" i="13"/>
  <c r="J577" i="13"/>
  <c r="K577" i="13"/>
  <c r="H578" i="13"/>
  <c r="I578" i="13"/>
  <c r="J578" i="13"/>
  <c r="K578" i="13"/>
  <c r="H579" i="13"/>
  <c r="I579" i="13"/>
  <c r="J579" i="13"/>
  <c r="K579" i="13"/>
  <c r="H580" i="13"/>
  <c r="I580" i="13"/>
  <c r="J580" i="13"/>
  <c r="K580" i="13"/>
  <c r="H581" i="13"/>
  <c r="I581" i="13"/>
  <c r="J581" i="13"/>
  <c r="K581" i="13"/>
  <c r="H582" i="13"/>
  <c r="I582" i="13"/>
  <c r="J582" i="13"/>
  <c r="K582" i="13"/>
  <c r="H583" i="13"/>
  <c r="I583" i="13"/>
  <c r="J583" i="13"/>
  <c r="K583" i="13"/>
  <c r="H584" i="13"/>
  <c r="I584" i="13"/>
  <c r="J584" i="13"/>
  <c r="K584" i="13"/>
  <c r="H585" i="13"/>
  <c r="I585" i="13"/>
  <c r="J585" i="13"/>
  <c r="K585" i="13"/>
  <c r="H586" i="13"/>
  <c r="I586" i="13"/>
  <c r="J586" i="13"/>
  <c r="K586" i="13"/>
  <c r="H587" i="13"/>
  <c r="I587" i="13"/>
  <c r="J587" i="13"/>
  <c r="K587" i="13"/>
  <c r="H588" i="13"/>
  <c r="I588" i="13"/>
  <c r="J588" i="13"/>
  <c r="K588" i="13"/>
  <c r="H589" i="13"/>
  <c r="I589" i="13"/>
  <c r="J589" i="13"/>
  <c r="K589" i="13"/>
  <c r="H590" i="13"/>
  <c r="I590" i="13"/>
  <c r="J590" i="13"/>
  <c r="K590" i="13"/>
  <c r="H591" i="13"/>
  <c r="I591" i="13"/>
  <c r="J591" i="13"/>
  <c r="K591" i="13"/>
  <c r="H592" i="13"/>
  <c r="I592" i="13"/>
  <c r="J592" i="13"/>
  <c r="K592" i="13"/>
  <c r="H593" i="13"/>
  <c r="I593" i="13"/>
  <c r="J593" i="13"/>
  <c r="K593" i="13"/>
  <c r="H594" i="13"/>
  <c r="I594" i="13"/>
  <c r="J594" i="13"/>
  <c r="K594" i="13"/>
  <c r="H595" i="13"/>
  <c r="I595" i="13"/>
  <c r="J595" i="13"/>
  <c r="K595" i="13"/>
  <c r="H596" i="13"/>
  <c r="I596" i="13"/>
  <c r="J596" i="13"/>
  <c r="K596" i="13"/>
  <c r="H597" i="13"/>
  <c r="I597" i="13"/>
  <c r="J597" i="13"/>
  <c r="K597" i="13"/>
  <c r="H598" i="13"/>
  <c r="I598" i="13"/>
  <c r="J598" i="13"/>
  <c r="K598" i="13"/>
  <c r="H599" i="13"/>
  <c r="I599" i="13"/>
  <c r="J599" i="13"/>
  <c r="K599" i="13"/>
  <c r="H600" i="13"/>
  <c r="I600" i="13"/>
  <c r="J600" i="13"/>
  <c r="K600" i="13"/>
  <c r="H601" i="13"/>
  <c r="I601" i="13"/>
  <c r="J601" i="13"/>
  <c r="K601" i="13"/>
  <c r="H602" i="13"/>
  <c r="I602" i="13"/>
  <c r="J602" i="13"/>
  <c r="K602" i="13"/>
  <c r="H603" i="13"/>
  <c r="I603" i="13"/>
  <c r="J603" i="13"/>
  <c r="K603" i="13"/>
  <c r="H604" i="13"/>
  <c r="I604" i="13"/>
  <c r="J604" i="13"/>
  <c r="K604" i="13"/>
  <c r="H605" i="13"/>
  <c r="I605" i="13"/>
  <c r="J605" i="13"/>
  <c r="K605" i="13"/>
  <c r="H606" i="13"/>
  <c r="I606" i="13"/>
  <c r="J606" i="13"/>
  <c r="K606" i="13"/>
  <c r="H607" i="13"/>
  <c r="I607" i="13"/>
  <c r="J607" i="13"/>
  <c r="K607" i="13"/>
  <c r="H608" i="13"/>
  <c r="I608" i="13"/>
  <c r="J608" i="13"/>
  <c r="K608" i="13"/>
  <c r="H609" i="13"/>
  <c r="I609" i="13"/>
  <c r="J609" i="13"/>
  <c r="K609" i="13"/>
  <c r="H610" i="13"/>
  <c r="I610" i="13"/>
  <c r="J610" i="13"/>
  <c r="K610" i="13"/>
  <c r="H611" i="13"/>
  <c r="I611" i="13"/>
  <c r="J611" i="13"/>
  <c r="K611" i="13"/>
  <c r="H612" i="13"/>
  <c r="I612" i="13"/>
  <c r="J612" i="13"/>
  <c r="K612" i="13"/>
  <c r="H613" i="13"/>
  <c r="I613" i="13"/>
  <c r="J613" i="13"/>
  <c r="K613" i="13"/>
  <c r="H614" i="13"/>
  <c r="I614" i="13"/>
  <c r="J614" i="13"/>
  <c r="K614" i="13"/>
  <c r="H615" i="13"/>
  <c r="I615" i="13"/>
  <c r="J615" i="13"/>
  <c r="K615" i="13"/>
  <c r="H616" i="13"/>
  <c r="I616" i="13"/>
  <c r="J616" i="13"/>
  <c r="K616" i="13"/>
  <c r="H617" i="13"/>
  <c r="I617" i="13"/>
  <c r="J617" i="13"/>
  <c r="K617" i="13"/>
  <c r="H618" i="13"/>
  <c r="I618" i="13"/>
  <c r="J618" i="13"/>
  <c r="K618" i="13"/>
  <c r="H619" i="13"/>
  <c r="I619" i="13"/>
  <c r="J619" i="13"/>
  <c r="K619" i="13"/>
  <c r="H620" i="13"/>
  <c r="I620" i="13"/>
  <c r="J620" i="13"/>
  <c r="K620" i="13"/>
  <c r="H621" i="13"/>
  <c r="I621" i="13"/>
  <c r="J621" i="13"/>
  <c r="K621" i="13"/>
  <c r="H622" i="13"/>
  <c r="I622" i="13"/>
  <c r="J622" i="13"/>
  <c r="K622" i="13"/>
  <c r="H623" i="13"/>
  <c r="I623" i="13"/>
  <c r="J623" i="13"/>
  <c r="K623" i="13"/>
  <c r="H624" i="13"/>
  <c r="I624" i="13"/>
  <c r="J624" i="13"/>
  <c r="K624" i="13"/>
  <c r="H625" i="13"/>
  <c r="I625" i="13"/>
  <c r="J625" i="13"/>
  <c r="K625" i="13"/>
  <c r="H626" i="13"/>
  <c r="I626" i="13"/>
  <c r="J626" i="13"/>
  <c r="K626" i="13"/>
  <c r="H627" i="13"/>
  <c r="I627" i="13"/>
  <c r="J627" i="13"/>
  <c r="K627" i="13"/>
  <c r="H628" i="13"/>
  <c r="I628" i="13"/>
  <c r="J628" i="13"/>
  <c r="K628" i="13"/>
  <c r="H629" i="13"/>
  <c r="I629" i="13"/>
  <c r="J629" i="13"/>
  <c r="K629" i="13"/>
  <c r="H630" i="13"/>
  <c r="I630" i="13"/>
  <c r="J630" i="13"/>
  <c r="K630" i="13"/>
  <c r="H631" i="13"/>
  <c r="I631" i="13"/>
  <c r="J631" i="13"/>
  <c r="K631" i="13"/>
  <c r="H632" i="13"/>
  <c r="I632" i="13"/>
  <c r="J632" i="13"/>
  <c r="K632" i="13"/>
  <c r="H633" i="13"/>
  <c r="I633" i="13"/>
  <c r="J633" i="13"/>
  <c r="K633" i="13"/>
  <c r="H634" i="13"/>
  <c r="I634" i="13"/>
  <c r="J634" i="13"/>
  <c r="K634" i="13"/>
  <c r="H635" i="13"/>
  <c r="I635" i="13"/>
  <c r="J635" i="13"/>
  <c r="K635" i="13"/>
  <c r="H636" i="13"/>
  <c r="I636" i="13"/>
  <c r="J636" i="13"/>
  <c r="K636" i="13"/>
  <c r="H637" i="13"/>
  <c r="I637" i="13"/>
  <c r="J637" i="13"/>
  <c r="K637" i="13"/>
  <c r="H638" i="13"/>
  <c r="I638" i="13"/>
  <c r="J638" i="13"/>
  <c r="K638" i="13"/>
  <c r="H639" i="13"/>
  <c r="I639" i="13"/>
  <c r="J639" i="13"/>
  <c r="K639" i="13"/>
  <c r="H640" i="13"/>
  <c r="I640" i="13"/>
  <c r="J640" i="13"/>
  <c r="K640" i="13"/>
  <c r="H641" i="13"/>
  <c r="I641" i="13"/>
  <c r="J641" i="13"/>
  <c r="K641" i="13"/>
  <c r="H642" i="13"/>
  <c r="I642" i="13"/>
  <c r="J642" i="13"/>
  <c r="K642" i="13"/>
  <c r="H643" i="13"/>
  <c r="I643" i="13"/>
  <c r="J643" i="13"/>
  <c r="K643" i="13"/>
  <c r="H644" i="13"/>
  <c r="I644" i="13"/>
  <c r="J644" i="13"/>
  <c r="K644" i="13"/>
  <c r="H645" i="13"/>
  <c r="I645" i="13"/>
  <c r="J645" i="13"/>
  <c r="K645" i="13"/>
  <c r="H646" i="13"/>
  <c r="I646" i="13"/>
  <c r="J646" i="13"/>
  <c r="K646" i="13"/>
  <c r="H647" i="13"/>
  <c r="I647" i="13"/>
  <c r="J647" i="13"/>
  <c r="K647" i="13"/>
  <c r="H648" i="13"/>
  <c r="I648" i="13"/>
  <c r="J648" i="13"/>
  <c r="K648" i="13"/>
  <c r="H649" i="13"/>
  <c r="I649" i="13"/>
  <c r="J649" i="13"/>
  <c r="K649" i="13"/>
  <c r="H650" i="13"/>
  <c r="I650" i="13"/>
  <c r="J650" i="13"/>
  <c r="K650" i="13"/>
  <c r="H651" i="13"/>
  <c r="I651" i="13"/>
  <c r="J651" i="13"/>
  <c r="K651" i="13"/>
  <c r="H652" i="13"/>
  <c r="I652" i="13"/>
  <c r="J652" i="13"/>
  <c r="K652" i="13"/>
  <c r="H653" i="13"/>
  <c r="I653" i="13"/>
  <c r="J653" i="13"/>
  <c r="K653" i="13"/>
  <c r="H654" i="13"/>
  <c r="I654" i="13"/>
  <c r="J654" i="13"/>
  <c r="K654" i="13"/>
  <c r="H655" i="13"/>
  <c r="I655" i="13"/>
  <c r="J655" i="13"/>
  <c r="K655" i="13"/>
  <c r="H656" i="13"/>
  <c r="I656" i="13"/>
  <c r="J656" i="13"/>
  <c r="K656" i="13"/>
  <c r="H657" i="13"/>
  <c r="I657" i="13"/>
  <c r="J657" i="13"/>
  <c r="K657" i="13"/>
  <c r="H658" i="13"/>
  <c r="I658" i="13"/>
  <c r="J658" i="13"/>
  <c r="K658" i="13"/>
  <c r="H659" i="13"/>
  <c r="I659" i="13"/>
  <c r="J659" i="13"/>
  <c r="K659" i="13"/>
  <c r="H660" i="13"/>
  <c r="I660" i="13"/>
  <c r="J660" i="13"/>
  <c r="K660" i="13"/>
  <c r="H661" i="13"/>
  <c r="I661" i="13"/>
  <c r="J661" i="13"/>
  <c r="K661" i="13"/>
  <c r="H662" i="13"/>
  <c r="I662" i="13"/>
  <c r="J662" i="13"/>
  <c r="K662" i="13"/>
  <c r="H663" i="13"/>
  <c r="I663" i="13"/>
  <c r="J663" i="13"/>
  <c r="K663" i="13"/>
  <c r="H664" i="13"/>
  <c r="I664" i="13"/>
  <c r="J664" i="13"/>
  <c r="K664" i="13"/>
  <c r="H665" i="13"/>
  <c r="I665" i="13"/>
  <c r="J665" i="13"/>
  <c r="K665" i="13"/>
  <c r="H666" i="13"/>
  <c r="I666" i="13"/>
  <c r="J666" i="13"/>
  <c r="K666" i="13"/>
  <c r="H667" i="13"/>
  <c r="I667" i="13"/>
  <c r="J667" i="13"/>
  <c r="K667" i="13"/>
  <c r="H668" i="13"/>
  <c r="I668" i="13"/>
  <c r="J668" i="13"/>
  <c r="K668" i="13"/>
  <c r="H669" i="13"/>
  <c r="I669" i="13"/>
  <c r="J669" i="13"/>
  <c r="K669" i="13"/>
  <c r="H670" i="13"/>
  <c r="I670" i="13"/>
  <c r="J670" i="13"/>
  <c r="K670" i="13"/>
  <c r="H671" i="13"/>
  <c r="I671" i="13"/>
  <c r="J671" i="13"/>
  <c r="K671" i="13"/>
  <c r="H672" i="13"/>
  <c r="I672" i="13"/>
  <c r="J672" i="13"/>
  <c r="K672" i="13"/>
  <c r="H673" i="13"/>
  <c r="I673" i="13"/>
  <c r="J673" i="13"/>
  <c r="K673" i="13"/>
  <c r="H674" i="13"/>
  <c r="I674" i="13"/>
  <c r="J674" i="13"/>
  <c r="K674" i="13"/>
  <c r="H675" i="13"/>
  <c r="I675" i="13"/>
  <c r="J675" i="13"/>
  <c r="K675" i="13"/>
  <c r="H676" i="13"/>
  <c r="I676" i="13"/>
  <c r="J676" i="13"/>
  <c r="K676" i="13"/>
  <c r="H677" i="13"/>
  <c r="I677" i="13"/>
  <c r="J677" i="13"/>
  <c r="K677" i="13"/>
  <c r="H678" i="13"/>
  <c r="I678" i="13"/>
  <c r="J678" i="13"/>
  <c r="K678" i="13"/>
  <c r="H679" i="13"/>
  <c r="I679" i="13"/>
  <c r="J679" i="13"/>
  <c r="K679" i="13"/>
  <c r="H680" i="13"/>
  <c r="I680" i="13"/>
  <c r="J680" i="13"/>
  <c r="K680" i="13"/>
  <c r="H681" i="13"/>
  <c r="I681" i="13"/>
  <c r="J681" i="13"/>
  <c r="K681" i="13"/>
  <c r="H682" i="13"/>
  <c r="I682" i="13"/>
  <c r="J682" i="13"/>
  <c r="K682" i="13"/>
  <c r="H683" i="13"/>
  <c r="I683" i="13"/>
  <c r="J683" i="13"/>
  <c r="K683" i="13"/>
  <c r="H684" i="13"/>
  <c r="I684" i="13"/>
  <c r="J684" i="13"/>
  <c r="K684" i="13"/>
  <c r="H685" i="13"/>
  <c r="I685" i="13"/>
  <c r="J685" i="13"/>
  <c r="K685" i="13"/>
  <c r="H686" i="13"/>
  <c r="I686" i="13"/>
  <c r="J686" i="13"/>
  <c r="K686" i="13"/>
  <c r="H687" i="13"/>
  <c r="I687" i="13"/>
  <c r="J687" i="13"/>
  <c r="K687" i="13"/>
  <c r="H688" i="13"/>
  <c r="I688" i="13"/>
  <c r="J688" i="13"/>
  <c r="K688" i="13"/>
  <c r="H689" i="13"/>
  <c r="I689" i="13"/>
  <c r="J689" i="13"/>
  <c r="K689" i="13"/>
  <c r="H690" i="13"/>
  <c r="I690" i="13"/>
  <c r="J690" i="13"/>
  <c r="K690" i="13"/>
  <c r="H691" i="13"/>
  <c r="I691" i="13"/>
  <c r="J691" i="13"/>
  <c r="K691" i="13"/>
  <c r="H692" i="13"/>
  <c r="I692" i="13"/>
  <c r="J692" i="13"/>
  <c r="K692" i="13"/>
  <c r="H693" i="13"/>
  <c r="I693" i="13"/>
  <c r="J693" i="13"/>
  <c r="K693" i="13"/>
  <c r="H694" i="13"/>
  <c r="I694" i="13"/>
  <c r="J694" i="13"/>
  <c r="K694" i="13"/>
  <c r="H695" i="13"/>
  <c r="I695" i="13"/>
  <c r="J695" i="13"/>
  <c r="K695" i="13"/>
  <c r="H696" i="13"/>
  <c r="I696" i="13"/>
  <c r="J696" i="13"/>
  <c r="K696" i="13"/>
  <c r="H697" i="13"/>
  <c r="I697" i="13"/>
  <c r="J697" i="13"/>
  <c r="K697" i="13"/>
  <c r="H698" i="13"/>
  <c r="I698" i="13"/>
  <c r="J698" i="13"/>
  <c r="K698" i="13"/>
  <c r="H699" i="13"/>
  <c r="I699" i="13"/>
  <c r="J699" i="13"/>
  <c r="K699" i="13"/>
  <c r="H700" i="13"/>
  <c r="I700" i="13"/>
  <c r="J700" i="13"/>
  <c r="K700" i="13"/>
  <c r="H701" i="13"/>
  <c r="I701" i="13"/>
  <c r="J701" i="13"/>
  <c r="K701" i="13"/>
  <c r="H702" i="13"/>
  <c r="I702" i="13"/>
  <c r="J702" i="13"/>
  <c r="K702" i="13"/>
  <c r="H703" i="13"/>
  <c r="I703" i="13"/>
  <c r="J703" i="13"/>
  <c r="K703" i="13"/>
  <c r="H704" i="13"/>
  <c r="I704" i="13"/>
  <c r="J704" i="13"/>
  <c r="K704" i="13"/>
  <c r="H705" i="13"/>
  <c r="I705" i="13"/>
  <c r="J705" i="13"/>
  <c r="K705" i="13"/>
  <c r="H706" i="13"/>
  <c r="I706" i="13"/>
  <c r="J706" i="13"/>
  <c r="K706" i="13"/>
  <c r="H707" i="13"/>
  <c r="I707" i="13"/>
  <c r="J707" i="13"/>
  <c r="K707" i="13"/>
  <c r="H708" i="13"/>
  <c r="I708" i="13"/>
  <c r="J708" i="13"/>
  <c r="K708" i="13"/>
  <c r="H709" i="13"/>
  <c r="I709" i="13"/>
  <c r="J709" i="13"/>
  <c r="K709" i="13"/>
  <c r="H710" i="13"/>
  <c r="I710" i="13"/>
  <c r="J710" i="13"/>
  <c r="K710" i="13"/>
  <c r="H711" i="13"/>
  <c r="I711" i="13"/>
  <c r="J711" i="13"/>
  <c r="K711" i="13"/>
  <c r="H712" i="13"/>
  <c r="I712" i="13"/>
  <c r="J712" i="13"/>
  <c r="K712" i="13"/>
  <c r="H713" i="13"/>
  <c r="I713" i="13"/>
  <c r="J713" i="13"/>
  <c r="K713" i="13"/>
  <c r="H714" i="13"/>
  <c r="I714" i="13"/>
  <c r="J714" i="13"/>
  <c r="K714" i="13"/>
  <c r="H715" i="13"/>
  <c r="I715" i="13"/>
  <c r="J715" i="13"/>
  <c r="K715" i="13"/>
  <c r="H716" i="13"/>
  <c r="I716" i="13"/>
  <c r="J716" i="13"/>
  <c r="K716" i="13"/>
  <c r="H717" i="13"/>
  <c r="I717" i="13"/>
  <c r="J717" i="13"/>
  <c r="K717" i="13"/>
  <c r="H718" i="13"/>
  <c r="I718" i="13"/>
  <c r="J718" i="13"/>
  <c r="K718" i="13"/>
  <c r="H719" i="13"/>
  <c r="I719" i="13"/>
  <c r="J719" i="13"/>
  <c r="K719" i="13"/>
  <c r="H720" i="13"/>
  <c r="I720" i="13"/>
  <c r="J720" i="13"/>
  <c r="K720" i="13"/>
  <c r="H721" i="13"/>
  <c r="I721" i="13"/>
  <c r="J721" i="13"/>
  <c r="K721" i="13"/>
  <c r="H722" i="13"/>
  <c r="I722" i="13"/>
  <c r="J722" i="13"/>
  <c r="K722" i="13"/>
  <c r="H723" i="13"/>
  <c r="I723" i="13"/>
  <c r="J723" i="13"/>
  <c r="K723" i="13"/>
  <c r="H724" i="13"/>
  <c r="I724" i="13"/>
  <c r="J724" i="13"/>
  <c r="K724" i="13"/>
  <c r="H725" i="13"/>
  <c r="I725" i="13"/>
  <c r="J725" i="13"/>
  <c r="K725" i="13"/>
  <c r="H726" i="13"/>
  <c r="I726" i="13"/>
  <c r="J726" i="13"/>
  <c r="K726" i="13"/>
  <c r="H727" i="13"/>
  <c r="I727" i="13"/>
  <c r="J727" i="13"/>
  <c r="K727" i="13"/>
  <c r="H728" i="13"/>
  <c r="I728" i="13"/>
  <c r="J728" i="13"/>
  <c r="K728" i="13"/>
  <c r="H729" i="13"/>
  <c r="I729" i="13"/>
  <c r="J729" i="13"/>
  <c r="K729" i="13"/>
  <c r="H730" i="13"/>
  <c r="I730" i="13"/>
  <c r="J730" i="13"/>
  <c r="K730" i="13"/>
  <c r="H731" i="13"/>
  <c r="I731" i="13"/>
  <c r="J731" i="13"/>
  <c r="K731" i="13"/>
  <c r="H732" i="13"/>
  <c r="I732" i="13"/>
  <c r="J732" i="13"/>
  <c r="K732" i="13"/>
  <c r="H733" i="13"/>
  <c r="I733" i="13"/>
  <c r="J733" i="13"/>
  <c r="K733" i="13"/>
  <c r="H734" i="13"/>
  <c r="I734" i="13"/>
  <c r="J734" i="13"/>
  <c r="K734" i="13"/>
  <c r="H735" i="13"/>
  <c r="I735" i="13"/>
  <c r="J735" i="13"/>
  <c r="K735" i="13"/>
  <c r="H736" i="13"/>
  <c r="I736" i="13"/>
  <c r="J736" i="13"/>
  <c r="K736" i="13"/>
  <c r="H737" i="13"/>
  <c r="I737" i="13"/>
  <c r="J737" i="13"/>
  <c r="K737" i="13"/>
  <c r="H738" i="13"/>
  <c r="I738" i="13"/>
  <c r="J738" i="13"/>
  <c r="K738" i="13"/>
  <c r="H739" i="13"/>
  <c r="I739" i="13"/>
  <c r="J739" i="13"/>
  <c r="K739" i="13"/>
  <c r="H740" i="13"/>
  <c r="I740" i="13"/>
  <c r="J740" i="13"/>
  <c r="K740" i="13"/>
  <c r="H741" i="13"/>
  <c r="I741" i="13"/>
  <c r="J741" i="13"/>
  <c r="K741" i="13"/>
  <c r="H742" i="13"/>
  <c r="I742" i="13"/>
  <c r="J742" i="13"/>
  <c r="K742" i="13"/>
  <c r="H743" i="13"/>
  <c r="I743" i="13"/>
  <c r="J743" i="13"/>
  <c r="K743" i="13"/>
  <c r="H744" i="13"/>
  <c r="I744" i="13"/>
  <c r="J744" i="13"/>
  <c r="K744" i="13"/>
  <c r="H745" i="13"/>
  <c r="I745" i="13"/>
  <c r="J745" i="13"/>
  <c r="K745" i="13"/>
  <c r="H746" i="13"/>
  <c r="I746" i="13"/>
  <c r="J746" i="13"/>
  <c r="K746" i="13"/>
  <c r="H747" i="13"/>
  <c r="I747" i="13"/>
  <c r="J747" i="13"/>
  <c r="K747" i="13"/>
  <c r="H748" i="13"/>
  <c r="I748" i="13"/>
  <c r="J748" i="13"/>
  <c r="K748" i="13"/>
  <c r="H749" i="13"/>
  <c r="I749" i="13"/>
  <c r="J749" i="13"/>
  <c r="K749" i="13"/>
  <c r="H750" i="13"/>
  <c r="I750" i="13"/>
  <c r="J750" i="13"/>
  <c r="K750" i="13"/>
  <c r="H751" i="13"/>
  <c r="I751" i="13"/>
  <c r="J751" i="13"/>
  <c r="K751" i="13"/>
  <c r="H752" i="13"/>
  <c r="I752" i="13"/>
  <c r="J752" i="13"/>
  <c r="K752" i="13"/>
  <c r="H753" i="13"/>
  <c r="I753" i="13"/>
  <c r="J753" i="13"/>
  <c r="K753" i="13"/>
  <c r="H754" i="13"/>
  <c r="I754" i="13"/>
  <c r="J754" i="13"/>
  <c r="K754" i="13"/>
  <c r="H755" i="13"/>
  <c r="I755" i="13"/>
  <c r="J755" i="13"/>
  <c r="K755" i="13"/>
  <c r="H756" i="13"/>
  <c r="I756" i="13"/>
  <c r="J756" i="13"/>
  <c r="K756" i="13"/>
  <c r="H757" i="13"/>
  <c r="I757" i="13"/>
  <c r="J757" i="13"/>
  <c r="K757" i="13"/>
  <c r="H758" i="13"/>
  <c r="I758" i="13"/>
  <c r="J758" i="13"/>
  <c r="K758" i="13"/>
  <c r="H759" i="13"/>
  <c r="I759" i="13"/>
  <c r="J759" i="13"/>
  <c r="K759" i="13"/>
  <c r="H760" i="13"/>
  <c r="I760" i="13"/>
  <c r="J760" i="13"/>
  <c r="K760" i="13"/>
  <c r="H761" i="13"/>
  <c r="I761" i="13"/>
  <c r="J761" i="13"/>
  <c r="K761" i="13"/>
  <c r="H762" i="13"/>
  <c r="I762" i="13"/>
  <c r="J762" i="13"/>
  <c r="K762" i="13"/>
  <c r="H763" i="13"/>
  <c r="I763" i="13"/>
  <c r="J763" i="13"/>
  <c r="K763" i="13"/>
  <c r="H764" i="13"/>
  <c r="I764" i="13"/>
  <c r="J764" i="13"/>
  <c r="K764" i="13"/>
  <c r="H765" i="13"/>
  <c r="I765" i="13"/>
  <c r="J765" i="13"/>
  <c r="K765" i="13"/>
  <c r="H766" i="13"/>
  <c r="I766" i="13"/>
  <c r="J766" i="13"/>
  <c r="K766" i="13"/>
  <c r="H767" i="13"/>
  <c r="I767" i="13"/>
  <c r="J767" i="13"/>
  <c r="K767" i="13"/>
  <c r="H768" i="13"/>
  <c r="I768" i="13"/>
  <c r="J768" i="13"/>
  <c r="K768" i="13"/>
  <c r="H769" i="13"/>
  <c r="I769" i="13"/>
  <c r="J769" i="13"/>
  <c r="K769" i="13"/>
  <c r="H770" i="13"/>
  <c r="I770" i="13"/>
  <c r="J770" i="13"/>
  <c r="K770" i="13"/>
  <c r="H771" i="13"/>
  <c r="I771" i="13"/>
  <c r="J771" i="13"/>
  <c r="K771" i="13"/>
  <c r="H772" i="13"/>
  <c r="I772" i="13"/>
  <c r="J772" i="13"/>
  <c r="K772" i="13"/>
  <c r="H773" i="13"/>
  <c r="I773" i="13"/>
  <c r="J773" i="13"/>
  <c r="K773" i="13"/>
  <c r="H774" i="13"/>
  <c r="I774" i="13"/>
  <c r="J774" i="13"/>
  <c r="K774" i="13"/>
  <c r="H775" i="13"/>
  <c r="I775" i="13"/>
  <c r="J775" i="13"/>
  <c r="K775" i="13"/>
  <c r="H776" i="13"/>
  <c r="I776" i="13"/>
  <c r="J776" i="13"/>
  <c r="K776" i="13"/>
  <c r="H777" i="13"/>
  <c r="I777" i="13"/>
  <c r="J777" i="13"/>
  <c r="K777" i="13"/>
  <c r="H778" i="13"/>
  <c r="I778" i="13"/>
  <c r="J778" i="13"/>
  <c r="K778" i="13"/>
  <c r="H779" i="13"/>
  <c r="I779" i="13"/>
  <c r="J779" i="13"/>
  <c r="K779" i="13"/>
  <c r="H780" i="13"/>
  <c r="I780" i="13"/>
  <c r="J780" i="13"/>
  <c r="K780" i="13"/>
  <c r="H781" i="13"/>
  <c r="I781" i="13"/>
  <c r="J781" i="13"/>
  <c r="K781" i="13"/>
  <c r="H782" i="13"/>
  <c r="I782" i="13"/>
  <c r="J782" i="13"/>
  <c r="K782" i="13"/>
  <c r="H783" i="13"/>
  <c r="I783" i="13"/>
  <c r="J783" i="13"/>
  <c r="K783" i="13"/>
  <c r="H784" i="13"/>
  <c r="I784" i="13"/>
  <c r="J784" i="13"/>
  <c r="K784" i="13"/>
  <c r="H785" i="13"/>
  <c r="I785" i="13"/>
  <c r="J785" i="13"/>
  <c r="K785" i="13"/>
  <c r="H786" i="13"/>
  <c r="I786" i="13"/>
  <c r="J786" i="13"/>
  <c r="K786" i="13"/>
  <c r="H787" i="13"/>
  <c r="I787" i="13"/>
  <c r="J787" i="13"/>
  <c r="K787" i="13"/>
  <c r="H788" i="13"/>
  <c r="I788" i="13"/>
  <c r="J788" i="13"/>
  <c r="K788" i="13"/>
  <c r="H789" i="13"/>
  <c r="I789" i="13"/>
  <c r="J789" i="13"/>
  <c r="K789" i="13"/>
  <c r="H790" i="13"/>
  <c r="I790" i="13"/>
  <c r="J790" i="13"/>
  <c r="K790" i="13"/>
  <c r="H791" i="13"/>
  <c r="I791" i="13"/>
  <c r="J791" i="13"/>
  <c r="K791" i="13"/>
  <c r="H792" i="13"/>
  <c r="I792" i="13"/>
  <c r="J792" i="13"/>
  <c r="K792" i="13"/>
  <c r="H793" i="13"/>
  <c r="I793" i="13"/>
  <c r="J793" i="13"/>
  <c r="K793" i="13"/>
  <c r="H794" i="13"/>
  <c r="I794" i="13"/>
  <c r="J794" i="13"/>
  <c r="K794" i="13"/>
  <c r="H795" i="13"/>
  <c r="I795" i="13"/>
  <c r="J795" i="13"/>
  <c r="K795" i="13"/>
  <c r="H796" i="13"/>
  <c r="I796" i="13"/>
  <c r="J796" i="13"/>
  <c r="K796" i="13"/>
  <c r="H797" i="13"/>
  <c r="I797" i="13"/>
  <c r="J797" i="13"/>
  <c r="K797" i="13"/>
  <c r="H798" i="13"/>
  <c r="I798" i="13"/>
  <c r="J798" i="13"/>
  <c r="K798" i="13"/>
  <c r="H799" i="13"/>
  <c r="I799" i="13"/>
  <c r="J799" i="13"/>
  <c r="K799" i="13"/>
  <c r="H800" i="13"/>
  <c r="I800" i="13"/>
  <c r="J800" i="13"/>
  <c r="K800" i="13"/>
  <c r="H801" i="13"/>
  <c r="I801" i="13"/>
  <c r="J801" i="13"/>
  <c r="K801" i="13"/>
  <c r="H802" i="13"/>
  <c r="I802" i="13"/>
  <c r="J802" i="13"/>
  <c r="K802" i="13"/>
  <c r="H803" i="13"/>
  <c r="I803" i="13"/>
  <c r="J803" i="13"/>
  <c r="K803" i="13"/>
  <c r="H804" i="13"/>
  <c r="I804" i="13"/>
  <c r="J804" i="13"/>
  <c r="K804" i="13"/>
  <c r="H805" i="13"/>
  <c r="I805" i="13"/>
  <c r="J805" i="13"/>
  <c r="K805" i="13"/>
  <c r="H806" i="13"/>
  <c r="I806" i="13"/>
  <c r="J806" i="13"/>
  <c r="K806" i="13"/>
  <c r="H807" i="13"/>
  <c r="I807" i="13"/>
  <c r="J807" i="13"/>
  <c r="K807" i="13"/>
  <c r="H808" i="13"/>
  <c r="I808" i="13"/>
  <c r="J808" i="13"/>
  <c r="K808" i="13"/>
  <c r="H809" i="13"/>
  <c r="I809" i="13"/>
  <c r="J809" i="13"/>
  <c r="K809" i="13"/>
  <c r="H810" i="13"/>
  <c r="I810" i="13"/>
  <c r="J810" i="13"/>
  <c r="K810" i="13"/>
  <c r="H811" i="13"/>
  <c r="I811" i="13"/>
  <c r="J811" i="13"/>
  <c r="K811" i="13"/>
  <c r="H812" i="13"/>
  <c r="I812" i="13"/>
  <c r="J812" i="13"/>
  <c r="K812" i="13"/>
  <c r="H813" i="13"/>
  <c r="I813" i="13"/>
  <c r="J813" i="13"/>
  <c r="K813" i="13"/>
  <c r="H814" i="13"/>
  <c r="I814" i="13"/>
  <c r="J814" i="13"/>
  <c r="K814" i="13"/>
  <c r="H815" i="13"/>
  <c r="I815" i="13"/>
  <c r="J815" i="13"/>
  <c r="K815" i="13"/>
  <c r="H816" i="13"/>
  <c r="I816" i="13"/>
  <c r="J816" i="13"/>
  <c r="K816" i="13"/>
  <c r="H817" i="13"/>
  <c r="I817" i="13"/>
  <c r="J817" i="13"/>
  <c r="K817" i="13"/>
  <c r="H818" i="13"/>
  <c r="I818" i="13"/>
  <c r="J818" i="13"/>
  <c r="K818" i="13"/>
  <c r="H819" i="13"/>
  <c r="I819" i="13"/>
  <c r="J819" i="13"/>
  <c r="K819" i="13"/>
  <c r="H820" i="13"/>
  <c r="I820" i="13"/>
  <c r="J820" i="13"/>
  <c r="K820" i="13"/>
  <c r="H821" i="13"/>
  <c r="I821" i="13"/>
  <c r="J821" i="13"/>
  <c r="K821" i="13"/>
  <c r="H822" i="13"/>
  <c r="I822" i="13"/>
  <c r="J822" i="13"/>
  <c r="K822" i="13"/>
  <c r="H823" i="13"/>
  <c r="I823" i="13"/>
  <c r="J823" i="13"/>
  <c r="K823" i="13"/>
  <c r="H824" i="13"/>
  <c r="I824" i="13"/>
  <c r="J824" i="13"/>
  <c r="K824" i="13"/>
  <c r="H825" i="13"/>
  <c r="I825" i="13"/>
  <c r="J825" i="13"/>
  <c r="K825" i="13"/>
  <c r="H826" i="13"/>
  <c r="I826" i="13"/>
  <c r="J826" i="13"/>
  <c r="K826" i="13"/>
  <c r="H827" i="13"/>
  <c r="I827" i="13"/>
  <c r="J827" i="13"/>
  <c r="K827" i="13"/>
  <c r="H828" i="13"/>
  <c r="I828" i="13"/>
  <c r="J828" i="13"/>
  <c r="K828" i="13"/>
  <c r="H829" i="13"/>
  <c r="I829" i="13"/>
  <c r="J829" i="13"/>
  <c r="K829" i="13"/>
  <c r="H830" i="13"/>
  <c r="I830" i="13"/>
  <c r="J830" i="13"/>
  <c r="K830" i="13"/>
  <c r="H831" i="13"/>
  <c r="I831" i="13"/>
  <c r="J831" i="13"/>
  <c r="K831" i="13"/>
  <c r="H832" i="13"/>
  <c r="I832" i="13"/>
  <c r="J832" i="13"/>
  <c r="K832" i="13"/>
  <c r="H833" i="13"/>
  <c r="I833" i="13"/>
  <c r="J833" i="13"/>
  <c r="K833" i="13"/>
  <c r="H834" i="13"/>
  <c r="I834" i="13"/>
  <c r="J834" i="13"/>
  <c r="K834" i="13"/>
  <c r="H835" i="13"/>
  <c r="I835" i="13"/>
  <c r="J835" i="13"/>
  <c r="K835" i="13"/>
  <c r="H836" i="13"/>
  <c r="I836" i="13"/>
  <c r="J836" i="13"/>
  <c r="K836" i="13"/>
  <c r="H837" i="13"/>
  <c r="I837" i="13"/>
  <c r="J837" i="13"/>
  <c r="K837" i="13"/>
  <c r="H838" i="13"/>
  <c r="I838" i="13"/>
  <c r="J838" i="13"/>
  <c r="K838" i="13"/>
  <c r="H839" i="13"/>
  <c r="I839" i="13"/>
  <c r="J839" i="13"/>
  <c r="K839" i="13"/>
  <c r="H840" i="13"/>
  <c r="I840" i="13"/>
  <c r="J840" i="13"/>
  <c r="K840" i="13"/>
  <c r="H841" i="13"/>
  <c r="I841" i="13"/>
  <c r="J841" i="13"/>
  <c r="K841" i="13"/>
  <c r="H842" i="13"/>
  <c r="I842" i="13"/>
  <c r="J842" i="13"/>
  <c r="K842" i="13"/>
  <c r="H843" i="13"/>
  <c r="I843" i="13"/>
  <c r="J843" i="13"/>
  <c r="K843" i="13"/>
  <c r="H844" i="13"/>
  <c r="I844" i="13"/>
  <c r="J844" i="13"/>
  <c r="K844" i="13"/>
  <c r="H845" i="13"/>
  <c r="I845" i="13"/>
  <c r="J845" i="13"/>
  <c r="K845" i="13"/>
  <c r="H846" i="13"/>
  <c r="I846" i="13"/>
  <c r="J846" i="13"/>
  <c r="K846" i="13"/>
  <c r="H847" i="13"/>
  <c r="I847" i="13"/>
  <c r="J847" i="13"/>
  <c r="K847" i="13"/>
  <c r="H848" i="13"/>
  <c r="I848" i="13"/>
  <c r="J848" i="13"/>
  <c r="K848" i="13"/>
  <c r="H849" i="13"/>
  <c r="I849" i="13"/>
  <c r="J849" i="13"/>
  <c r="K849" i="13"/>
  <c r="H850" i="13"/>
  <c r="I850" i="13"/>
  <c r="J850" i="13"/>
  <c r="K850" i="13"/>
  <c r="H851" i="13"/>
  <c r="I851" i="13"/>
  <c r="J851" i="13"/>
  <c r="K851" i="13"/>
  <c r="H852" i="13"/>
  <c r="I852" i="13"/>
  <c r="J852" i="13"/>
  <c r="K852" i="13"/>
  <c r="H853" i="13"/>
  <c r="I853" i="13"/>
  <c r="J853" i="13"/>
  <c r="K853" i="13"/>
  <c r="H854" i="13"/>
  <c r="I854" i="13"/>
  <c r="J854" i="13"/>
  <c r="K854" i="13"/>
  <c r="H855" i="13"/>
  <c r="I855" i="13"/>
  <c r="J855" i="13"/>
  <c r="K855" i="13"/>
  <c r="H856" i="13"/>
  <c r="I856" i="13"/>
  <c r="J856" i="13"/>
  <c r="K856" i="13"/>
  <c r="H857" i="13"/>
  <c r="I857" i="13"/>
  <c r="J857" i="13"/>
  <c r="K857" i="13"/>
  <c r="H858" i="13"/>
  <c r="I858" i="13"/>
  <c r="J858" i="13"/>
  <c r="K858" i="13"/>
  <c r="H859" i="13"/>
  <c r="I859" i="13"/>
  <c r="J859" i="13"/>
  <c r="K859" i="13"/>
  <c r="H860" i="13"/>
  <c r="I860" i="13"/>
  <c r="J860" i="13"/>
  <c r="K860" i="13"/>
  <c r="H861" i="13"/>
  <c r="I861" i="13"/>
  <c r="J861" i="13"/>
  <c r="K861" i="13"/>
  <c r="H862" i="13"/>
  <c r="I862" i="13"/>
  <c r="J862" i="13"/>
  <c r="K862" i="13"/>
  <c r="H863" i="13"/>
  <c r="I863" i="13"/>
  <c r="J863" i="13"/>
  <c r="K863" i="13"/>
  <c r="H864" i="13"/>
  <c r="I864" i="13"/>
  <c r="J864" i="13"/>
  <c r="K864" i="13"/>
  <c r="H865" i="13"/>
  <c r="I865" i="13"/>
  <c r="J865" i="13"/>
  <c r="K865" i="13"/>
  <c r="H866" i="13"/>
  <c r="I866" i="13"/>
  <c r="J866" i="13"/>
  <c r="K866" i="13"/>
  <c r="H867" i="13"/>
  <c r="I867" i="13"/>
  <c r="J867" i="13"/>
  <c r="K867" i="13"/>
  <c r="H868" i="13"/>
  <c r="I868" i="13"/>
  <c r="J868" i="13"/>
  <c r="K868" i="13"/>
  <c r="H869" i="13"/>
  <c r="I869" i="13"/>
  <c r="J869" i="13"/>
  <c r="K869" i="13"/>
  <c r="H870" i="13"/>
  <c r="I870" i="13"/>
  <c r="J870" i="13"/>
  <c r="K870" i="13"/>
  <c r="H871" i="13"/>
  <c r="I871" i="13"/>
  <c r="J871" i="13"/>
  <c r="K871" i="13"/>
  <c r="H872" i="13"/>
  <c r="I872" i="13"/>
  <c r="J872" i="13"/>
  <c r="K872" i="13"/>
  <c r="H873" i="13"/>
  <c r="I873" i="13"/>
  <c r="J873" i="13"/>
  <c r="K873" i="13"/>
  <c r="H874" i="13"/>
  <c r="I874" i="13"/>
  <c r="J874" i="13"/>
  <c r="K874" i="13"/>
  <c r="H875" i="13"/>
  <c r="I875" i="13"/>
  <c r="J875" i="13"/>
  <c r="K875" i="13"/>
  <c r="H876" i="13"/>
  <c r="I876" i="13"/>
  <c r="J876" i="13"/>
  <c r="K876" i="13"/>
  <c r="H877" i="13"/>
  <c r="I877" i="13"/>
  <c r="J877" i="13"/>
  <c r="K877" i="13"/>
  <c r="H878" i="13"/>
  <c r="I878" i="13"/>
  <c r="J878" i="13"/>
  <c r="K878" i="13"/>
  <c r="H879" i="13"/>
  <c r="I879" i="13"/>
  <c r="J879" i="13"/>
  <c r="K879" i="13"/>
  <c r="H880" i="13"/>
  <c r="I880" i="13"/>
  <c r="J880" i="13"/>
  <c r="K880" i="13"/>
  <c r="H881" i="13"/>
  <c r="I881" i="13"/>
  <c r="J881" i="13"/>
  <c r="K881" i="13"/>
  <c r="H882" i="13"/>
  <c r="I882" i="13"/>
  <c r="J882" i="13"/>
  <c r="K882" i="13"/>
  <c r="H883" i="13"/>
  <c r="I883" i="13"/>
  <c r="J883" i="13"/>
  <c r="K883" i="13"/>
  <c r="H884" i="13"/>
  <c r="I884" i="13"/>
  <c r="J884" i="13"/>
  <c r="K884" i="13"/>
  <c r="H885" i="13"/>
  <c r="I885" i="13"/>
  <c r="J885" i="13"/>
  <c r="K885" i="13"/>
  <c r="H886" i="13"/>
  <c r="I886" i="13"/>
  <c r="J886" i="13"/>
  <c r="K886" i="13"/>
  <c r="H887" i="13"/>
  <c r="I887" i="13"/>
  <c r="J887" i="13"/>
  <c r="K887" i="13"/>
  <c r="H888" i="13"/>
  <c r="I888" i="13"/>
  <c r="J888" i="13"/>
  <c r="K888" i="13"/>
  <c r="H889" i="13"/>
  <c r="I889" i="13"/>
  <c r="J889" i="13"/>
  <c r="K889" i="13"/>
  <c r="H890" i="13"/>
  <c r="I890" i="13"/>
  <c r="J890" i="13"/>
  <c r="K890" i="13"/>
  <c r="H891" i="13"/>
  <c r="I891" i="13"/>
  <c r="J891" i="13"/>
  <c r="K891" i="13"/>
  <c r="H892" i="13"/>
  <c r="I892" i="13"/>
  <c r="J892" i="13"/>
  <c r="K892" i="13"/>
  <c r="H893" i="13"/>
  <c r="I893" i="13"/>
  <c r="J893" i="13"/>
  <c r="K893" i="13"/>
  <c r="H894" i="13"/>
  <c r="I894" i="13"/>
  <c r="J894" i="13"/>
  <c r="K894" i="13"/>
  <c r="H895" i="13"/>
  <c r="I895" i="13"/>
  <c r="J895" i="13"/>
  <c r="K895" i="13"/>
  <c r="H896" i="13"/>
  <c r="I896" i="13"/>
  <c r="J896" i="13"/>
  <c r="K896" i="13"/>
  <c r="H897" i="13"/>
  <c r="I897" i="13"/>
  <c r="J897" i="13"/>
  <c r="K897" i="13"/>
  <c r="H898" i="13"/>
  <c r="I898" i="13"/>
  <c r="J898" i="13"/>
  <c r="K898" i="13"/>
  <c r="H899" i="13"/>
  <c r="I899" i="13"/>
  <c r="J899" i="13"/>
  <c r="K899" i="13"/>
  <c r="H900" i="13"/>
  <c r="I900" i="13"/>
  <c r="J900" i="13"/>
  <c r="K900" i="13"/>
  <c r="H901" i="13"/>
  <c r="I901" i="13"/>
  <c r="J901" i="13"/>
  <c r="K901" i="13"/>
  <c r="H902" i="13"/>
  <c r="I902" i="13"/>
  <c r="J902" i="13"/>
  <c r="K902" i="13"/>
  <c r="H903" i="13"/>
  <c r="I903" i="13"/>
  <c r="J903" i="13"/>
  <c r="K903" i="13"/>
  <c r="H904" i="13"/>
  <c r="I904" i="13"/>
  <c r="J904" i="13"/>
  <c r="K904" i="13"/>
  <c r="H905" i="13"/>
  <c r="I905" i="13"/>
  <c r="J905" i="13"/>
  <c r="K905" i="13"/>
  <c r="H906" i="13"/>
  <c r="I906" i="13"/>
  <c r="J906" i="13"/>
  <c r="K906" i="13"/>
  <c r="H907" i="13"/>
  <c r="I907" i="13"/>
  <c r="J907" i="13"/>
  <c r="K907" i="13"/>
  <c r="H908" i="13"/>
  <c r="I908" i="13"/>
  <c r="J908" i="13"/>
  <c r="K908" i="13"/>
  <c r="H909" i="13"/>
  <c r="I909" i="13"/>
  <c r="J909" i="13"/>
  <c r="K909" i="13"/>
  <c r="H910" i="13"/>
  <c r="I910" i="13"/>
  <c r="J910" i="13"/>
  <c r="K910" i="13"/>
  <c r="H911" i="13"/>
  <c r="I911" i="13"/>
  <c r="J911" i="13"/>
  <c r="K911" i="13"/>
  <c r="H912" i="13"/>
  <c r="I912" i="13"/>
  <c r="J912" i="13"/>
  <c r="K912" i="13"/>
  <c r="H913" i="13"/>
  <c r="I913" i="13"/>
  <c r="J913" i="13"/>
  <c r="K913" i="13"/>
  <c r="H914" i="13"/>
  <c r="I914" i="13"/>
  <c r="J914" i="13"/>
  <c r="K914" i="13"/>
  <c r="H915" i="13"/>
  <c r="I915" i="13"/>
  <c r="J915" i="13"/>
  <c r="K915" i="13"/>
  <c r="H916" i="13"/>
  <c r="I916" i="13"/>
  <c r="J916" i="13"/>
  <c r="K916" i="13"/>
  <c r="H917" i="13"/>
  <c r="I917" i="13"/>
  <c r="J917" i="13"/>
  <c r="K917" i="13"/>
  <c r="H918" i="13"/>
  <c r="I918" i="13"/>
  <c r="J918" i="13"/>
  <c r="K918" i="13"/>
  <c r="H919" i="13"/>
  <c r="I919" i="13"/>
  <c r="J919" i="13"/>
  <c r="K919" i="13"/>
  <c r="H920" i="13"/>
  <c r="I920" i="13"/>
  <c r="J920" i="13"/>
  <c r="K920" i="13"/>
  <c r="H921" i="13"/>
  <c r="I921" i="13"/>
  <c r="J921" i="13"/>
  <c r="K921" i="13"/>
  <c r="H922" i="13"/>
  <c r="I922" i="13"/>
  <c r="J922" i="13"/>
  <c r="K922" i="13"/>
  <c r="H923" i="13"/>
  <c r="I923" i="13"/>
  <c r="J923" i="13"/>
  <c r="K923" i="13"/>
  <c r="H924" i="13"/>
  <c r="I924" i="13"/>
  <c r="J924" i="13"/>
  <c r="K924" i="13"/>
  <c r="H925" i="13"/>
  <c r="I925" i="13"/>
  <c r="J925" i="13"/>
  <c r="K925" i="13"/>
  <c r="H926" i="13"/>
  <c r="I926" i="13"/>
  <c r="J926" i="13"/>
  <c r="K926" i="13"/>
  <c r="H927" i="13"/>
  <c r="I927" i="13"/>
  <c r="J927" i="13"/>
  <c r="K927" i="13"/>
  <c r="H928" i="13"/>
  <c r="I928" i="13"/>
  <c r="J928" i="13"/>
  <c r="K928" i="13"/>
  <c r="H929" i="13"/>
  <c r="I929" i="13"/>
  <c r="J929" i="13"/>
  <c r="K929" i="13"/>
  <c r="H930" i="13"/>
  <c r="I930" i="13"/>
  <c r="J930" i="13"/>
  <c r="K930" i="13"/>
  <c r="H931" i="13"/>
  <c r="I931" i="13"/>
  <c r="J931" i="13"/>
  <c r="K931" i="13"/>
  <c r="H932" i="13"/>
  <c r="I932" i="13"/>
  <c r="J932" i="13"/>
  <c r="K932" i="13"/>
  <c r="H933" i="13"/>
  <c r="I933" i="13"/>
  <c r="J933" i="13"/>
  <c r="K933" i="13"/>
  <c r="H934" i="13"/>
  <c r="I934" i="13"/>
  <c r="J934" i="13"/>
  <c r="K934" i="13"/>
  <c r="H935" i="13"/>
  <c r="I935" i="13"/>
  <c r="J935" i="13"/>
  <c r="K935" i="13"/>
  <c r="H936" i="13"/>
  <c r="I936" i="13"/>
  <c r="J936" i="13"/>
  <c r="K936" i="13"/>
  <c r="H937" i="13"/>
  <c r="I937" i="13"/>
  <c r="J937" i="13"/>
  <c r="K937" i="13"/>
  <c r="H938" i="13"/>
  <c r="I938" i="13"/>
  <c r="J938" i="13"/>
  <c r="K938" i="13"/>
  <c r="H939" i="13"/>
  <c r="I939" i="13"/>
  <c r="J939" i="13"/>
  <c r="K939" i="13"/>
  <c r="H940" i="13"/>
  <c r="I940" i="13"/>
  <c r="J940" i="13"/>
  <c r="K940" i="13"/>
  <c r="H941" i="13"/>
  <c r="I941" i="13"/>
  <c r="J941" i="13"/>
  <c r="K941" i="13"/>
  <c r="H942" i="13"/>
  <c r="I942" i="13"/>
  <c r="J942" i="13"/>
  <c r="K942" i="13"/>
  <c r="H943" i="13"/>
  <c r="I943" i="13"/>
  <c r="J943" i="13"/>
  <c r="K943" i="13"/>
  <c r="H944" i="13"/>
  <c r="I944" i="13"/>
  <c r="J944" i="13"/>
  <c r="K944" i="13"/>
  <c r="H945" i="13"/>
  <c r="I945" i="13"/>
  <c r="J945" i="13"/>
  <c r="K945" i="13"/>
  <c r="H946" i="13"/>
  <c r="I946" i="13"/>
  <c r="J946" i="13"/>
  <c r="K946" i="13"/>
  <c r="H947" i="13"/>
  <c r="I947" i="13"/>
  <c r="J947" i="13"/>
  <c r="K947" i="13"/>
  <c r="H948" i="13"/>
  <c r="I948" i="13"/>
  <c r="J948" i="13"/>
  <c r="K948" i="13"/>
  <c r="H949" i="13"/>
  <c r="I949" i="13"/>
  <c r="J949" i="13"/>
  <c r="K949" i="13"/>
  <c r="H950" i="13"/>
  <c r="I950" i="13"/>
  <c r="J950" i="13"/>
  <c r="K950" i="13"/>
  <c r="H951" i="13"/>
  <c r="I951" i="13"/>
  <c r="J951" i="13"/>
  <c r="K951" i="13"/>
  <c r="H952" i="13"/>
  <c r="I952" i="13"/>
  <c r="J952" i="13"/>
  <c r="K952" i="13"/>
  <c r="H953" i="13"/>
  <c r="I953" i="13"/>
  <c r="J953" i="13"/>
  <c r="K953" i="13"/>
  <c r="H954" i="13"/>
  <c r="I954" i="13"/>
  <c r="J954" i="13"/>
  <c r="K954" i="13"/>
  <c r="H955" i="13"/>
  <c r="I955" i="13"/>
  <c r="J955" i="13"/>
  <c r="K955" i="13"/>
  <c r="H956" i="13"/>
  <c r="I956" i="13"/>
  <c r="J956" i="13"/>
  <c r="K956" i="13"/>
  <c r="H957" i="13"/>
  <c r="I957" i="13"/>
  <c r="J957" i="13"/>
  <c r="K957" i="13"/>
  <c r="H958" i="13"/>
  <c r="I958" i="13"/>
  <c r="J958" i="13"/>
  <c r="K958" i="13"/>
  <c r="H959" i="13"/>
  <c r="I959" i="13"/>
  <c r="J959" i="13"/>
  <c r="K959" i="13"/>
  <c r="H960" i="13"/>
  <c r="I960" i="13"/>
  <c r="J960" i="13"/>
  <c r="K960" i="13"/>
  <c r="H961" i="13"/>
  <c r="I961" i="13"/>
  <c r="J961" i="13"/>
  <c r="K961" i="13"/>
  <c r="H962" i="13"/>
  <c r="I962" i="13"/>
  <c r="J962" i="13"/>
  <c r="K962" i="13"/>
  <c r="H963" i="13"/>
  <c r="I963" i="13"/>
  <c r="J963" i="13"/>
  <c r="K963" i="13"/>
  <c r="H964" i="13"/>
  <c r="I964" i="13"/>
  <c r="J964" i="13"/>
  <c r="K964" i="13"/>
  <c r="H965" i="13"/>
  <c r="I965" i="13"/>
  <c r="J965" i="13"/>
  <c r="K965" i="13"/>
  <c r="H966" i="13"/>
  <c r="I966" i="13"/>
  <c r="J966" i="13"/>
  <c r="K966" i="13"/>
  <c r="H967" i="13"/>
  <c r="I967" i="13"/>
  <c r="J967" i="13"/>
  <c r="K967" i="13"/>
  <c r="H968" i="13"/>
  <c r="I968" i="13"/>
  <c r="J968" i="13"/>
  <c r="K968" i="13"/>
  <c r="H969" i="13"/>
  <c r="I969" i="13"/>
  <c r="J969" i="13"/>
  <c r="K969" i="13"/>
  <c r="H970" i="13"/>
  <c r="I970" i="13"/>
  <c r="J970" i="13"/>
  <c r="K970" i="13"/>
  <c r="H971" i="13"/>
  <c r="I971" i="13"/>
  <c r="J971" i="13"/>
  <c r="K971" i="13"/>
  <c r="H972" i="13"/>
  <c r="I972" i="13"/>
  <c r="J972" i="13"/>
  <c r="K972" i="13"/>
  <c r="H973" i="13"/>
  <c r="I973" i="13"/>
  <c r="J973" i="13"/>
  <c r="K973" i="13"/>
  <c r="H974" i="13"/>
  <c r="I974" i="13"/>
  <c r="J974" i="13"/>
  <c r="K974" i="13"/>
  <c r="H975" i="13"/>
  <c r="I975" i="13"/>
  <c r="J975" i="13"/>
  <c r="K975" i="13"/>
  <c r="H976" i="13"/>
  <c r="I976" i="13"/>
  <c r="J976" i="13"/>
  <c r="K976" i="13"/>
  <c r="H977" i="13"/>
  <c r="I977" i="13"/>
  <c r="J977" i="13"/>
  <c r="K977" i="13"/>
  <c r="H978" i="13"/>
  <c r="I978" i="13"/>
  <c r="J978" i="13"/>
  <c r="K978" i="13"/>
  <c r="H979" i="13"/>
  <c r="I979" i="13"/>
  <c r="J979" i="13"/>
  <c r="K979" i="13"/>
  <c r="H980" i="13"/>
  <c r="I980" i="13"/>
  <c r="J980" i="13"/>
  <c r="K980" i="13"/>
  <c r="H981" i="13"/>
  <c r="I981" i="13"/>
  <c r="J981" i="13"/>
  <c r="K981" i="13"/>
  <c r="H982" i="13"/>
  <c r="I982" i="13"/>
  <c r="J982" i="13"/>
  <c r="K982" i="13"/>
  <c r="H983" i="13"/>
  <c r="I983" i="13"/>
  <c r="J983" i="13"/>
  <c r="K983" i="13"/>
  <c r="H984" i="13"/>
  <c r="I984" i="13"/>
  <c r="J984" i="13"/>
  <c r="K984" i="13"/>
  <c r="H985" i="13"/>
  <c r="I985" i="13"/>
  <c r="J985" i="13"/>
  <c r="K985" i="13"/>
  <c r="H986" i="13"/>
  <c r="I986" i="13"/>
  <c r="J986" i="13"/>
  <c r="K986" i="13"/>
  <c r="H987" i="13"/>
  <c r="I987" i="13"/>
  <c r="J987" i="13"/>
  <c r="K987" i="13"/>
  <c r="H988" i="13"/>
  <c r="I988" i="13"/>
  <c r="J988" i="13"/>
  <c r="K988" i="13"/>
  <c r="H989" i="13"/>
  <c r="I989" i="13"/>
  <c r="J989" i="13"/>
  <c r="K989" i="13"/>
  <c r="H990" i="13"/>
  <c r="I990" i="13"/>
  <c r="J990" i="13"/>
  <c r="K990" i="13"/>
  <c r="H991" i="13"/>
  <c r="I991" i="13"/>
  <c r="J991" i="13"/>
  <c r="K991" i="13"/>
  <c r="H992" i="13"/>
  <c r="I992" i="13"/>
  <c r="J992" i="13"/>
  <c r="K992" i="13"/>
  <c r="H993" i="13"/>
  <c r="I993" i="13"/>
  <c r="J993" i="13"/>
  <c r="K993" i="13"/>
  <c r="H994" i="13"/>
  <c r="I994" i="13"/>
  <c r="J994" i="13"/>
  <c r="K994" i="13"/>
  <c r="H995" i="13"/>
  <c r="I995" i="13"/>
  <c r="J995" i="13"/>
  <c r="K995" i="13"/>
  <c r="H996" i="13"/>
  <c r="I996" i="13"/>
  <c r="J996" i="13"/>
  <c r="K996" i="13"/>
  <c r="H997" i="13"/>
  <c r="I997" i="13"/>
  <c r="J997" i="13"/>
  <c r="K997" i="13"/>
  <c r="H998" i="13"/>
  <c r="I998" i="13"/>
  <c r="J998" i="13"/>
  <c r="K998" i="13"/>
  <c r="H999" i="13"/>
  <c r="I999" i="13"/>
  <c r="J999" i="13"/>
  <c r="K999" i="13"/>
  <c r="H1000" i="13"/>
  <c r="I1000" i="13"/>
  <c r="J1000" i="13"/>
  <c r="K1000" i="13"/>
  <c r="H1001" i="13"/>
  <c r="I1001" i="13"/>
  <c r="J1001" i="13"/>
  <c r="K1001" i="13"/>
  <c r="H1002" i="13"/>
  <c r="I1002" i="13"/>
  <c r="J1002" i="13"/>
  <c r="K1002" i="13"/>
  <c r="H1003" i="13"/>
  <c r="I1003" i="13"/>
  <c r="J1003" i="13"/>
  <c r="K1003" i="13"/>
  <c r="H1004" i="13"/>
  <c r="I1004" i="13"/>
  <c r="J1004" i="13"/>
  <c r="K1004" i="13"/>
  <c r="H1005" i="13"/>
  <c r="I1005" i="13"/>
  <c r="J1005" i="13"/>
  <c r="K1005" i="13"/>
  <c r="H1006" i="13"/>
  <c r="I1006" i="13"/>
  <c r="J1006" i="13"/>
  <c r="K1006" i="13"/>
  <c r="H1007" i="13"/>
  <c r="I1007" i="13"/>
  <c r="J1007" i="13"/>
  <c r="K1007" i="13"/>
  <c r="H1008" i="13"/>
  <c r="I1008" i="13"/>
  <c r="J1008" i="13"/>
  <c r="K1008" i="13"/>
  <c r="H1009" i="13"/>
  <c r="I1009" i="13"/>
  <c r="J1009" i="13"/>
  <c r="K1009" i="13"/>
  <c r="H1010" i="13"/>
  <c r="I1010" i="13"/>
  <c r="J1010" i="13"/>
  <c r="K1010" i="13"/>
  <c r="H1011" i="13"/>
  <c r="I1011" i="13"/>
  <c r="J1011" i="13"/>
  <c r="K1011" i="13"/>
  <c r="H1012" i="13"/>
  <c r="I1012" i="13"/>
  <c r="J1012" i="13"/>
  <c r="K1012" i="13"/>
  <c r="H1013" i="13"/>
  <c r="I1013" i="13"/>
  <c r="J1013" i="13"/>
  <c r="K1013" i="13"/>
  <c r="H1014" i="13"/>
  <c r="I1014" i="13"/>
  <c r="J1014" i="13"/>
  <c r="K1014" i="13"/>
  <c r="H1015" i="13"/>
  <c r="I1015" i="13"/>
  <c r="J1015" i="13"/>
  <c r="K1015" i="13"/>
  <c r="H1016" i="13"/>
  <c r="I1016" i="13"/>
  <c r="J1016" i="13"/>
  <c r="K1016" i="13"/>
  <c r="H1017" i="13"/>
  <c r="I1017" i="13"/>
  <c r="J1017" i="13"/>
  <c r="K1017" i="13"/>
  <c r="H1018" i="13"/>
  <c r="I1018" i="13"/>
  <c r="J1018" i="13"/>
  <c r="K1018" i="13"/>
  <c r="H1019" i="13"/>
  <c r="I1019" i="13"/>
  <c r="J1019" i="13"/>
  <c r="K1019" i="13"/>
  <c r="H1020" i="13"/>
  <c r="I1020" i="13"/>
  <c r="J1020" i="13"/>
  <c r="K1020" i="13"/>
  <c r="H1021" i="13"/>
  <c r="I1021" i="13"/>
  <c r="J1021" i="13"/>
  <c r="K1021" i="13"/>
  <c r="H1022" i="13"/>
  <c r="I1022" i="13"/>
  <c r="J1022" i="13"/>
  <c r="K1022" i="13"/>
  <c r="H1023" i="13"/>
  <c r="I1023" i="13"/>
  <c r="J1023" i="13"/>
  <c r="K1023" i="13"/>
  <c r="H1024" i="13"/>
  <c r="I1024" i="13"/>
  <c r="J1024" i="13"/>
  <c r="K1024" i="13"/>
  <c r="H1025" i="13"/>
  <c r="I1025" i="13"/>
  <c r="J1025" i="13"/>
  <c r="K1025" i="13"/>
  <c r="H1026" i="13"/>
  <c r="I1026" i="13"/>
  <c r="J1026" i="13"/>
  <c r="K1026" i="13"/>
  <c r="H1027" i="13"/>
  <c r="I1027" i="13"/>
  <c r="J1027" i="13"/>
  <c r="K1027" i="13"/>
  <c r="H1028" i="13"/>
  <c r="I1028" i="13"/>
  <c r="J1028" i="13"/>
  <c r="K1028" i="13"/>
  <c r="H1029" i="13"/>
  <c r="I1029" i="13"/>
  <c r="J1029" i="13"/>
  <c r="K1029" i="13"/>
  <c r="H1030" i="13"/>
  <c r="I1030" i="13"/>
  <c r="J1030" i="13"/>
  <c r="K1030" i="13"/>
  <c r="H1031" i="13"/>
  <c r="I1031" i="13"/>
  <c r="J1031" i="13"/>
  <c r="K1031" i="13"/>
  <c r="H1032" i="13"/>
  <c r="I1032" i="13"/>
  <c r="J1032" i="13"/>
  <c r="K1032" i="13"/>
  <c r="H1033" i="13"/>
  <c r="I1033" i="13"/>
  <c r="J1033" i="13"/>
  <c r="K1033" i="13"/>
  <c r="H1034" i="13"/>
  <c r="I1034" i="13"/>
  <c r="J1034" i="13"/>
  <c r="K1034" i="13"/>
  <c r="H1035" i="13"/>
  <c r="I1035" i="13"/>
  <c r="J1035" i="13"/>
  <c r="K1035" i="13"/>
  <c r="H1036" i="13"/>
  <c r="I1036" i="13"/>
  <c r="J1036" i="13"/>
  <c r="K1036" i="13"/>
  <c r="H1037" i="13"/>
  <c r="I1037" i="13"/>
  <c r="J1037" i="13"/>
  <c r="K1037" i="13"/>
  <c r="H1038" i="13"/>
  <c r="I1038" i="13"/>
  <c r="J1038" i="13"/>
  <c r="K1038" i="13"/>
  <c r="H1039" i="13"/>
  <c r="I1039" i="13"/>
  <c r="J1039" i="13"/>
  <c r="K1039" i="13"/>
  <c r="H1040" i="13"/>
  <c r="I1040" i="13"/>
  <c r="J1040" i="13"/>
  <c r="K1040" i="13"/>
  <c r="H1041" i="13"/>
  <c r="I1041" i="13"/>
  <c r="J1041" i="13"/>
  <c r="K1041" i="13"/>
  <c r="H1042" i="13"/>
  <c r="I1042" i="13"/>
  <c r="J1042" i="13"/>
  <c r="K1042" i="13"/>
  <c r="H1043" i="13"/>
  <c r="I1043" i="13"/>
  <c r="J1043" i="13"/>
  <c r="K1043" i="13"/>
  <c r="H1044" i="13"/>
  <c r="I1044" i="13"/>
  <c r="J1044" i="13"/>
  <c r="K1044" i="13"/>
  <c r="H1045" i="13"/>
  <c r="I1045" i="13"/>
  <c r="J1045" i="13"/>
  <c r="K1045" i="13"/>
  <c r="H1046" i="13"/>
  <c r="I1046" i="13"/>
  <c r="J1046" i="13"/>
  <c r="K1046" i="13"/>
  <c r="H1047" i="13"/>
  <c r="I1047" i="13"/>
  <c r="J1047" i="13"/>
  <c r="K1047" i="13"/>
  <c r="H1048" i="13"/>
  <c r="I1048" i="13"/>
  <c r="J1048" i="13"/>
  <c r="K1048" i="13"/>
  <c r="H1049" i="13"/>
  <c r="I1049" i="13"/>
  <c r="J1049" i="13"/>
  <c r="K1049" i="13"/>
  <c r="H1050" i="13"/>
  <c r="I1050" i="13"/>
  <c r="J1050" i="13"/>
  <c r="K1050" i="13"/>
  <c r="H1051" i="13"/>
  <c r="I1051" i="13"/>
  <c r="J1051" i="13"/>
  <c r="K1051" i="13"/>
  <c r="H1052" i="13"/>
  <c r="I1052" i="13"/>
  <c r="J1052" i="13"/>
  <c r="K1052" i="13"/>
  <c r="H1053" i="13"/>
  <c r="I1053" i="13"/>
  <c r="J1053" i="13"/>
  <c r="K1053" i="13"/>
  <c r="H1054" i="13"/>
  <c r="I1054" i="13"/>
  <c r="J1054" i="13"/>
  <c r="K1054" i="13"/>
  <c r="H1055" i="13"/>
  <c r="I1055" i="13"/>
  <c r="J1055" i="13"/>
  <c r="K1055" i="13"/>
  <c r="H1056" i="13"/>
  <c r="I1056" i="13"/>
  <c r="J1056" i="13"/>
  <c r="K1056" i="13"/>
  <c r="H1057" i="13"/>
  <c r="I1057" i="13"/>
  <c r="J1057" i="13"/>
  <c r="K1057" i="13"/>
  <c r="H1058" i="13"/>
  <c r="I1058" i="13"/>
  <c r="J1058" i="13"/>
  <c r="K1058" i="13"/>
  <c r="H1059" i="13"/>
  <c r="I1059" i="13"/>
  <c r="J1059" i="13"/>
  <c r="K1059" i="13"/>
  <c r="H1060" i="13"/>
  <c r="I1060" i="13"/>
  <c r="J1060" i="13"/>
  <c r="K1060" i="13"/>
  <c r="H1061" i="13"/>
  <c r="I1061" i="13"/>
  <c r="J1061" i="13"/>
  <c r="K1061" i="13"/>
  <c r="H1062" i="13"/>
  <c r="I1062" i="13"/>
  <c r="J1062" i="13"/>
  <c r="K1062" i="13"/>
  <c r="H1063" i="13"/>
  <c r="I1063" i="13"/>
  <c r="J1063" i="13"/>
  <c r="K1063" i="13"/>
  <c r="H1064" i="13"/>
  <c r="I1064" i="13"/>
  <c r="J1064" i="13"/>
  <c r="K1064" i="13"/>
  <c r="H1065" i="13"/>
  <c r="I1065" i="13"/>
  <c r="J1065" i="13"/>
  <c r="K1065" i="13"/>
  <c r="H1066" i="13"/>
  <c r="I1066" i="13"/>
  <c r="J1066" i="13"/>
  <c r="K1066" i="13"/>
  <c r="H1067" i="13"/>
  <c r="I1067" i="13"/>
  <c r="J1067" i="13"/>
  <c r="K1067" i="13"/>
  <c r="H1068" i="13"/>
  <c r="I1068" i="13"/>
  <c r="J1068" i="13"/>
  <c r="K1068" i="13"/>
  <c r="H1069" i="13"/>
  <c r="I1069" i="13"/>
  <c r="J1069" i="13"/>
  <c r="K1069" i="13"/>
  <c r="H1070" i="13"/>
  <c r="I1070" i="13"/>
  <c r="J1070" i="13"/>
  <c r="K1070" i="13"/>
  <c r="H1071" i="13"/>
  <c r="I1071" i="13"/>
  <c r="J1071" i="13"/>
  <c r="K1071" i="13"/>
  <c r="H1072" i="13"/>
  <c r="I1072" i="13"/>
  <c r="J1072" i="13"/>
  <c r="K1072" i="13"/>
  <c r="H1073" i="13"/>
  <c r="I1073" i="13"/>
  <c r="J1073" i="13"/>
  <c r="K1073" i="13"/>
  <c r="H1074" i="13"/>
  <c r="I1074" i="13"/>
  <c r="J1074" i="13"/>
  <c r="K1074" i="13"/>
  <c r="H1075" i="13"/>
  <c r="I1075" i="13"/>
  <c r="J1075" i="13"/>
  <c r="K1075" i="13"/>
  <c r="H1076" i="13"/>
  <c r="I1076" i="13"/>
  <c r="J1076" i="13"/>
  <c r="K1076" i="13"/>
  <c r="H1077" i="13"/>
  <c r="I1077" i="13"/>
  <c r="J1077" i="13"/>
  <c r="K1077" i="13"/>
  <c r="H1078" i="13"/>
  <c r="I1078" i="13"/>
  <c r="J1078" i="13"/>
  <c r="K1078" i="13"/>
  <c r="H1079" i="13"/>
  <c r="I1079" i="13"/>
  <c r="J1079" i="13"/>
  <c r="K1079" i="13"/>
  <c r="H1080" i="13"/>
  <c r="I1080" i="13"/>
  <c r="J1080" i="13"/>
  <c r="K1080" i="13"/>
  <c r="H1081" i="13"/>
  <c r="I1081" i="13"/>
  <c r="J1081" i="13"/>
  <c r="K1081" i="13"/>
  <c r="H1082" i="13"/>
  <c r="I1082" i="13"/>
  <c r="J1082" i="13"/>
  <c r="K1082" i="13"/>
  <c r="H1083" i="13"/>
  <c r="I1083" i="13"/>
  <c r="J1083" i="13"/>
  <c r="K1083" i="13"/>
  <c r="H1084" i="13"/>
  <c r="I1084" i="13"/>
  <c r="J1084" i="13"/>
  <c r="K1084" i="13"/>
  <c r="H1085" i="13"/>
  <c r="I1085" i="13"/>
  <c r="J1085" i="13"/>
  <c r="K1085" i="13"/>
  <c r="H1086" i="13"/>
  <c r="I1086" i="13"/>
  <c r="J1086" i="13"/>
  <c r="K1086" i="13"/>
  <c r="H1087" i="13"/>
  <c r="I1087" i="13"/>
  <c r="J1087" i="13"/>
  <c r="K1087" i="13"/>
  <c r="H1088" i="13"/>
  <c r="I1088" i="13"/>
  <c r="J1088" i="13"/>
  <c r="K1088" i="13"/>
  <c r="H1089" i="13"/>
  <c r="I1089" i="13"/>
  <c r="J1089" i="13"/>
  <c r="K1089" i="13"/>
  <c r="H1090" i="13"/>
  <c r="I1090" i="13"/>
  <c r="J1090" i="13"/>
  <c r="K1090" i="13"/>
  <c r="H1091" i="13"/>
  <c r="I1091" i="13"/>
  <c r="J1091" i="13"/>
  <c r="K1091" i="13"/>
  <c r="H1092" i="13"/>
  <c r="I1092" i="13"/>
  <c r="J1092" i="13"/>
  <c r="K1092" i="13"/>
  <c r="H1093" i="13"/>
  <c r="I1093" i="13"/>
  <c r="J1093" i="13"/>
  <c r="K1093" i="13"/>
  <c r="H1094" i="13"/>
  <c r="I1094" i="13"/>
  <c r="J1094" i="13"/>
  <c r="K1094" i="13"/>
  <c r="H1095" i="13"/>
  <c r="I1095" i="13"/>
  <c r="J1095" i="13"/>
  <c r="K1095" i="13"/>
  <c r="H1096" i="13"/>
  <c r="I1096" i="13"/>
  <c r="J1096" i="13"/>
  <c r="K1096" i="13"/>
  <c r="H1097" i="13"/>
  <c r="I1097" i="13"/>
  <c r="J1097" i="13"/>
  <c r="K1097" i="13"/>
  <c r="H1098" i="13"/>
  <c r="I1098" i="13"/>
  <c r="J1098" i="13"/>
  <c r="K1098" i="13"/>
  <c r="H1099" i="13"/>
  <c r="I1099" i="13"/>
  <c r="J1099" i="13"/>
  <c r="K1099" i="13"/>
  <c r="H1100" i="13"/>
  <c r="I1100" i="13"/>
  <c r="J1100" i="13"/>
  <c r="K1100" i="13"/>
  <c r="H1101" i="13"/>
  <c r="I1101" i="13"/>
  <c r="J1101" i="13"/>
  <c r="K1101" i="13"/>
  <c r="H1102" i="13"/>
  <c r="I1102" i="13"/>
  <c r="J1102" i="13"/>
  <c r="K1102" i="13"/>
  <c r="H1103" i="13"/>
  <c r="I1103" i="13"/>
  <c r="J1103" i="13"/>
  <c r="K1103" i="13"/>
  <c r="H1104" i="13"/>
  <c r="I1104" i="13"/>
  <c r="J1104" i="13"/>
  <c r="K1104" i="13"/>
  <c r="H1105" i="13"/>
  <c r="I1105" i="13"/>
  <c r="J1105" i="13"/>
  <c r="K1105" i="13"/>
  <c r="H1106" i="13"/>
  <c r="I1106" i="13"/>
  <c r="J1106" i="13"/>
  <c r="K1106" i="13"/>
  <c r="H1107" i="13"/>
  <c r="I1107" i="13"/>
  <c r="J1107" i="13"/>
  <c r="K1107" i="13"/>
  <c r="H1108" i="13"/>
  <c r="I1108" i="13"/>
  <c r="J1108" i="13"/>
  <c r="K1108" i="13"/>
  <c r="H1109" i="13"/>
  <c r="I1109" i="13"/>
  <c r="J1109" i="13"/>
  <c r="K1109" i="13"/>
  <c r="H1110" i="13"/>
  <c r="I1110" i="13"/>
  <c r="J1110" i="13"/>
  <c r="K1110" i="13"/>
  <c r="H1111" i="13"/>
  <c r="I1111" i="13"/>
  <c r="J1111" i="13"/>
  <c r="K1111" i="13"/>
  <c r="H1112" i="13"/>
  <c r="I1112" i="13"/>
  <c r="J1112" i="13"/>
  <c r="K1112" i="13"/>
  <c r="H1113" i="13"/>
  <c r="I1113" i="13"/>
  <c r="J1113" i="13"/>
  <c r="K1113" i="13"/>
  <c r="H1114" i="13"/>
  <c r="I1114" i="13"/>
  <c r="J1114" i="13"/>
  <c r="K1114" i="13"/>
  <c r="H1115" i="13"/>
  <c r="I1115" i="13"/>
  <c r="J1115" i="13"/>
  <c r="K1115" i="13"/>
  <c r="H1116" i="13"/>
  <c r="I1116" i="13"/>
  <c r="J1116" i="13"/>
  <c r="K1116" i="13"/>
  <c r="H1117" i="13"/>
  <c r="I1117" i="13"/>
  <c r="J1117" i="13"/>
  <c r="K1117" i="13"/>
  <c r="H1118" i="13"/>
  <c r="I1118" i="13"/>
  <c r="J1118" i="13"/>
  <c r="K1118" i="13"/>
  <c r="H1119" i="13"/>
  <c r="I1119" i="13"/>
  <c r="J1119" i="13"/>
  <c r="K1119" i="13"/>
  <c r="H1120" i="13"/>
  <c r="I1120" i="13"/>
  <c r="J1120" i="13"/>
  <c r="K1120" i="13"/>
  <c r="H1121" i="13"/>
  <c r="I1121" i="13"/>
  <c r="J1121" i="13"/>
  <c r="K1121" i="13"/>
  <c r="H1122" i="13"/>
  <c r="I1122" i="13"/>
  <c r="J1122" i="13"/>
  <c r="K1122" i="13"/>
  <c r="H1123" i="13"/>
  <c r="I1123" i="13"/>
  <c r="J1123" i="13"/>
  <c r="K1123" i="13"/>
  <c r="H1124" i="13"/>
  <c r="I1124" i="13"/>
  <c r="J1124" i="13"/>
  <c r="K1124" i="13"/>
  <c r="H1125" i="13"/>
  <c r="I1125" i="13"/>
  <c r="J1125" i="13"/>
  <c r="K1125" i="13"/>
  <c r="H1126" i="13"/>
  <c r="I1126" i="13"/>
  <c r="J1126" i="13"/>
  <c r="K1126" i="13"/>
  <c r="H1127" i="13"/>
  <c r="I1127" i="13"/>
  <c r="J1127" i="13"/>
  <c r="K1127" i="13"/>
  <c r="H1128" i="13"/>
  <c r="I1128" i="13"/>
  <c r="J1128" i="13"/>
  <c r="K1128" i="13"/>
  <c r="H1129" i="13"/>
  <c r="I1129" i="13"/>
  <c r="J1129" i="13"/>
  <c r="K1129" i="13"/>
  <c r="H1130" i="13"/>
  <c r="I1130" i="13"/>
  <c r="J1130" i="13"/>
  <c r="K1130" i="13"/>
  <c r="H1131" i="13"/>
  <c r="I1131" i="13"/>
  <c r="J1131" i="13"/>
  <c r="K1131" i="13"/>
  <c r="H1132" i="13"/>
  <c r="I1132" i="13"/>
  <c r="J1132" i="13"/>
  <c r="K1132" i="13"/>
  <c r="H1133" i="13"/>
  <c r="I1133" i="13"/>
  <c r="J1133" i="13"/>
  <c r="K1133" i="13"/>
  <c r="H1134" i="13"/>
  <c r="I1134" i="13"/>
  <c r="J1134" i="13"/>
  <c r="K1134" i="13"/>
  <c r="H1135" i="13"/>
  <c r="I1135" i="13"/>
  <c r="J1135" i="13"/>
  <c r="K1135" i="13"/>
  <c r="H1136" i="13"/>
  <c r="I1136" i="13"/>
  <c r="J1136" i="13"/>
  <c r="K1136" i="13"/>
  <c r="H1137" i="13"/>
  <c r="I1137" i="13"/>
  <c r="J1137" i="13"/>
  <c r="K1137" i="13"/>
  <c r="H1138" i="13"/>
  <c r="I1138" i="13"/>
  <c r="J1138" i="13"/>
  <c r="K1138" i="13"/>
  <c r="H1139" i="13"/>
  <c r="I1139" i="13"/>
  <c r="J1139" i="13"/>
  <c r="K1139" i="13"/>
  <c r="H1140" i="13"/>
  <c r="I1140" i="13"/>
  <c r="J1140" i="13"/>
  <c r="K1140" i="13"/>
  <c r="H1141" i="13"/>
  <c r="I1141" i="13"/>
  <c r="J1141" i="13"/>
  <c r="K1141" i="13"/>
  <c r="H1142" i="13"/>
  <c r="I1142" i="13"/>
  <c r="J1142" i="13"/>
  <c r="K1142" i="13"/>
  <c r="H1143" i="13"/>
  <c r="I1143" i="13"/>
  <c r="J1143" i="13"/>
  <c r="K1143" i="13"/>
  <c r="H1144" i="13"/>
  <c r="I1144" i="13"/>
  <c r="J1144" i="13"/>
  <c r="K1144" i="13"/>
  <c r="H1145" i="13"/>
  <c r="I1145" i="13"/>
  <c r="J1145" i="13"/>
  <c r="K1145" i="13"/>
  <c r="H1146" i="13"/>
  <c r="I1146" i="13"/>
  <c r="J1146" i="13"/>
  <c r="K1146" i="13"/>
  <c r="H1147" i="13"/>
  <c r="I1147" i="13"/>
  <c r="J1147" i="13"/>
  <c r="K1147" i="13"/>
  <c r="H1148" i="13"/>
  <c r="I1148" i="13"/>
  <c r="J1148" i="13"/>
  <c r="K1148" i="13"/>
  <c r="H1149" i="13"/>
  <c r="I1149" i="13"/>
  <c r="J1149" i="13"/>
  <c r="K1149" i="13"/>
  <c r="H1150" i="13"/>
  <c r="I1150" i="13"/>
  <c r="J1150" i="13"/>
  <c r="K1150" i="13"/>
  <c r="H1151" i="13"/>
  <c r="I1151" i="13"/>
  <c r="J1151" i="13"/>
  <c r="K1151" i="13"/>
  <c r="H1152" i="13"/>
  <c r="I1152" i="13"/>
  <c r="J1152" i="13"/>
  <c r="K1152" i="13"/>
  <c r="H1153" i="13"/>
  <c r="I1153" i="13"/>
  <c r="J1153" i="13"/>
  <c r="K1153" i="13"/>
  <c r="H1154" i="13"/>
  <c r="I1154" i="13"/>
  <c r="J1154" i="13"/>
  <c r="K1154" i="13"/>
  <c r="H1155" i="13"/>
  <c r="I1155" i="13"/>
  <c r="J1155" i="13"/>
  <c r="K1155" i="13"/>
  <c r="H1156" i="13"/>
  <c r="I1156" i="13"/>
  <c r="J1156" i="13"/>
  <c r="K1156" i="13"/>
  <c r="H1157" i="13"/>
  <c r="I1157" i="13"/>
  <c r="J1157" i="13"/>
  <c r="K1157" i="13"/>
  <c r="H1158" i="13"/>
  <c r="I1158" i="13"/>
  <c r="J1158" i="13"/>
  <c r="K1158" i="13"/>
  <c r="H1159" i="13"/>
  <c r="I1159" i="13"/>
  <c r="J1159" i="13"/>
  <c r="K1159" i="13"/>
  <c r="H1160" i="13"/>
  <c r="I1160" i="13"/>
  <c r="J1160" i="13"/>
  <c r="K1160" i="13"/>
  <c r="H1161" i="13"/>
  <c r="I1161" i="13"/>
  <c r="J1161" i="13"/>
  <c r="K1161" i="13"/>
  <c r="H1162" i="13"/>
  <c r="I1162" i="13"/>
  <c r="J1162" i="13"/>
  <c r="K1162" i="13"/>
  <c r="H1163" i="13"/>
  <c r="I1163" i="13"/>
  <c r="J1163" i="13"/>
  <c r="K1163" i="13"/>
  <c r="H1164" i="13"/>
  <c r="I1164" i="13"/>
  <c r="J1164" i="13"/>
  <c r="K1164" i="13"/>
  <c r="H1165" i="13"/>
  <c r="I1165" i="13"/>
  <c r="J1165" i="13"/>
  <c r="K1165" i="13"/>
  <c r="H1166" i="13"/>
  <c r="I1166" i="13"/>
  <c r="J1166" i="13"/>
  <c r="K1166" i="13"/>
  <c r="H1167" i="13"/>
  <c r="I1167" i="13"/>
  <c r="J1167" i="13"/>
  <c r="K1167" i="13"/>
  <c r="H1168" i="13"/>
  <c r="I1168" i="13"/>
  <c r="J1168" i="13"/>
  <c r="K1168" i="13"/>
  <c r="H1169" i="13"/>
  <c r="I1169" i="13"/>
  <c r="J1169" i="13"/>
  <c r="K1169" i="13"/>
  <c r="H1170" i="13"/>
  <c r="I1170" i="13"/>
  <c r="J1170" i="13"/>
  <c r="K1170" i="13"/>
  <c r="H1171" i="13"/>
  <c r="I1171" i="13"/>
  <c r="J1171" i="13"/>
  <c r="K1171" i="13"/>
  <c r="H1172" i="13"/>
  <c r="I1172" i="13"/>
  <c r="J1172" i="13"/>
  <c r="K1172" i="13"/>
  <c r="H1173" i="13"/>
  <c r="I1173" i="13"/>
  <c r="J1173" i="13"/>
  <c r="K1173" i="13"/>
  <c r="H1174" i="13"/>
  <c r="I1174" i="13"/>
  <c r="J1174" i="13"/>
  <c r="K1174" i="13"/>
  <c r="H1175" i="13"/>
  <c r="I1175" i="13"/>
  <c r="J1175" i="13"/>
  <c r="K1175" i="13"/>
  <c r="H1176" i="13"/>
  <c r="I1176" i="13"/>
  <c r="J1176" i="13"/>
  <c r="K1176" i="13"/>
  <c r="H1177" i="13"/>
  <c r="I1177" i="13"/>
  <c r="J1177" i="13"/>
  <c r="K1177" i="13"/>
  <c r="H1178" i="13"/>
  <c r="I1178" i="13"/>
  <c r="J1178" i="13"/>
  <c r="K1178" i="13"/>
  <c r="H1179" i="13"/>
  <c r="I1179" i="13"/>
  <c r="J1179" i="13"/>
  <c r="K1179" i="13"/>
  <c r="H1180" i="13"/>
  <c r="I1180" i="13"/>
  <c r="J1180" i="13"/>
  <c r="K1180" i="13"/>
  <c r="H1181" i="13"/>
  <c r="I1181" i="13"/>
  <c r="J1181" i="13"/>
  <c r="K1181" i="13"/>
  <c r="H1182" i="13"/>
  <c r="I1182" i="13"/>
  <c r="J1182" i="13"/>
  <c r="K1182" i="13"/>
  <c r="H1183" i="13"/>
  <c r="I1183" i="13"/>
  <c r="J1183" i="13"/>
  <c r="K1183" i="13"/>
  <c r="H1184" i="13"/>
  <c r="I1184" i="13"/>
  <c r="J1184" i="13"/>
  <c r="K1184" i="13"/>
  <c r="H1185" i="13"/>
  <c r="I1185" i="13"/>
  <c r="J1185" i="13"/>
  <c r="K1185" i="13"/>
  <c r="H1186" i="13"/>
  <c r="I1186" i="13"/>
  <c r="J1186" i="13"/>
  <c r="K1186" i="13"/>
  <c r="H1187" i="13"/>
  <c r="I1187" i="13"/>
  <c r="J1187" i="13"/>
  <c r="K1187" i="13"/>
  <c r="H1188" i="13"/>
  <c r="I1188" i="13"/>
  <c r="J1188" i="13"/>
  <c r="K1188" i="13"/>
  <c r="H1189" i="13"/>
  <c r="I1189" i="13"/>
  <c r="J1189" i="13"/>
  <c r="K1189" i="13"/>
  <c r="H1190" i="13"/>
  <c r="I1190" i="13"/>
  <c r="J1190" i="13"/>
  <c r="K1190" i="13"/>
  <c r="H1191" i="13"/>
  <c r="I1191" i="13"/>
  <c r="J1191" i="13"/>
  <c r="K1191" i="13"/>
  <c r="H1192" i="13"/>
  <c r="I1192" i="13"/>
  <c r="J1192" i="13"/>
  <c r="K1192" i="13"/>
  <c r="H1193" i="13"/>
  <c r="I1193" i="13"/>
  <c r="J1193" i="13"/>
  <c r="K1193" i="13"/>
  <c r="H1194" i="13"/>
  <c r="I1194" i="13"/>
  <c r="J1194" i="13"/>
  <c r="K1194" i="13"/>
  <c r="H1195" i="13"/>
  <c r="I1195" i="13"/>
  <c r="J1195" i="13"/>
  <c r="K1195" i="13"/>
  <c r="H1196" i="13"/>
  <c r="I1196" i="13"/>
  <c r="J1196" i="13"/>
  <c r="K1196" i="13"/>
  <c r="H1197" i="13"/>
  <c r="I1197" i="13"/>
  <c r="J1197" i="13"/>
  <c r="K1197" i="13"/>
  <c r="H1198" i="13"/>
  <c r="I1198" i="13"/>
  <c r="J1198" i="13"/>
  <c r="K1198" i="13"/>
  <c r="H1199" i="13"/>
  <c r="I1199" i="13"/>
  <c r="J1199" i="13"/>
  <c r="K1199" i="13"/>
  <c r="H1200" i="13"/>
  <c r="I1200" i="13"/>
  <c r="J1200" i="13"/>
  <c r="K1200" i="13"/>
  <c r="H1201" i="13"/>
  <c r="I1201" i="13"/>
  <c r="J1201" i="13"/>
  <c r="K1201" i="13"/>
  <c r="H1202" i="13"/>
  <c r="I1202" i="13"/>
  <c r="J1202" i="13"/>
  <c r="K1202" i="13"/>
  <c r="H1203" i="13"/>
  <c r="I1203" i="13"/>
  <c r="J1203" i="13"/>
  <c r="K1203" i="13"/>
  <c r="H1204" i="13"/>
  <c r="I1204" i="13"/>
  <c r="J1204" i="13"/>
  <c r="K1204" i="13"/>
  <c r="H1205" i="13"/>
  <c r="I1205" i="13"/>
  <c r="J1205" i="13"/>
  <c r="K1205" i="13"/>
  <c r="H1206" i="13"/>
  <c r="I1206" i="13"/>
  <c r="J1206" i="13"/>
  <c r="K1206" i="13"/>
  <c r="H1207" i="13"/>
  <c r="I1207" i="13"/>
  <c r="J1207" i="13"/>
  <c r="K1207" i="13"/>
  <c r="H1208" i="13"/>
  <c r="I1208" i="13"/>
  <c r="J1208" i="13"/>
  <c r="K1208" i="13"/>
  <c r="H1209" i="13"/>
  <c r="I1209" i="13"/>
  <c r="J1209" i="13"/>
  <c r="K1209" i="13"/>
  <c r="H1210" i="13"/>
  <c r="I1210" i="13"/>
  <c r="J1210" i="13"/>
  <c r="K1210" i="13"/>
  <c r="H1211" i="13"/>
  <c r="I1211" i="13"/>
  <c r="J1211" i="13"/>
  <c r="K1211" i="13"/>
  <c r="H1212" i="13"/>
  <c r="I1212" i="13"/>
  <c r="J1212" i="13"/>
  <c r="K1212" i="13"/>
  <c r="H1213" i="13"/>
  <c r="I1213" i="13"/>
  <c r="J1213" i="13"/>
  <c r="K1213" i="13"/>
  <c r="H1214" i="13"/>
  <c r="I1214" i="13"/>
  <c r="J1214" i="13"/>
  <c r="K1214" i="13"/>
  <c r="H1215" i="13"/>
  <c r="I1215" i="13"/>
  <c r="J1215" i="13"/>
  <c r="K1215" i="13"/>
  <c r="H1216" i="13"/>
  <c r="I1216" i="13"/>
  <c r="J1216" i="13"/>
  <c r="K1216" i="13"/>
  <c r="H1217" i="13"/>
  <c r="I1217" i="13"/>
  <c r="J1217" i="13"/>
  <c r="K1217" i="13"/>
  <c r="H1218" i="13"/>
  <c r="I1218" i="13"/>
  <c r="J1218" i="13"/>
  <c r="K1218" i="13"/>
  <c r="H1219" i="13"/>
  <c r="I1219" i="13"/>
  <c r="J1219" i="13"/>
  <c r="K1219" i="13"/>
  <c r="H1220" i="13"/>
  <c r="I1220" i="13"/>
  <c r="J1220" i="13"/>
  <c r="K1220" i="13"/>
  <c r="H1221" i="13"/>
  <c r="I1221" i="13"/>
  <c r="J1221" i="13"/>
  <c r="K1221" i="13"/>
  <c r="H1222" i="13"/>
  <c r="I1222" i="13"/>
  <c r="J1222" i="13"/>
  <c r="K1222" i="13"/>
  <c r="H1223" i="13"/>
  <c r="I1223" i="13"/>
  <c r="J1223" i="13"/>
  <c r="K1223" i="13"/>
  <c r="H1224" i="13"/>
  <c r="I1224" i="13"/>
  <c r="J1224" i="13"/>
  <c r="K1224" i="13"/>
  <c r="H1225" i="13"/>
  <c r="I1225" i="13"/>
  <c r="J1225" i="13"/>
  <c r="K1225" i="13"/>
  <c r="H1226" i="13"/>
  <c r="I1226" i="13"/>
  <c r="J1226" i="13"/>
  <c r="K1226" i="13"/>
  <c r="H1227" i="13"/>
  <c r="I1227" i="13"/>
  <c r="J1227" i="13"/>
  <c r="K1227" i="13"/>
  <c r="H1228" i="13"/>
  <c r="I1228" i="13"/>
  <c r="J1228" i="13"/>
  <c r="K1228" i="13"/>
  <c r="H1229" i="13"/>
  <c r="I1229" i="13"/>
  <c r="J1229" i="13"/>
  <c r="K1229" i="13"/>
  <c r="H1230" i="13"/>
  <c r="I1230" i="13"/>
  <c r="J1230" i="13"/>
  <c r="K1230" i="13"/>
  <c r="H1231" i="13"/>
  <c r="I1231" i="13"/>
  <c r="J1231" i="13"/>
  <c r="K1231" i="13"/>
  <c r="H1232" i="13"/>
  <c r="I1232" i="13"/>
  <c r="J1232" i="13"/>
  <c r="K1232" i="13"/>
  <c r="H1233" i="13"/>
  <c r="I1233" i="13"/>
  <c r="J1233" i="13"/>
  <c r="K1233" i="13"/>
  <c r="H1234" i="13"/>
  <c r="I1234" i="13"/>
  <c r="J1234" i="13"/>
  <c r="K1234" i="13"/>
  <c r="H1235" i="13"/>
  <c r="I1235" i="13"/>
  <c r="J1235" i="13"/>
  <c r="K1235" i="13"/>
  <c r="H1236" i="13"/>
  <c r="I1236" i="13"/>
  <c r="J1236" i="13"/>
  <c r="K1236" i="13"/>
  <c r="H1237" i="13"/>
  <c r="I1237" i="13"/>
  <c r="J1237" i="13"/>
  <c r="K1237" i="13"/>
  <c r="H1238" i="13"/>
  <c r="I1238" i="13"/>
  <c r="J1238" i="13"/>
  <c r="K1238" i="13"/>
  <c r="H1239" i="13"/>
  <c r="I1239" i="13"/>
  <c r="J1239" i="13"/>
  <c r="K1239" i="13"/>
  <c r="H1240" i="13"/>
  <c r="I1240" i="13"/>
  <c r="J1240" i="13"/>
  <c r="K1240" i="13"/>
  <c r="H1241" i="13"/>
  <c r="I1241" i="13"/>
  <c r="J1241" i="13"/>
  <c r="K1241" i="13"/>
  <c r="H1242" i="13"/>
  <c r="I1242" i="13"/>
  <c r="J1242" i="13"/>
  <c r="K1242" i="13"/>
  <c r="H1243" i="13"/>
  <c r="I1243" i="13"/>
  <c r="J1243" i="13"/>
  <c r="K1243" i="13"/>
  <c r="H1244" i="13"/>
  <c r="I1244" i="13"/>
  <c r="J1244" i="13"/>
  <c r="K1244" i="13"/>
  <c r="H1245" i="13"/>
  <c r="I1245" i="13"/>
  <c r="J1245" i="13"/>
  <c r="K1245" i="13"/>
  <c r="H1246" i="13"/>
  <c r="I1246" i="13"/>
  <c r="J1246" i="13"/>
  <c r="K1246" i="13"/>
  <c r="H1247" i="13"/>
  <c r="I1247" i="13"/>
  <c r="J1247" i="13"/>
  <c r="K1247" i="13"/>
  <c r="H1248" i="13"/>
  <c r="I1248" i="13"/>
  <c r="J1248" i="13"/>
  <c r="K1248" i="13"/>
  <c r="H1249" i="13"/>
  <c r="I1249" i="13"/>
  <c r="J1249" i="13"/>
  <c r="K1249" i="13"/>
  <c r="H1250" i="13"/>
  <c r="I1250" i="13"/>
  <c r="J1250" i="13"/>
  <c r="K1250" i="13"/>
  <c r="H1251" i="13"/>
  <c r="I1251" i="13"/>
  <c r="J1251" i="13"/>
  <c r="K1251" i="13"/>
  <c r="H1252" i="13"/>
  <c r="I1252" i="13"/>
  <c r="J1252" i="13"/>
  <c r="K1252" i="13"/>
  <c r="H1253" i="13"/>
  <c r="I1253" i="13"/>
  <c r="J1253" i="13"/>
  <c r="K1253" i="13"/>
  <c r="H1254" i="13"/>
  <c r="I1254" i="13"/>
  <c r="J1254" i="13"/>
  <c r="K1254" i="13"/>
  <c r="H1255" i="13"/>
  <c r="I1255" i="13"/>
  <c r="J1255" i="13"/>
  <c r="K1255" i="13"/>
  <c r="H1256" i="13"/>
  <c r="I1256" i="13"/>
  <c r="J1256" i="13"/>
  <c r="K1256" i="13"/>
  <c r="H1257" i="13"/>
  <c r="I1257" i="13"/>
  <c r="J1257" i="13"/>
  <c r="K1257" i="13"/>
  <c r="H1258" i="13"/>
  <c r="I1258" i="13"/>
  <c r="J1258" i="13"/>
  <c r="K1258" i="13"/>
  <c r="H1259" i="13"/>
  <c r="I1259" i="13"/>
  <c r="J1259" i="13"/>
  <c r="K1259" i="13"/>
  <c r="H1260" i="13"/>
  <c r="I1260" i="13"/>
  <c r="J1260" i="13"/>
  <c r="K1260" i="13"/>
  <c r="H1261" i="13"/>
  <c r="I1261" i="13"/>
  <c r="J1261" i="13"/>
  <c r="K1261" i="13"/>
  <c r="H1262" i="13"/>
  <c r="I1262" i="13"/>
  <c r="J1262" i="13"/>
  <c r="K1262" i="13"/>
  <c r="H1263" i="13"/>
  <c r="I1263" i="13"/>
  <c r="J1263" i="13"/>
  <c r="K1263" i="13"/>
  <c r="H1264" i="13"/>
  <c r="I1264" i="13"/>
  <c r="J1264" i="13"/>
  <c r="K1264" i="13"/>
  <c r="H1265" i="13"/>
  <c r="I1265" i="13"/>
  <c r="J1265" i="13"/>
  <c r="K1265" i="13"/>
  <c r="H1266" i="13"/>
  <c r="I1266" i="13"/>
  <c r="J1266" i="13"/>
  <c r="K1266" i="13"/>
  <c r="H1267" i="13"/>
  <c r="I1267" i="13"/>
  <c r="J1267" i="13"/>
  <c r="K1267" i="13"/>
  <c r="H1268" i="13"/>
  <c r="I1268" i="13"/>
  <c r="J1268" i="13"/>
  <c r="K1268" i="13"/>
  <c r="H1269" i="13"/>
  <c r="I1269" i="13"/>
  <c r="J1269" i="13"/>
  <c r="K1269" i="13"/>
  <c r="H1270" i="13"/>
  <c r="I1270" i="13"/>
  <c r="J1270" i="13"/>
  <c r="K1270" i="13"/>
  <c r="H1271" i="13"/>
  <c r="I1271" i="13"/>
  <c r="J1271" i="13"/>
  <c r="K1271" i="13"/>
  <c r="H1272" i="13"/>
  <c r="I1272" i="13"/>
  <c r="J1272" i="13"/>
  <c r="K1272" i="13"/>
  <c r="H1273" i="13"/>
  <c r="I1273" i="13"/>
  <c r="J1273" i="13"/>
  <c r="K1273" i="13"/>
  <c r="H1274" i="13"/>
  <c r="I1274" i="13"/>
  <c r="J1274" i="13"/>
  <c r="K1274" i="13"/>
  <c r="H1275" i="13"/>
  <c r="I1275" i="13"/>
  <c r="J1275" i="13"/>
  <c r="K1275" i="13"/>
  <c r="H1276" i="13"/>
  <c r="I1276" i="13"/>
  <c r="J1276" i="13"/>
  <c r="K1276" i="13"/>
  <c r="H1277" i="13"/>
  <c r="I1277" i="13"/>
  <c r="J1277" i="13"/>
  <c r="K1277" i="13"/>
  <c r="H1278" i="13"/>
  <c r="I1278" i="13"/>
  <c r="J1278" i="13"/>
  <c r="K1278" i="13"/>
  <c r="H1279" i="13"/>
  <c r="I1279" i="13"/>
  <c r="J1279" i="13"/>
  <c r="K1279" i="13"/>
  <c r="H1280" i="13"/>
  <c r="I1280" i="13"/>
  <c r="J1280" i="13"/>
  <c r="K1280" i="13"/>
  <c r="H1281" i="13"/>
  <c r="I1281" i="13"/>
  <c r="J1281" i="13"/>
  <c r="K1281" i="13"/>
  <c r="H1282" i="13"/>
  <c r="I1282" i="13"/>
  <c r="J1282" i="13"/>
  <c r="K1282" i="13"/>
  <c r="H1283" i="13"/>
  <c r="I1283" i="13"/>
  <c r="J1283" i="13"/>
  <c r="K1283" i="13"/>
  <c r="H1284" i="13"/>
  <c r="I1284" i="13"/>
  <c r="J1284" i="13"/>
  <c r="K1284" i="13"/>
  <c r="H1285" i="13"/>
  <c r="I1285" i="13"/>
  <c r="J1285" i="13"/>
  <c r="K1285" i="13"/>
  <c r="H1286" i="13"/>
  <c r="I1286" i="13"/>
  <c r="J1286" i="13"/>
  <c r="K1286" i="13"/>
  <c r="H1287" i="13"/>
  <c r="I1287" i="13"/>
  <c r="J1287" i="13"/>
  <c r="K1287" i="13"/>
  <c r="H1288" i="13"/>
  <c r="I1288" i="13"/>
  <c r="J1288" i="13"/>
  <c r="K1288" i="13"/>
  <c r="H1289" i="13"/>
  <c r="I1289" i="13"/>
  <c r="J1289" i="13"/>
  <c r="K1289" i="13"/>
  <c r="H1290" i="13"/>
  <c r="I1290" i="13"/>
  <c r="J1290" i="13"/>
  <c r="K1290" i="13"/>
  <c r="H1291" i="13"/>
  <c r="I1291" i="13"/>
  <c r="J1291" i="13"/>
  <c r="K1291" i="13"/>
  <c r="H1292" i="13"/>
  <c r="I1292" i="13"/>
  <c r="J1292" i="13"/>
  <c r="K1292" i="13"/>
  <c r="H1293" i="13"/>
  <c r="I1293" i="13"/>
  <c r="J1293" i="13"/>
  <c r="K1293" i="13"/>
  <c r="H1294" i="13"/>
  <c r="I1294" i="13"/>
  <c r="J1294" i="13"/>
  <c r="K1294" i="13"/>
  <c r="H1295" i="13"/>
  <c r="I1295" i="13"/>
  <c r="J1295" i="13"/>
  <c r="K1295" i="13"/>
  <c r="H1296" i="13"/>
  <c r="I1296" i="13"/>
  <c r="J1296" i="13"/>
  <c r="K1296" i="13"/>
  <c r="H1297" i="13"/>
  <c r="I1297" i="13"/>
  <c r="J1297" i="13"/>
  <c r="K1297" i="13"/>
  <c r="H1298" i="13"/>
  <c r="I1298" i="13"/>
  <c r="J1298" i="13"/>
  <c r="K1298" i="13"/>
  <c r="H1299" i="13"/>
  <c r="I1299" i="13"/>
  <c r="J1299" i="13"/>
  <c r="K1299" i="13"/>
  <c r="H1300" i="13"/>
  <c r="I1300" i="13"/>
  <c r="J1300" i="13"/>
  <c r="K1300" i="13"/>
  <c r="H1301" i="13"/>
  <c r="I1301" i="13"/>
  <c r="J1301" i="13"/>
  <c r="K1301" i="13"/>
  <c r="H1302" i="13"/>
  <c r="I1302" i="13"/>
  <c r="J1302" i="13"/>
  <c r="K1302" i="13"/>
  <c r="H1303" i="13"/>
  <c r="I1303" i="13"/>
  <c r="J1303" i="13"/>
  <c r="K1303" i="13"/>
  <c r="H1304" i="13"/>
  <c r="I1304" i="13"/>
  <c r="J1304" i="13"/>
  <c r="K1304" i="13"/>
  <c r="H1305" i="13"/>
  <c r="I1305" i="13"/>
  <c r="J1305" i="13"/>
  <c r="K1305" i="13"/>
  <c r="H1306" i="13"/>
  <c r="I1306" i="13"/>
  <c r="J1306" i="13"/>
  <c r="K1306" i="13"/>
  <c r="H1307" i="13"/>
  <c r="I1307" i="13"/>
  <c r="J1307" i="13"/>
  <c r="K1307" i="13"/>
  <c r="H1308" i="13"/>
  <c r="I1308" i="13"/>
  <c r="J1308" i="13"/>
  <c r="K1308" i="13"/>
  <c r="H1309" i="13"/>
  <c r="I1309" i="13"/>
  <c r="J1309" i="13"/>
  <c r="K1309" i="13"/>
  <c r="H1310" i="13"/>
  <c r="I1310" i="13"/>
  <c r="J1310" i="13"/>
  <c r="K1310" i="13"/>
  <c r="H1311" i="13"/>
  <c r="I1311" i="13"/>
  <c r="J1311" i="13"/>
  <c r="K1311" i="13"/>
  <c r="H1312" i="13"/>
  <c r="I1312" i="13"/>
  <c r="J1312" i="13"/>
  <c r="K1312" i="13"/>
  <c r="H1313" i="13"/>
  <c r="I1313" i="13"/>
  <c r="J1313" i="13"/>
  <c r="K1313" i="13"/>
  <c r="H1314" i="13"/>
  <c r="I1314" i="13"/>
  <c r="J1314" i="13"/>
  <c r="K1314" i="13"/>
  <c r="H1315" i="13"/>
  <c r="I1315" i="13"/>
  <c r="J1315" i="13"/>
  <c r="K1315" i="13"/>
  <c r="H1316" i="13"/>
  <c r="I1316" i="13"/>
  <c r="J1316" i="13"/>
  <c r="K1316" i="13"/>
  <c r="H1317" i="13"/>
  <c r="I1317" i="13"/>
  <c r="J1317" i="13"/>
  <c r="K1317" i="13"/>
  <c r="H1318" i="13"/>
  <c r="I1318" i="13"/>
  <c r="J1318" i="13"/>
  <c r="K1318" i="13"/>
  <c r="H1319" i="13"/>
  <c r="I1319" i="13"/>
  <c r="J1319" i="13"/>
  <c r="K1319" i="13"/>
  <c r="H1320" i="13"/>
  <c r="I1320" i="13"/>
  <c r="J1320" i="13"/>
  <c r="K1320" i="13"/>
  <c r="H1321" i="13"/>
  <c r="I1321" i="13"/>
  <c r="J1321" i="13"/>
  <c r="K1321" i="13"/>
  <c r="H1322" i="13"/>
  <c r="I1322" i="13"/>
  <c r="J1322" i="13"/>
  <c r="K1322" i="13"/>
  <c r="H1323" i="13"/>
  <c r="I1323" i="13"/>
  <c r="J1323" i="13"/>
  <c r="K1323" i="13"/>
  <c r="H1324" i="13"/>
  <c r="I1324" i="13"/>
  <c r="J1324" i="13"/>
  <c r="K1324" i="13"/>
  <c r="H1325" i="13"/>
  <c r="I1325" i="13"/>
  <c r="J1325" i="13"/>
  <c r="K1325" i="13"/>
  <c r="H1326" i="13"/>
  <c r="I1326" i="13"/>
  <c r="J1326" i="13"/>
  <c r="K1326" i="13"/>
  <c r="H1327" i="13"/>
  <c r="I1327" i="13"/>
  <c r="J1327" i="13"/>
  <c r="K1327" i="13"/>
  <c r="H1328" i="13"/>
  <c r="I1328" i="13"/>
  <c r="J1328" i="13"/>
  <c r="K1328" i="13"/>
  <c r="H1329" i="13"/>
  <c r="I1329" i="13"/>
  <c r="J1329" i="13"/>
  <c r="K1329" i="13"/>
  <c r="H1330" i="13"/>
  <c r="I1330" i="13"/>
  <c r="J1330" i="13"/>
  <c r="K1330" i="13"/>
  <c r="H1331" i="13"/>
  <c r="I1331" i="13"/>
  <c r="J1331" i="13"/>
  <c r="K1331" i="13"/>
  <c r="H1332" i="13"/>
  <c r="I1332" i="13"/>
  <c r="J1332" i="13"/>
  <c r="K1332" i="13"/>
  <c r="H1333" i="13"/>
  <c r="I1333" i="13"/>
  <c r="J1333" i="13"/>
  <c r="K1333" i="13"/>
  <c r="H1334" i="13"/>
  <c r="I1334" i="13"/>
  <c r="J1334" i="13"/>
  <c r="K1334" i="13"/>
  <c r="H1335" i="13"/>
  <c r="I1335" i="13"/>
  <c r="J1335" i="13"/>
  <c r="K1335" i="13"/>
  <c r="H1336" i="13"/>
  <c r="I1336" i="13"/>
  <c r="J1336" i="13"/>
  <c r="K1336" i="13"/>
  <c r="H1337" i="13"/>
  <c r="I1337" i="13"/>
  <c r="J1337" i="13"/>
  <c r="K1337" i="13"/>
  <c r="H1338" i="13"/>
  <c r="I1338" i="13"/>
  <c r="J1338" i="13"/>
  <c r="K1338" i="13"/>
  <c r="H1339" i="13"/>
  <c r="I1339" i="13"/>
  <c r="J1339" i="13"/>
  <c r="K1339" i="13"/>
  <c r="H1340" i="13"/>
  <c r="I1340" i="13"/>
  <c r="J1340" i="13"/>
  <c r="K1340" i="13"/>
  <c r="H1341" i="13"/>
  <c r="I1341" i="13"/>
  <c r="J1341" i="13"/>
  <c r="K1341" i="13"/>
  <c r="H1342" i="13"/>
  <c r="I1342" i="13"/>
  <c r="J1342" i="13"/>
  <c r="K1342" i="13"/>
  <c r="H1343" i="13"/>
  <c r="I1343" i="13"/>
  <c r="J1343" i="13"/>
  <c r="K1343" i="13"/>
  <c r="H1344" i="13"/>
  <c r="I1344" i="13"/>
  <c r="J1344" i="13"/>
  <c r="K1344" i="13"/>
  <c r="H1345" i="13"/>
  <c r="I1345" i="13"/>
  <c r="J1345" i="13"/>
  <c r="K1345" i="13"/>
  <c r="H1346" i="13"/>
  <c r="I1346" i="13"/>
  <c r="J1346" i="13"/>
  <c r="K1346" i="13"/>
  <c r="H1347" i="13"/>
  <c r="I1347" i="13"/>
  <c r="J1347" i="13"/>
  <c r="K1347" i="13"/>
  <c r="H1348" i="13"/>
  <c r="I1348" i="13"/>
  <c r="J1348" i="13"/>
  <c r="K1348" i="13"/>
  <c r="H1349" i="13"/>
  <c r="I1349" i="13"/>
  <c r="J1349" i="13"/>
  <c r="K1349" i="13"/>
  <c r="H1350" i="13"/>
  <c r="I1350" i="13"/>
  <c r="J1350" i="13"/>
  <c r="K1350" i="13"/>
  <c r="H1351" i="13"/>
  <c r="I1351" i="13"/>
  <c r="J1351" i="13"/>
  <c r="K1351" i="13"/>
  <c r="H1352" i="13"/>
  <c r="I1352" i="13"/>
  <c r="J1352" i="13"/>
  <c r="K1352" i="13"/>
  <c r="H1353" i="13"/>
  <c r="I1353" i="13"/>
  <c r="J1353" i="13"/>
  <c r="K1353" i="13"/>
  <c r="H1354" i="13"/>
  <c r="I1354" i="13"/>
  <c r="J1354" i="13"/>
  <c r="K1354" i="13"/>
  <c r="H1355" i="13"/>
  <c r="I1355" i="13"/>
  <c r="J1355" i="13"/>
  <c r="K1355" i="13"/>
  <c r="H1356" i="13"/>
  <c r="I1356" i="13"/>
  <c r="J1356" i="13"/>
  <c r="K1356" i="13"/>
  <c r="H1357" i="13"/>
  <c r="I1357" i="13"/>
  <c r="J1357" i="13"/>
  <c r="K1357" i="13"/>
  <c r="H1358" i="13"/>
  <c r="I1358" i="13"/>
  <c r="J1358" i="13"/>
  <c r="K1358" i="13"/>
  <c r="H1359" i="13"/>
  <c r="I1359" i="13"/>
  <c r="J1359" i="13"/>
  <c r="K1359" i="13"/>
  <c r="H1360" i="13"/>
  <c r="I1360" i="13"/>
  <c r="J1360" i="13"/>
  <c r="K1360" i="13"/>
  <c r="H1361" i="13"/>
  <c r="I1361" i="13"/>
  <c r="J1361" i="13"/>
  <c r="K1361" i="13"/>
  <c r="H1362" i="13"/>
  <c r="I1362" i="13"/>
  <c r="J1362" i="13"/>
  <c r="K1362" i="13"/>
  <c r="H1363" i="13"/>
  <c r="I1363" i="13"/>
  <c r="J1363" i="13"/>
  <c r="K1363" i="13"/>
  <c r="H1364" i="13"/>
  <c r="I1364" i="13"/>
  <c r="J1364" i="13"/>
  <c r="K1364" i="13"/>
  <c r="H1365" i="13"/>
  <c r="I1365" i="13"/>
  <c r="J1365" i="13"/>
  <c r="K1365" i="13"/>
  <c r="H1366" i="13"/>
  <c r="I1366" i="13"/>
  <c r="J1366" i="13"/>
  <c r="K1366" i="13"/>
  <c r="H1367" i="13"/>
  <c r="I1367" i="13"/>
  <c r="J1367" i="13"/>
  <c r="K1367" i="13"/>
  <c r="H1368" i="13"/>
  <c r="I1368" i="13"/>
  <c r="J1368" i="13"/>
  <c r="K1368" i="13"/>
  <c r="H1369" i="13"/>
  <c r="I1369" i="13"/>
  <c r="J1369" i="13"/>
  <c r="K1369" i="13"/>
  <c r="H1370" i="13"/>
  <c r="I1370" i="13"/>
  <c r="J1370" i="13"/>
  <c r="K1370" i="13"/>
  <c r="H1371" i="13"/>
  <c r="I1371" i="13"/>
  <c r="J1371" i="13"/>
  <c r="K1371" i="13"/>
  <c r="H1372" i="13"/>
  <c r="I1372" i="13"/>
  <c r="J1372" i="13"/>
  <c r="K1372" i="13"/>
  <c r="H1373" i="13"/>
  <c r="I1373" i="13"/>
  <c r="J1373" i="13"/>
  <c r="K1373" i="13"/>
  <c r="H1374" i="13"/>
  <c r="I1374" i="13"/>
  <c r="J1374" i="13"/>
  <c r="K1374" i="13"/>
  <c r="H1375" i="13"/>
  <c r="I1375" i="13"/>
  <c r="J1375" i="13"/>
  <c r="K1375" i="13"/>
  <c r="H1376" i="13"/>
  <c r="I1376" i="13"/>
  <c r="J1376" i="13"/>
  <c r="K1376" i="13"/>
  <c r="H1377" i="13"/>
  <c r="I1377" i="13"/>
  <c r="J1377" i="13"/>
  <c r="K1377" i="13"/>
  <c r="H1378" i="13"/>
  <c r="I1378" i="13"/>
  <c r="J1378" i="13"/>
  <c r="K1378" i="13"/>
  <c r="H1379" i="13"/>
  <c r="I1379" i="13"/>
  <c r="J1379" i="13"/>
  <c r="K1379" i="13"/>
  <c r="H1380" i="13"/>
  <c r="I1380" i="13"/>
  <c r="J1380" i="13"/>
  <c r="K1380" i="13"/>
  <c r="H1381" i="13"/>
  <c r="I1381" i="13"/>
  <c r="J1381" i="13"/>
  <c r="K1381" i="13"/>
  <c r="H1382" i="13"/>
  <c r="I1382" i="13"/>
  <c r="J1382" i="13"/>
  <c r="K1382" i="13"/>
  <c r="H1383" i="13"/>
  <c r="I1383" i="13"/>
  <c r="J1383" i="13"/>
  <c r="K1383" i="13"/>
  <c r="H1384" i="13"/>
  <c r="I1384" i="13"/>
  <c r="J1384" i="13"/>
  <c r="K1384" i="13"/>
  <c r="H1385" i="13"/>
  <c r="I1385" i="13"/>
  <c r="J1385" i="13"/>
  <c r="K1385" i="13"/>
  <c r="H1386" i="13"/>
  <c r="I1386" i="13"/>
  <c r="J1386" i="13"/>
  <c r="K1386" i="13"/>
  <c r="H1387" i="13"/>
  <c r="I1387" i="13"/>
  <c r="J1387" i="13"/>
  <c r="K1387" i="13"/>
  <c r="H1388" i="13"/>
  <c r="I1388" i="13"/>
  <c r="J1388" i="13"/>
  <c r="K1388" i="13"/>
  <c r="H1389" i="13"/>
  <c r="I1389" i="13"/>
  <c r="J1389" i="13"/>
  <c r="K1389" i="13"/>
  <c r="H1390" i="13"/>
  <c r="I1390" i="13"/>
  <c r="J1390" i="13"/>
  <c r="K1390" i="13"/>
  <c r="H1391" i="13"/>
  <c r="I1391" i="13"/>
  <c r="J1391" i="13"/>
  <c r="K1391" i="13"/>
  <c r="H1392" i="13"/>
  <c r="I1392" i="13"/>
  <c r="J1392" i="13"/>
  <c r="K1392" i="13"/>
  <c r="H1393" i="13"/>
  <c r="I1393" i="13"/>
  <c r="J1393" i="13"/>
  <c r="K1393" i="13"/>
  <c r="H1394" i="13"/>
  <c r="I1394" i="13"/>
  <c r="J1394" i="13"/>
  <c r="K1394" i="13"/>
  <c r="H1395" i="13"/>
  <c r="I1395" i="13"/>
  <c r="J1395" i="13"/>
  <c r="K1395" i="13"/>
  <c r="H1396" i="13"/>
  <c r="I1396" i="13"/>
  <c r="J1396" i="13"/>
  <c r="K1396" i="13"/>
  <c r="H1397" i="13"/>
  <c r="I1397" i="13"/>
  <c r="J1397" i="13"/>
  <c r="K1397" i="13"/>
  <c r="H1398" i="13"/>
  <c r="I1398" i="13"/>
  <c r="J1398" i="13"/>
  <c r="K1398" i="13"/>
  <c r="H1399" i="13"/>
  <c r="I1399" i="13"/>
  <c r="J1399" i="13"/>
  <c r="K1399" i="13"/>
  <c r="H1400" i="13"/>
  <c r="I1400" i="13"/>
  <c r="J1400" i="13"/>
  <c r="K1400" i="13"/>
  <c r="H1401" i="13"/>
  <c r="I1401" i="13"/>
  <c r="J1401" i="13"/>
  <c r="K1401" i="13"/>
  <c r="H1402" i="13"/>
  <c r="I1402" i="13"/>
  <c r="J1402" i="13"/>
  <c r="K1402" i="13"/>
  <c r="H1403" i="13"/>
  <c r="I1403" i="13"/>
  <c r="J1403" i="13"/>
  <c r="K1403" i="13"/>
  <c r="H1404" i="13"/>
  <c r="I1404" i="13"/>
  <c r="J1404" i="13"/>
  <c r="K1404" i="13"/>
  <c r="H1405" i="13"/>
  <c r="I1405" i="13"/>
  <c r="J1405" i="13"/>
  <c r="K1405" i="13"/>
  <c r="H1406" i="13"/>
  <c r="I1406" i="13"/>
  <c r="J1406" i="13"/>
  <c r="K1406" i="13"/>
  <c r="H1407" i="13"/>
  <c r="I1407" i="13"/>
  <c r="J1407" i="13"/>
  <c r="K1407" i="13"/>
  <c r="H1408" i="13"/>
  <c r="I1408" i="13"/>
  <c r="J1408" i="13"/>
  <c r="K1408" i="13"/>
  <c r="H1409" i="13"/>
  <c r="I1409" i="13"/>
  <c r="J1409" i="13"/>
  <c r="K1409" i="13"/>
  <c r="H1410" i="13"/>
  <c r="I1410" i="13"/>
  <c r="J1410" i="13"/>
  <c r="K1410" i="13"/>
  <c r="H1411" i="13"/>
  <c r="I1411" i="13"/>
  <c r="J1411" i="13"/>
  <c r="K1411" i="13"/>
  <c r="I8" i="13"/>
  <c r="J8" i="13"/>
  <c r="K8" i="13"/>
  <c r="H8" i="13"/>
  <c r="R2" i="1"/>
  <c r="S3" i="3" l="1"/>
  <c r="U3" i="3"/>
  <c r="S18" i="1" l="1"/>
  <c r="R5" i="1"/>
  <c r="O18" i="1"/>
  <c r="M18" i="1"/>
  <c r="R18" i="1"/>
  <c r="Q5" i="1"/>
  <c r="O5" i="1"/>
  <c r="N18" i="1"/>
  <c r="Q18" i="1"/>
  <c r="P5" i="1"/>
  <c r="N5" i="1"/>
  <c r="S5" i="1"/>
  <c r="P18" i="1"/>
  <c r="M5" i="1"/>
  <c r="L18" i="1"/>
  <c r="L5" i="1"/>
  <c r="K19" i="1"/>
  <c r="K29" i="1"/>
  <c r="K28" i="1"/>
  <c r="K27" i="1"/>
  <c r="K26" i="1"/>
  <c r="K25" i="1"/>
  <c r="K24" i="1"/>
  <c r="K23" i="1"/>
  <c r="K22" i="1"/>
  <c r="K21" i="1"/>
  <c r="K20" i="1"/>
  <c r="K6" i="1"/>
  <c r="L15" i="1" l="1"/>
  <c r="L16" i="1"/>
  <c r="N16" i="1"/>
  <c r="N15" i="1"/>
  <c r="O16" i="1"/>
  <c r="O15" i="1"/>
  <c r="M16" i="1"/>
  <c r="M15" i="1"/>
  <c r="P15" i="1"/>
  <c r="P16" i="1"/>
  <c r="Q16" i="1"/>
  <c r="Q15" i="1"/>
  <c r="R16" i="1"/>
  <c r="R15" i="1"/>
  <c r="S16" i="1"/>
  <c r="S15" i="1"/>
  <c r="S6" i="1"/>
  <c r="O6" i="1"/>
  <c r="L6" i="1"/>
  <c r="R6" i="1"/>
  <c r="N6" i="1"/>
  <c r="Q6" i="1"/>
  <c r="M6" i="1"/>
  <c r="P6" i="1"/>
  <c r="W1405" i="4"/>
  <c r="W1404" i="4"/>
  <c r="W1403" i="4"/>
  <c r="W1402" i="4"/>
  <c r="W1401" i="4"/>
  <c r="W1400" i="4"/>
  <c r="W1399" i="4"/>
  <c r="W1398" i="4"/>
  <c r="W1397" i="4"/>
  <c r="W1396" i="4"/>
  <c r="W1395" i="4"/>
  <c r="W1394" i="4"/>
  <c r="W1393" i="4"/>
  <c r="W1392" i="4"/>
  <c r="W1391" i="4"/>
  <c r="W1390" i="4"/>
  <c r="W1389" i="4"/>
  <c r="W1388" i="4"/>
  <c r="W1387" i="4"/>
  <c r="W1386" i="4"/>
  <c r="W1385" i="4"/>
  <c r="W1384" i="4"/>
  <c r="W1383" i="4"/>
  <c r="W1382" i="4"/>
  <c r="W1381" i="4"/>
  <c r="W1380" i="4"/>
  <c r="W1379" i="4"/>
  <c r="W1378" i="4"/>
  <c r="W1377" i="4"/>
  <c r="W1376" i="4"/>
  <c r="W1375" i="4"/>
  <c r="W1374" i="4"/>
  <c r="W1373" i="4"/>
  <c r="W1372" i="4"/>
  <c r="W1371" i="4"/>
  <c r="W1370" i="4"/>
  <c r="W1369" i="4"/>
  <c r="W1368" i="4"/>
  <c r="W1367" i="4"/>
  <c r="W1366" i="4"/>
  <c r="W1365" i="4"/>
  <c r="W1364" i="4"/>
  <c r="W1363" i="4"/>
  <c r="W1362" i="4"/>
  <c r="W1361" i="4"/>
  <c r="W1360" i="4"/>
  <c r="W1359" i="4"/>
  <c r="W1358" i="4"/>
  <c r="W1357" i="4"/>
  <c r="W1356" i="4"/>
  <c r="W1355" i="4"/>
  <c r="W1354" i="4"/>
  <c r="W1353" i="4"/>
  <c r="W1352" i="4"/>
  <c r="W1351" i="4"/>
  <c r="W1350" i="4"/>
  <c r="W1349" i="4"/>
  <c r="W1348" i="4"/>
  <c r="W1347" i="4"/>
  <c r="W1346" i="4"/>
  <c r="W1345" i="4"/>
  <c r="W1344" i="4"/>
  <c r="W1343" i="4"/>
  <c r="W1342" i="4"/>
  <c r="W1341" i="4"/>
  <c r="W1340" i="4"/>
  <c r="W1339" i="4"/>
  <c r="W1338" i="4"/>
  <c r="W1337" i="4"/>
  <c r="W1336" i="4"/>
  <c r="W1335" i="4"/>
  <c r="W1334" i="4"/>
  <c r="W1333" i="4"/>
  <c r="W1332" i="4"/>
  <c r="W1331" i="4"/>
  <c r="W1330" i="4"/>
  <c r="W1329" i="4"/>
  <c r="W1328" i="4"/>
  <c r="W1327" i="4"/>
  <c r="W1326" i="4"/>
  <c r="W1325" i="4"/>
  <c r="W1324" i="4"/>
  <c r="W1323" i="4"/>
  <c r="W1322" i="4"/>
  <c r="W1321" i="4"/>
  <c r="W1320" i="4"/>
  <c r="W1319" i="4"/>
  <c r="W1318" i="4"/>
  <c r="W1317" i="4"/>
  <c r="W1316" i="4"/>
  <c r="W1315" i="4"/>
  <c r="W1314" i="4"/>
  <c r="W1313" i="4"/>
  <c r="W1312" i="4"/>
  <c r="W1311" i="4"/>
  <c r="W1310" i="4"/>
  <c r="W1309" i="4"/>
  <c r="W1308" i="4"/>
  <c r="W1307" i="4"/>
  <c r="W1306" i="4"/>
  <c r="W1305" i="4"/>
  <c r="W1304" i="4"/>
  <c r="W1303" i="4"/>
  <c r="W1302" i="4"/>
  <c r="W1301" i="4"/>
  <c r="W1300" i="4"/>
  <c r="W1299" i="4"/>
  <c r="W1298" i="4"/>
  <c r="W1297" i="4"/>
  <c r="W1296" i="4"/>
  <c r="W1295" i="4"/>
  <c r="W1294" i="4"/>
  <c r="W1293" i="4"/>
  <c r="W1292" i="4"/>
  <c r="W1291" i="4"/>
  <c r="W1290" i="4"/>
  <c r="W1289" i="4"/>
  <c r="W1288" i="4"/>
  <c r="W1287" i="4"/>
  <c r="W1286" i="4"/>
  <c r="W1285" i="4"/>
  <c r="W1284" i="4"/>
  <c r="W1283" i="4"/>
  <c r="W1282" i="4"/>
  <c r="W1281" i="4"/>
  <c r="W1280" i="4"/>
  <c r="W1279" i="4"/>
  <c r="W1278" i="4"/>
  <c r="W1277" i="4"/>
  <c r="W1276" i="4"/>
  <c r="W1275" i="4"/>
  <c r="W1274" i="4"/>
  <c r="W1273" i="4"/>
  <c r="W1272" i="4"/>
  <c r="W1271" i="4"/>
  <c r="W1270" i="4"/>
  <c r="W1269" i="4"/>
  <c r="W1268" i="4"/>
  <c r="W1267" i="4"/>
  <c r="W1266" i="4"/>
  <c r="W1265" i="4"/>
  <c r="W1264" i="4"/>
  <c r="W1263" i="4"/>
  <c r="W1262" i="4"/>
  <c r="W1261" i="4"/>
  <c r="W1260" i="4"/>
  <c r="W1259" i="4"/>
  <c r="W1258" i="4"/>
  <c r="W1257" i="4"/>
  <c r="W1256" i="4"/>
  <c r="W1255" i="4"/>
  <c r="W1254" i="4"/>
  <c r="W1253" i="4"/>
  <c r="W1252" i="4"/>
  <c r="W1251" i="4"/>
  <c r="W1250" i="4"/>
  <c r="W1249" i="4"/>
  <c r="W1248" i="4"/>
  <c r="W1247" i="4"/>
  <c r="W1246" i="4"/>
  <c r="W1245" i="4"/>
  <c r="W1244" i="4"/>
  <c r="W1243" i="4"/>
  <c r="W1242" i="4"/>
  <c r="W1241" i="4"/>
  <c r="W1240" i="4"/>
  <c r="W1239" i="4"/>
  <c r="W1238" i="4"/>
  <c r="W1237" i="4"/>
  <c r="W1236" i="4"/>
  <c r="W1235" i="4"/>
  <c r="W1234" i="4"/>
  <c r="W1233" i="4"/>
  <c r="W1232" i="4"/>
  <c r="W1231" i="4"/>
  <c r="W1230" i="4"/>
  <c r="W1229" i="4"/>
  <c r="W1228" i="4"/>
  <c r="W1227" i="4"/>
  <c r="W1226" i="4"/>
  <c r="W1225" i="4"/>
  <c r="W1224" i="4"/>
  <c r="W1223" i="4"/>
  <c r="W1222" i="4"/>
  <c r="W1221" i="4"/>
  <c r="W1220" i="4"/>
  <c r="W1219" i="4"/>
  <c r="W1218" i="4"/>
  <c r="W1217" i="4"/>
  <c r="W1216" i="4"/>
  <c r="W1215" i="4"/>
  <c r="W1214" i="4"/>
  <c r="W1213" i="4"/>
  <c r="W1212" i="4"/>
  <c r="W1211" i="4"/>
  <c r="W1210" i="4"/>
  <c r="W1209" i="4"/>
  <c r="W1208" i="4"/>
  <c r="W1207" i="4"/>
  <c r="W1206" i="4"/>
  <c r="W1205" i="4"/>
  <c r="W1204" i="4"/>
  <c r="W1203" i="4"/>
  <c r="W1202" i="4"/>
  <c r="W1201" i="4"/>
  <c r="W1200" i="4"/>
  <c r="W1199" i="4"/>
  <c r="W1198" i="4"/>
  <c r="W1197" i="4"/>
  <c r="W1196" i="4"/>
  <c r="W1195" i="4"/>
  <c r="W1194" i="4"/>
  <c r="W1193" i="4"/>
  <c r="W1192" i="4"/>
  <c r="W1191" i="4"/>
  <c r="W1190" i="4"/>
  <c r="W1189" i="4"/>
  <c r="W1188" i="4"/>
  <c r="W1187" i="4"/>
  <c r="W1186" i="4"/>
  <c r="W1185" i="4"/>
  <c r="W1184" i="4"/>
  <c r="W1183" i="4"/>
  <c r="W1182" i="4"/>
  <c r="W1181" i="4"/>
  <c r="W1180" i="4"/>
  <c r="W1179" i="4"/>
  <c r="W1178" i="4"/>
  <c r="W1177" i="4"/>
  <c r="W1176" i="4"/>
  <c r="W1175" i="4"/>
  <c r="W1174" i="4"/>
  <c r="W1173" i="4"/>
  <c r="W1172" i="4"/>
  <c r="W1171" i="4"/>
  <c r="W1170" i="4"/>
  <c r="W1169" i="4"/>
  <c r="W1168" i="4"/>
  <c r="W1167" i="4"/>
  <c r="W1166" i="4"/>
  <c r="W1165" i="4"/>
  <c r="W1164" i="4"/>
  <c r="W1163" i="4"/>
  <c r="W1162" i="4"/>
  <c r="W1161" i="4"/>
  <c r="W1160" i="4"/>
  <c r="W1159" i="4"/>
  <c r="W1158" i="4"/>
  <c r="W1157" i="4"/>
  <c r="W1156" i="4"/>
  <c r="W1155" i="4"/>
  <c r="W1154" i="4"/>
  <c r="W1153" i="4"/>
  <c r="W1152" i="4"/>
  <c r="W1151" i="4"/>
  <c r="W1150" i="4"/>
  <c r="W1149" i="4"/>
  <c r="W1148" i="4"/>
  <c r="W1147" i="4"/>
  <c r="W1146" i="4"/>
  <c r="W1145" i="4"/>
  <c r="W1144" i="4"/>
  <c r="W1143" i="4"/>
  <c r="W1142" i="4"/>
  <c r="W1141" i="4"/>
  <c r="W1140" i="4"/>
  <c r="W1139" i="4"/>
  <c r="W1138" i="4"/>
  <c r="W1137" i="4"/>
  <c r="W1136" i="4"/>
  <c r="W1135" i="4"/>
  <c r="W1134" i="4"/>
  <c r="W1133" i="4"/>
  <c r="W1132" i="4"/>
  <c r="W1131" i="4"/>
  <c r="W1130" i="4"/>
  <c r="W1129" i="4"/>
  <c r="W1128" i="4"/>
  <c r="W1127" i="4"/>
  <c r="W1126" i="4"/>
  <c r="W1125" i="4"/>
  <c r="W1124" i="4"/>
  <c r="W1123" i="4"/>
  <c r="W1122" i="4"/>
  <c r="W1121" i="4"/>
  <c r="W1120" i="4"/>
  <c r="W1119" i="4"/>
  <c r="W1118" i="4"/>
  <c r="W1117" i="4"/>
  <c r="W1116" i="4"/>
  <c r="W1115" i="4"/>
  <c r="W1114" i="4"/>
  <c r="W1113" i="4"/>
  <c r="W1112" i="4"/>
  <c r="W1111" i="4"/>
  <c r="W1110" i="4"/>
  <c r="W1109" i="4"/>
  <c r="W1108" i="4"/>
  <c r="W1107" i="4"/>
  <c r="W1106" i="4"/>
  <c r="W1105" i="4"/>
  <c r="W1104" i="4"/>
  <c r="W1103" i="4"/>
  <c r="W1102" i="4"/>
  <c r="W1101" i="4"/>
  <c r="W1100" i="4"/>
  <c r="W1099" i="4"/>
  <c r="W1098" i="4"/>
  <c r="W1097" i="4"/>
  <c r="W1096" i="4"/>
  <c r="W1095" i="4"/>
  <c r="W1094" i="4"/>
  <c r="W1093" i="4"/>
  <c r="W1092" i="4"/>
  <c r="W1091" i="4"/>
  <c r="W1090" i="4"/>
  <c r="W1089" i="4"/>
  <c r="W1088" i="4"/>
  <c r="W1087" i="4"/>
  <c r="W1086" i="4"/>
  <c r="W1085" i="4"/>
  <c r="W1084" i="4"/>
  <c r="W1083" i="4"/>
  <c r="W1082" i="4"/>
  <c r="W1081" i="4"/>
  <c r="W1080" i="4"/>
  <c r="W1079" i="4"/>
  <c r="W1078" i="4"/>
  <c r="W1077" i="4"/>
  <c r="W1076" i="4"/>
  <c r="W1075" i="4"/>
  <c r="W1074" i="4"/>
  <c r="W1073" i="4"/>
  <c r="W1072" i="4"/>
  <c r="W1071" i="4"/>
  <c r="W1070" i="4"/>
  <c r="W1069" i="4"/>
  <c r="W1068" i="4"/>
  <c r="W1067" i="4"/>
  <c r="W1066" i="4"/>
  <c r="W1065" i="4"/>
  <c r="W1064" i="4"/>
  <c r="W1063" i="4"/>
  <c r="W1062" i="4"/>
  <c r="W1061" i="4"/>
  <c r="W1060" i="4"/>
  <c r="W1059" i="4"/>
  <c r="W1058" i="4"/>
  <c r="W1057" i="4"/>
  <c r="W1056" i="4"/>
  <c r="W1055" i="4"/>
  <c r="W1054" i="4"/>
  <c r="W1053" i="4"/>
  <c r="W1052" i="4"/>
  <c r="W1051" i="4"/>
  <c r="W1050" i="4"/>
  <c r="W1049" i="4"/>
  <c r="W1048" i="4"/>
  <c r="W1047" i="4"/>
  <c r="W1046" i="4"/>
  <c r="W1045" i="4"/>
  <c r="W1044" i="4"/>
  <c r="W1043" i="4"/>
  <c r="W1042" i="4"/>
  <c r="W1041" i="4"/>
  <c r="W1040" i="4"/>
  <c r="W1039" i="4"/>
  <c r="W1038" i="4"/>
  <c r="W1037" i="4"/>
  <c r="W1036" i="4"/>
  <c r="W1035" i="4"/>
  <c r="W1034" i="4"/>
  <c r="W1033" i="4"/>
  <c r="W1032" i="4"/>
  <c r="W1031" i="4"/>
  <c r="W1030" i="4"/>
  <c r="W1029" i="4"/>
  <c r="W1028" i="4"/>
  <c r="W1027" i="4"/>
  <c r="W1026" i="4"/>
  <c r="W1025" i="4"/>
  <c r="W1024" i="4"/>
  <c r="W1023" i="4"/>
  <c r="W1022" i="4"/>
  <c r="W1021" i="4"/>
  <c r="W1020" i="4"/>
  <c r="W1019" i="4"/>
  <c r="W1018" i="4"/>
  <c r="W1017" i="4"/>
  <c r="W1016" i="4"/>
  <c r="W1015" i="4"/>
  <c r="W1014" i="4"/>
  <c r="W1013" i="4"/>
  <c r="W1012" i="4"/>
  <c r="W1011" i="4"/>
  <c r="W1010" i="4"/>
  <c r="W1009" i="4"/>
  <c r="W1008" i="4"/>
  <c r="W1007" i="4"/>
  <c r="W1006" i="4"/>
  <c r="W1005" i="4"/>
  <c r="W1004" i="4"/>
  <c r="W1003" i="4"/>
  <c r="W1002" i="4"/>
  <c r="W1001" i="4"/>
  <c r="W1000" i="4"/>
  <c r="W999" i="4"/>
  <c r="W998" i="4"/>
  <c r="W997" i="4"/>
  <c r="W996" i="4"/>
  <c r="W995" i="4"/>
  <c r="W994" i="4"/>
  <c r="W993" i="4"/>
  <c r="W992" i="4"/>
  <c r="W991" i="4"/>
  <c r="W990" i="4"/>
  <c r="W989" i="4"/>
  <c r="W988" i="4"/>
  <c r="W987" i="4"/>
  <c r="W986" i="4"/>
  <c r="W985" i="4"/>
  <c r="W984" i="4"/>
  <c r="W983" i="4"/>
  <c r="W982" i="4"/>
  <c r="W981" i="4"/>
  <c r="W980" i="4"/>
  <c r="W979" i="4"/>
  <c r="W978" i="4"/>
  <c r="W977" i="4"/>
  <c r="W976" i="4"/>
  <c r="W975" i="4"/>
  <c r="W974" i="4"/>
  <c r="W973" i="4"/>
  <c r="W972" i="4"/>
  <c r="W971" i="4"/>
  <c r="W970" i="4"/>
  <c r="W969" i="4"/>
  <c r="W968" i="4"/>
  <c r="W967" i="4"/>
  <c r="W966" i="4"/>
  <c r="W965" i="4"/>
  <c r="W964" i="4"/>
  <c r="W963" i="4"/>
  <c r="W962" i="4"/>
  <c r="W961" i="4"/>
  <c r="W960" i="4"/>
  <c r="W959" i="4"/>
  <c r="W958" i="4"/>
  <c r="W957" i="4"/>
  <c r="W956" i="4"/>
  <c r="W955" i="4"/>
  <c r="W954" i="4"/>
  <c r="W953" i="4"/>
  <c r="W952" i="4"/>
  <c r="W951" i="4"/>
  <c r="W950" i="4"/>
  <c r="W949" i="4"/>
  <c r="W948" i="4"/>
  <c r="W947" i="4"/>
  <c r="W946" i="4"/>
  <c r="W945" i="4"/>
  <c r="W944" i="4"/>
  <c r="W943" i="4"/>
  <c r="W942" i="4"/>
  <c r="W941" i="4"/>
  <c r="W940" i="4"/>
  <c r="W939" i="4"/>
  <c r="W938" i="4"/>
  <c r="W937" i="4"/>
  <c r="W936" i="4"/>
  <c r="W935" i="4"/>
  <c r="W934" i="4"/>
  <c r="W933" i="4"/>
  <c r="W932" i="4"/>
  <c r="W931" i="4"/>
  <c r="W930" i="4"/>
  <c r="W929" i="4"/>
  <c r="W928" i="4"/>
  <c r="W927" i="4"/>
  <c r="W926" i="4"/>
  <c r="W925" i="4"/>
  <c r="W924" i="4"/>
  <c r="W923" i="4"/>
  <c r="W922" i="4"/>
  <c r="W921" i="4"/>
  <c r="W920" i="4"/>
  <c r="W919" i="4"/>
  <c r="W918" i="4"/>
  <c r="W917" i="4"/>
  <c r="W916" i="4"/>
  <c r="W915" i="4"/>
  <c r="W914" i="4"/>
  <c r="W913" i="4"/>
  <c r="W912" i="4"/>
  <c r="W911" i="4"/>
  <c r="W910" i="4"/>
  <c r="W909" i="4"/>
  <c r="W908" i="4"/>
  <c r="W907" i="4"/>
  <c r="W906" i="4"/>
  <c r="W905" i="4"/>
  <c r="W904" i="4"/>
  <c r="W903" i="4"/>
  <c r="W902" i="4"/>
  <c r="W901" i="4"/>
  <c r="W900" i="4"/>
  <c r="W899" i="4"/>
  <c r="W898" i="4"/>
  <c r="W897" i="4"/>
  <c r="W896" i="4"/>
  <c r="W895" i="4"/>
  <c r="W894" i="4"/>
  <c r="W893" i="4"/>
  <c r="W892" i="4"/>
  <c r="W891" i="4"/>
  <c r="W890" i="4"/>
  <c r="W889" i="4"/>
  <c r="W888" i="4"/>
  <c r="W887" i="4"/>
  <c r="W886" i="4"/>
  <c r="W885" i="4"/>
  <c r="W884" i="4"/>
  <c r="W883" i="4"/>
  <c r="W882" i="4"/>
  <c r="W881" i="4"/>
  <c r="W880" i="4"/>
  <c r="W879" i="4"/>
  <c r="W878" i="4"/>
  <c r="W877" i="4"/>
  <c r="W876" i="4"/>
  <c r="W875" i="4"/>
  <c r="W874" i="4"/>
  <c r="W873" i="4"/>
  <c r="W872" i="4"/>
  <c r="W871" i="4"/>
  <c r="W870" i="4"/>
  <c r="W869" i="4"/>
  <c r="W868" i="4"/>
  <c r="W867" i="4"/>
  <c r="W866" i="4"/>
  <c r="W865" i="4"/>
  <c r="W864" i="4"/>
  <c r="W863" i="4"/>
  <c r="W862" i="4"/>
  <c r="W861" i="4"/>
  <c r="W860" i="4"/>
  <c r="W859" i="4"/>
  <c r="W858" i="4"/>
  <c r="W857" i="4"/>
  <c r="W856" i="4"/>
  <c r="W855" i="4"/>
  <c r="W854" i="4"/>
  <c r="W853" i="4"/>
  <c r="W852" i="4"/>
  <c r="W851" i="4"/>
  <c r="W850" i="4"/>
  <c r="W849" i="4"/>
  <c r="W848" i="4"/>
  <c r="W847" i="4"/>
  <c r="W846" i="4"/>
  <c r="W845" i="4"/>
  <c r="W844" i="4"/>
  <c r="W843" i="4"/>
  <c r="W842" i="4"/>
  <c r="W841" i="4"/>
  <c r="W840" i="4"/>
  <c r="W839" i="4"/>
  <c r="W838" i="4"/>
  <c r="W837" i="4"/>
  <c r="W836" i="4"/>
  <c r="W835" i="4"/>
  <c r="W834" i="4"/>
  <c r="W833" i="4"/>
  <c r="W832" i="4"/>
  <c r="W831" i="4"/>
  <c r="W830" i="4"/>
  <c r="W829" i="4"/>
  <c r="W828" i="4"/>
  <c r="W827" i="4"/>
  <c r="W826" i="4"/>
  <c r="W825" i="4"/>
  <c r="W824" i="4"/>
  <c r="W823" i="4"/>
  <c r="W822" i="4"/>
  <c r="W821" i="4"/>
  <c r="W820" i="4"/>
  <c r="W819" i="4"/>
  <c r="W818" i="4"/>
  <c r="W817" i="4"/>
  <c r="W816" i="4"/>
  <c r="W815" i="4"/>
  <c r="W814" i="4"/>
  <c r="W813" i="4"/>
  <c r="W812" i="4"/>
  <c r="W811" i="4"/>
  <c r="W810" i="4"/>
  <c r="W809" i="4"/>
  <c r="W808" i="4"/>
  <c r="W807" i="4"/>
  <c r="W806" i="4"/>
  <c r="W805" i="4"/>
  <c r="W804" i="4"/>
  <c r="W803" i="4"/>
  <c r="W802" i="4"/>
  <c r="W801" i="4"/>
  <c r="W800" i="4"/>
  <c r="W799" i="4"/>
  <c r="W798" i="4"/>
  <c r="W797" i="4"/>
  <c r="W796" i="4"/>
  <c r="W795" i="4"/>
  <c r="W794" i="4"/>
  <c r="W793" i="4"/>
  <c r="W792" i="4"/>
  <c r="W791" i="4"/>
  <c r="W790" i="4"/>
  <c r="W789" i="4"/>
  <c r="W788" i="4"/>
  <c r="W787" i="4"/>
  <c r="W786" i="4"/>
  <c r="W785" i="4"/>
  <c r="W784" i="4"/>
  <c r="W783" i="4"/>
  <c r="W782" i="4"/>
  <c r="W781" i="4"/>
  <c r="W780" i="4"/>
  <c r="W779" i="4"/>
  <c r="W778" i="4"/>
  <c r="W777" i="4"/>
  <c r="W776" i="4"/>
  <c r="W775" i="4"/>
  <c r="W774" i="4"/>
  <c r="W773" i="4"/>
  <c r="W772" i="4"/>
  <c r="W771" i="4"/>
  <c r="W770" i="4"/>
  <c r="W769" i="4"/>
  <c r="W768" i="4"/>
  <c r="W767" i="4"/>
  <c r="W766" i="4"/>
  <c r="W765" i="4"/>
  <c r="W764" i="4"/>
  <c r="W763" i="4"/>
  <c r="W762" i="4"/>
  <c r="W761" i="4"/>
  <c r="W760" i="4"/>
  <c r="W759" i="4"/>
  <c r="W758" i="4"/>
  <c r="W757" i="4"/>
  <c r="W756" i="4"/>
  <c r="W755" i="4"/>
  <c r="W754" i="4"/>
  <c r="W753" i="4"/>
  <c r="W752" i="4"/>
  <c r="W751" i="4"/>
  <c r="W750" i="4"/>
  <c r="W749" i="4"/>
  <c r="W748" i="4"/>
  <c r="W747" i="4"/>
  <c r="W746" i="4"/>
  <c r="W745" i="4"/>
  <c r="W744" i="4"/>
  <c r="W743" i="4"/>
  <c r="W742" i="4"/>
  <c r="W741" i="4"/>
  <c r="W740" i="4"/>
  <c r="W739" i="4"/>
  <c r="W738" i="4"/>
  <c r="W737" i="4"/>
  <c r="W736" i="4"/>
  <c r="W735" i="4"/>
  <c r="W734" i="4"/>
  <c r="W733" i="4"/>
  <c r="W732" i="4"/>
  <c r="W731" i="4"/>
  <c r="W730" i="4"/>
  <c r="W729" i="4"/>
  <c r="W728" i="4"/>
  <c r="W727" i="4"/>
  <c r="W726" i="4"/>
  <c r="W725" i="4"/>
  <c r="W724" i="4"/>
  <c r="W723" i="4"/>
  <c r="W722" i="4"/>
  <c r="W721" i="4"/>
  <c r="W720" i="4"/>
  <c r="W719" i="4"/>
  <c r="W718" i="4"/>
  <c r="W717" i="4"/>
  <c r="W716" i="4"/>
  <c r="W715" i="4"/>
  <c r="W714" i="4"/>
  <c r="W713" i="4"/>
  <c r="W712" i="4"/>
  <c r="W711" i="4"/>
  <c r="W710" i="4"/>
  <c r="W709" i="4"/>
  <c r="W708" i="4"/>
  <c r="W707" i="4"/>
  <c r="W706" i="4"/>
  <c r="W705" i="4"/>
  <c r="W704" i="4"/>
  <c r="W703" i="4"/>
  <c r="W702" i="4"/>
  <c r="W701" i="4"/>
  <c r="W700" i="4"/>
  <c r="W699" i="4"/>
  <c r="W698" i="4"/>
  <c r="W697" i="4"/>
  <c r="W696" i="4"/>
  <c r="W695" i="4"/>
  <c r="W694" i="4"/>
  <c r="W693" i="4"/>
  <c r="W692" i="4"/>
  <c r="W691" i="4"/>
  <c r="W690" i="4"/>
  <c r="W689" i="4"/>
  <c r="W688" i="4"/>
  <c r="W687" i="4"/>
  <c r="W686" i="4"/>
  <c r="W685" i="4"/>
  <c r="W684" i="4"/>
  <c r="W683" i="4"/>
  <c r="W682" i="4"/>
  <c r="W681" i="4"/>
  <c r="W680" i="4"/>
  <c r="W679" i="4"/>
  <c r="W678" i="4"/>
  <c r="W677" i="4"/>
  <c r="W676" i="4"/>
  <c r="W675" i="4"/>
  <c r="W674" i="4"/>
  <c r="W673" i="4"/>
  <c r="W672" i="4"/>
  <c r="W671" i="4"/>
  <c r="W670" i="4"/>
  <c r="W669" i="4"/>
  <c r="W668" i="4"/>
  <c r="W667" i="4"/>
  <c r="W666" i="4"/>
  <c r="W665" i="4"/>
  <c r="W664" i="4"/>
  <c r="W663" i="4"/>
  <c r="W662" i="4"/>
  <c r="W661" i="4"/>
  <c r="W660" i="4"/>
  <c r="W659" i="4"/>
  <c r="W658" i="4"/>
  <c r="W657" i="4"/>
  <c r="W656" i="4"/>
  <c r="W655" i="4"/>
  <c r="W654" i="4"/>
  <c r="W653" i="4"/>
  <c r="W652" i="4"/>
  <c r="W651" i="4"/>
  <c r="W650" i="4"/>
  <c r="W649" i="4"/>
  <c r="W648" i="4"/>
  <c r="W647" i="4"/>
  <c r="W646" i="4"/>
  <c r="W645" i="4"/>
  <c r="W644" i="4"/>
  <c r="W643" i="4"/>
  <c r="W642" i="4"/>
  <c r="W641" i="4"/>
  <c r="W640" i="4"/>
  <c r="W639" i="4"/>
  <c r="W638" i="4"/>
  <c r="W637" i="4"/>
  <c r="W636" i="4"/>
  <c r="W635" i="4"/>
  <c r="W634" i="4"/>
  <c r="W633" i="4"/>
  <c r="W632" i="4"/>
  <c r="W631" i="4"/>
  <c r="W630" i="4"/>
  <c r="W629" i="4"/>
  <c r="W628" i="4"/>
  <c r="W627" i="4"/>
  <c r="W626" i="4"/>
  <c r="W625" i="4"/>
  <c r="W624" i="4"/>
  <c r="W623" i="4"/>
  <c r="W622" i="4"/>
  <c r="W621" i="4"/>
  <c r="W620" i="4"/>
  <c r="W619" i="4"/>
  <c r="W618" i="4"/>
  <c r="W617" i="4"/>
  <c r="W616" i="4"/>
  <c r="W615" i="4"/>
  <c r="W614" i="4"/>
  <c r="W613" i="4"/>
  <c r="W612" i="4"/>
  <c r="W611" i="4"/>
  <c r="W610" i="4"/>
  <c r="W609" i="4"/>
  <c r="W608" i="4"/>
  <c r="W607" i="4"/>
  <c r="W606" i="4"/>
  <c r="W605" i="4"/>
  <c r="W604" i="4"/>
  <c r="W603" i="4"/>
  <c r="W602" i="4"/>
  <c r="W601" i="4"/>
  <c r="W600" i="4"/>
  <c r="W599" i="4"/>
  <c r="W598" i="4"/>
  <c r="W597" i="4"/>
  <c r="W596" i="4"/>
  <c r="W595" i="4"/>
  <c r="W594" i="4"/>
  <c r="W593" i="4"/>
  <c r="W592" i="4"/>
  <c r="W591" i="4"/>
  <c r="W590" i="4"/>
  <c r="W589" i="4"/>
  <c r="W588" i="4"/>
  <c r="W587" i="4"/>
  <c r="W586" i="4"/>
  <c r="W585" i="4"/>
  <c r="W584" i="4"/>
  <c r="W583" i="4"/>
  <c r="W582" i="4"/>
  <c r="W581" i="4"/>
  <c r="W580" i="4"/>
  <c r="W579" i="4"/>
  <c r="W578" i="4"/>
  <c r="W577" i="4"/>
  <c r="W576" i="4"/>
  <c r="W575" i="4"/>
  <c r="W574" i="4"/>
  <c r="W573" i="4"/>
  <c r="W572" i="4"/>
  <c r="W571" i="4"/>
  <c r="W570" i="4"/>
  <c r="W569" i="4"/>
  <c r="W568" i="4"/>
  <c r="W567" i="4"/>
  <c r="W566" i="4"/>
  <c r="W565" i="4"/>
  <c r="W564" i="4"/>
  <c r="W563" i="4"/>
  <c r="W562" i="4"/>
  <c r="W561" i="4"/>
  <c r="W560" i="4"/>
  <c r="W559" i="4"/>
  <c r="W558" i="4"/>
  <c r="W557" i="4"/>
  <c r="W556" i="4"/>
  <c r="W555" i="4"/>
  <c r="W554" i="4"/>
  <c r="W553" i="4"/>
  <c r="W552" i="4"/>
  <c r="W551" i="4"/>
  <c r="W550" i="4"/>
  <c r="W549" i="4"/>
  <c r="W548" i="4"/>
  <c r="W547" i="4"/>
  <c r="W546" i="4"/>
  <c r="W545" i="4"/>
  <c r="W544" i="4"/>
  <c r="W543" i="4"/>
  <c r="W542" i="4"/>
  <c r="W541" i="4"/>
  <c r="W540" i="4"/>
  <c r="W539" i="4"/>
  <c r="W538" i="4"/>
  <c r="W537" i="4"/>
  <c r="W536" i="4"/>
  <c r="W535" i="4"/>
  <c r="W534" i="4"/>
  <c r="W533" i="4"/>
  <c r="W532" i="4"/>
  <c r="W531" i="4"/>
  <c r="W530" i="4"/>
  <c r="W529" i="4"/>
  <c r="W528" i="4"/>
  <c r="W527" i="4"/>
  <c r="W526" i="4"/>
  <c r="W525" i="4"/>
  <c r="W524" i="4"/>
  <c r="W523" i="4"/>
  <c r="W522" i="4"/>
  <c r="W521" i="4"/>
  <c r="W520" i="4"/>
  <c r="W519" i="4"/>
  <c r="W518" i="4"/>
  <c r="W517" i="4"/>
  <c r="W516" i="4"/>
  <c r="W515" i="4"/>
  <c r="W514" i="4"/>
  <c r="W513" i="4"/>
  <c r="W512" i="4"/>
  <c r="W511" i="4"/>
  <c r="W510" i="4"/>
  <c r="W509" i="4"/>
  <c r="W508" i="4"/>
  <c r="W507" i="4"/>
  <c r="W506" i="4"/>
  <c r="W505" i="4"/>
  <c r="W504" i="4"/>
  <c r="W503" i="4"/>
  <c r="W50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6" i="4"/>
  <c r="W5" i="4"/>
  <c r="W4" i="4"/>
  <c r="W3" i="4"/>
  <c r="W2" i="4"/>
  <c r="Q1405" i="4"/>
  <c r="Q1404" i="4"/>
  <c r="Q1403" i="4"/>
  <c r="Q1402" i="4"/>
  <c r="Q1401" i="4"/>
  <c r="Q1400" i="4"/>
  <c r="Q1399" i="4"/>
  <c r="Q1398" i="4"/>
  <c r="Q1397" i="4"/>
  <c r="Q1396" i="4"/>
  <c r="Q1395" i="4"/>
  <c r="Q1394" i="4"/>
  <c r="Q1393" i="4"/>
  <c r="Q1392" i="4"/>
  <c r="Q1391" i="4"/>
  <c r="Q1390" i="4"/>
  <c r="Q1389" i="4"/>
  <c r="Q1388" i="4"/>
  <c r="Q1387" i="4"/>
  <c r="Q1386" i="4"/>
  <c r="Q1385" i="4"/>
  <c r="Q1384" i="4"/>
  <c r="Q1383" i="4"/>
  <c r="Q1382" i="4"/>
  <c r="Q1381" i="4"/>
  <c r="Q1380" i="4"/>
  <c r="Q1379" i="4"/>
  <c r="Q1378" i="4"/>
  <c r="Q1377" i="4"/>
  <c r="Q1376" i="4"/>
  <c r="Q1375" i="4"/>
  <c r="Q1374" i="4"/>
  <c r="Q1373" i="4"/>
  <c r="Q1372" i="4"/>
  <c r="Q1371" i="4"/>
  <c r="Q1370" i="4"/>
  <c r="Q1369" i="4"/>
  <c r="Q1368" i="4"/>
  <c r="Q1367" i="4"/>
  <c r="Q1366" i="4"/>
  <c r="Q1365" i="4"/>
  <c r="Q1364" i="4"/>
  <c r="Q1363" i="4"/>
  <c r="Q1362" i="4"/>
  <c r="Q1361" i="4"/>
  <c r="Q1360" i="4"/>
  <c r="Q1359" i="4"/>
  <c r="Q1358" i="4"/>
  <c r="Q1357" i="4"/>
  <c r="Q1356" i="4"/>
  <c r="Q1355" i="4"/>
  <c r="Q1354" i="4"/>
  <c r="Q1353" i="4"/>
  <c r="Q1352" i="4"/>
  <c r="Q1351" i="4"/>
  <c r="Q1350" i="4"/>
  <c r="Q1349" i="4"/>
  <c r="Q1348" i="4"/>
  <c r="Q1347" i="4"/>
  <c r="Q1346" i="4"/>
  <c r="Q1345" i="4"/>
  <c r="Q1344" i="4"/>
  <c r="Q1343" i="4"/>
  <c r="Q1342" i="4"/>
  <c r="Q1341" i="4"/>
  <c r="Q1340" i="4"/>
  <c r="Q1339" i="4"/>
  <c r="Q1338" i="4"/>
  <c r="Q1337" i="4"/>
  <c r="Q1336" i="4"/>
  <c r="Q1335" i="4"/>
  <c r="Q1334" i="4"/>
  <c r="Q1333" i="4"/>
  <c r="Q1332" i="4"/>
  <c r="Q1331" i="4"/>
  <c r="Q1330" i="4"/>
  <c r="Q1329" i="4"/>
  <c r="Q1328" i="4"/>
  <c r="Q1327" i="4"/>
  <c r="Q1326" i="4"/>
  <c r="Q1325" i="4"/>
  <c r="Q1324" i="4"/>
  <c r="Q1323" i="4"/>
  <c r="Q1322" i="4"/>
  <c r="Q1321" i="4"/>
  <c r="Q1320" i="4"/>
  <c r="Q1319" i="4"/>
  <c r="Q1318" i="4"/>
  <c r="Q1317" i="4"/>
  <c r="Q1316" i="4"/>
  <c r="Q1315" i="4"/>
  <c r="Q1314" i="4"/>
  <c r="Q1313" i="4"/>
  <c r="Q1312" i="4"/>
  <c r="Q1311" i="4"/>
  <c r="Q1310" i="4"/>
  <c r="Q1309" i="4"/>
  <c r="Q1308" i="4"/>
  <c r="Q1307" i="4"/>
  <c r="Q1306" i="4"/>
  <c r="Q1305" i="4"/>
  <c r="Q1304" i="4"/>
  <c r="Q1303" i="4"/>
  <c r="Q1302" i="4"/>
  <c r="Q1301" i="4"/>
  <c r="Q1300" i="4"/>
  <c r="Q1299" i="4"/>
  <c r="Q1298" i="4"/>
  <c r="Q1297" i="4"/>
  <c r="Q1296" i="4"/>
  <c r="Q1295" i="4"/>
  <c r="Q1294" i="4"/>
  <c r="Q1293" i="4"/>
  <c r="Q1292" i="4"/>
  <c r="Q1291" i="4"/>
  <c r="Q1290" i="4"/>
  <c r="Q1289" i="4"/>
  <c r="Q1288" i="4"/>
  <c r="Q1287" i="4"/>
  <c r="Q1286" i="4"/>
  <c r="Q1285" i="4"/>
  <c r="Q1284" i="4"/>
  <c r="Q1283" i="4"/>
  <c r="Q1282" i="4"/>
  <c r="Q1281" i="4"/>
  <c r="Q1280" i="4"/>
  <c r="Q1279" i="4"/>
  <c r="Q1278" i="4"/>
  <c r="Q1277" i="4"/>
  <c r="Q1276" i="4"/>
  <c r="Q1275" i="4"/>
  <c r="Q1274" i="4"/>
  <c r="Q1273" i="4"/>
  <c r="Q1272" i="4"/>
  <c r="Q1271" i="4"/>
  <c r="Q1270" i="4"/>
  <c r="Q1269" i="4"/>
  <c r="Q1268" i="4"/>
  <c r="Q1267" i="4"/>
  <c r="Q1266" i="4"/>
  <c r="Q1265" i="4"/>
  <c r="Q1264" i="4"/>
  <c r="Q1263" i="4"/>
  <c r="Q1262" i="4"/>
  <c r="Q1261" i="4"/>
  <c r="Q1260" i="4"/>
  <c r="Q1259" i="4"/>
  <c r="Q1258" i="4"/>
  <c r="Q1257" i="4"/>
  <c r="Q1256" i="4"/>
  <c r="Q1255" i="4"/>
  <c r="Q1254" i="4"/>
  <c r="Q1253" i="4"/>
  <c r="Q1252" i="4"/>
  <c r="Q1251" i="4"/>
  <c r="Q1250" i="4"/>
  <c r="Q1249" i="4"/>
  <c r="Q1248" i="4"/>
  <c r="Q1247" i="4"/>
  <c r="Q1246" i="4"/>
  <c r="Q1245" i="4"/>
  <c r="Q1244" i="4"/>
  <c r="Q1243" i="4"/>
  <c r="Q1242" i="4"/>
  <c r="Q1241" i="4"/>
  <c r="Q1240" i="4"/>
  <c r="Q1239" i="4"/>
  <c r="Q1238" i="4"/>
  <c r="Q1237" i="4"/>
  <c r="Q1236" i="4"/>
  <c r="Q1235" i="4"/>
  <c r="Q1234" i="4"/>
  <c r="Q1233" i="4"/>
  <c r="Q1232" i="4"/>
  <c r="Q1231" i="4"/>
  <c r="Q1230" i="4"/>
  <c r="Q1229" i="4"/>
  <c r="Q1228" i="4"/>
  <c r="Q1227" i="4"/>
  <c r="Q1226" i="4"/>
  <c r="Q1225" i="4"/>
  <c r="Q1224" i="4"/>
  <c r="Q1223" i="4"/>
  <c r="Q1222" i="4"/>
  <c r="Q1221" i="4"/>
  <c r="Q1220" i="4"/>
  <c r="Q1219" i="4"/>
  <c r="Q1218" i="4"/>
  <c r="Q1217" i="4"/>
  <c r="Q1216" i="4"/>
  <c r="Q1215" i="4"/>
  <c r="Q1214" i="4"/>
  <c r="Q1213" i="4"/>
  <c r="Q1212" i="4"/>
  <c r="Q1211" i="4"/>
  <c r="Q1210" i="4"/>
  <c r="Q1209" i="4"/>
  <c r="Q1208" i="4"/>
  <c r="Q1207" i="4"/>
  <c r="Q1206" i="4"/>
  <c r="Q1205" i="4"/>
  <c r="Q1204" i="4"/>
  <c r="Q1203" i="4"/>
  <c r="Q1202" i="4"/>
  <c r="Q1201" i="4"/>
  <c r="Q1200" i="4"/>
  <c r="Q1199" i="4"/>
  <c r="Q1198" i="4"/>
  <c r="Q1197" i="4"/>
  <c r="Q1196" i="4"/>
  <c r="Q1195" i="4"/>
  <c r="Q1194" i="4"/>
  <c r="Q1193" i="4"/>
  <c r="Q1192" i="4"/>
  <c r="Q1191" i="4"/>
  <c r="Q1190" i="4"/>
  <c r="Q1189" i="4"/>
  <c r="Q1188" i="4"/>
  <c r="Q1187" i="4"/>
  <c r="Q1186" i="4"/>
  <c r="Q1185" i="4"/>
  <c r="Q1184" i="4"/>
  <c r="Q1183" i="4"/>
  <c r="Q1182" i="4"/>
  <c r="Q1181" i="4"/>
  <c r="Q1180" i="4"/>
  <c r="Q1179" i="4"/>
  <c r="Q1178" i="4"/>
  <c r="Q1177" i="4"/>
  <c r="Q1176" i="4"/>
  <c r="Q1175" i="4"/>
  <c r="Q1174" i="4"/>
  <c r="Q1173" i="4"/>
  <c r="Q1172" i="4"/>
  <c r="Q1171" i="4"/>
  <c r="Q1170" i="4"/>
  <c r="Q1169" i="4"/>
  <c r="Q1168" i="4"/>
  <c r="Q1167" i="4"/>
  <c r="Q1166" i="4"/>
  <c r="Q1165" i="4"/>
  <c r="Q1164" i="4"/>
  <c r="Q1163" i="4"/>
  <c r="Q1162" i="4"/>
  <c r="Q1161" i="4"/>
  <c r="Q1160" i="4"/>
  <c r="Q1159" i="4"/>
  <c r="Q1158" i="4"/>
  <c r="Q1157" i="4"/>
  <c r="Q1156" i="4"/>
  <c r="Q1155" i="4"/>
  <c r="Q1154" i="4"/>
  <c r="Q1153" i="4"/>
  <c r="Q1152" i="4"/>
  <c r="Q1151" i="4"/>
  <c r="Q1150" i="4"/>
  <c r="Q1149" i="4"/>
  <c r="Q1148" i="4"/>
  <c r="Q1147" i="4"/>
  <c r="Q1146" i="4"/>
  <c r="Q1145" i="4"/>
  <c r="Q1144" i="4"/>
  <c r="Q1143" i="4"/>
  <c r="Q1142" i="4"/>
  <c r="Q1141" i="4"/>
  <c r="Q1140" i="4"/>
  <c r="Q1139" i="4"/>
  <c r="Q1138" i="4"/>
  <c r="Q1137" i="4"/>
  <c r="Q1136" i="4"/>
  <c r="Q2" i="4"/>
  <c r="V1" i="4" l="1"/>
  <c r="U1" i="4"/>
  <c r="T1" i="4"/>
  <c r="S1" i="4"/>
  <c r="R1" i="4"/>
  <c r="Q4" i="4"/>
  <c r="Q1135" i="4"/>
  <c r="Q1134" i="4"/>
  <c r="Q1133" i="4"/>
  <c r="Q1132" i="4"/>
  <c r="Q1131" i="4"/>
  <c r="Q1130" i="4"/>
  <c r="Q1129" i="4"/>
  <c r="Q1128" i="4"/>
  <c r="Q1127" i="4"/>
  <c r="Q1126" i="4"/>
  <c r="Q1125" i="4"/>
  <c r="Q1124" i="4"/>
  <c r="Q1123" i="4"/>
  <c r="Q1122" i="4"/>
  <c r="Q1121" i="4"/>
  <c r="Q1120" i="4"/>
  <c r="Q1119" i="4"/>
  <c r="Q1118" i="4"/>
  <c r="Q1117" i="4"/>
  <c r="Q1116" i="4"/>
  <c r="Q1115" i="4"/>
  <c r="Q1114" i="4"/>
  <c r="Q1113" i="4"/>
  <c r="Q1112" i="4"/>
  <c r="Q1111" i="4"/>
  <c r="Q1110" i="4"/>
  <c r="Q1109" i="4"/>
  <c r="Q1108" i="4"/>
  <c r="Q1107" i="4"/>
  <c r="Q1106" i="4"/>
  <c r="Q1105" i="4"/>
  <c r="Q1104" i="4"/>
  <c r="Q1103" i="4"/>
  <c r="Q1102" i="4"/>
  <c r="Q1101" i="4"/>
  <c r="Q1100" i="4"/>
  <c r="Q1099" i="4"/>
  <c r="Q1098" i="4"/>
  <c r="Q1097" i="4"/>
  <c r="Q1096" i="4"/>
  <c r="Q1095" i="4"/>
  <c r="Q1094" i="4"/>
  <c r="Q1093" i="4"/>
  <c r="Q1092" i="4"/>
  <c r="Q1091" i="4"/>
  <c r="Q1090" i="4"/>
  <c r="Q1089" i="4"/>
  <c r="Q1088" i="4"/>
  <c r="Q1087" i="4"/>
  <c r="Q1086" i="4"/>
  <c r="Q1085" i="4"/>
  <c r="Q1084" i="4"/>
  <c r="Q1083" i="4"/>
  <c r="Q1082" i="4"/>
  <c r="Q1081" i="4"/>
  <c r="Q1080" i="4"/>
  <c r="Q1079" i="4"/>
  <c r="Q1078" i="4"/>
  <c r="Q1077" i="4"/>
  <c r="Q1076" i="4"/>
  <c r="Q1075" i="4"/>
  <c r="Q1074" i="4"/>
  <c r="Q1073" i="4"/>
  <c r="Q1072" i="4"/>
  <c r="Q1071" i="4"/>
  <c r="Q1070" i="4"/>
  <c r="Q1069" i="4"/>
  <c r="Q1068" i="4"/>
  <c r="Q1067" i="4"/>
  <c r="Q1066" i="4"/>
  <c r="Q1065" i="4"/>
  <c r="Q1064" i="4"/>
  <c r="Q1063" i="4"/>
  <c r="Q1062" i="4"/>
  <c r="Q1061" i="4"/>
  <c r="Q1060" i="4"/>
  <c r="Q1059" i="4"/>
  <c r="Q1058" i="4"/>
  <c r="Q1057" i="4"/>
  <c r="Q1056" i="4"/>
  <c r="Q1055" i="4"/>
  <c r="Q1054" i="4"/>
  <c r="Q1053" i="4"/>
  <c r="Q1052" i="4"/>
  <c r="Q1051" i="4"/>
  <c r="Q1050" i="4"/>
  <c r="Q1049" i="4"/>
  <c r="Q1048" i="4"/>
  <c r="Q1047" i="4"/>
  <c r="Q1046" i="4"/>
  <c r="Q1045" i="4"/>
  <c r="Q1044" i="4"/>
  <c r="Q1043" i="4"/>
  <c r="Q1042" i="4"/>
  <c r="Q1041" i="4"/>
  <c r="Q1040" i="4"/>
  <c r="Q1039" i="4"/>
  <c r="Q1038" i="4"/>
  <c r="Q1037" i="4"/>
  <c r="Q1036" i="4"/>
  <c r="Q1035" i="4"/>
  <c r="Q1034" i="4"/>
  <c r="Q1033" i="4"/>
  <c r="Q1032" i="4"/>
  <c r="Q1031" i="4"/>
  <c r="Q1030" i="4"/>
  <c r="Q1029" i="4"/>
  <c r="Q1028" i="4"/>
  <c r="Q1027" i="4"/>
  <c r="Q1026" i="4"/>
  <c r="Q1025" i="4"/>
  <c r="Q1024" i="4"/>
  <c r="Q1023" i="4"/>
  <c r="Q1022" i="4"/>
  <c r="Q1021" i="4"/>
  <c r="Q1020" i="4"/>
  <c r="Q1019" i="4"/>
  <c r="Q1018" i="4"/>
  <c r="Q1017" i="4"/>
  <c r="Q1016" i="4"/>
  <c r="Q1015" i="4"/>
  <c r="Q1014" i="4"/>
  <c r="Q1013" i="4"/>
  <c r="Q1012" i="4"/>
  <c r="Q1011" i="4"/>
  <c r="Q1010" i="4"/>
  <c r="Q1009" i="4"/>
  <c r="Q1008" i="4"/>
  <c r="Q1007" i="4"/>
  <c r="Q1006" i="4"/>
  <c r="Q1005" i="4"/>
  <c r="Q1004" i="4"/>
  <c r="Q1003" i="4"/>
  <c r="Q1002" i="4"/>
  <c r="Q1001" i="4"/>
  <c r="Q1000" i="4"/>
  <c r="Q999" i="4"/>
  <c r="Q998" i="4"/>
  <c r="Q997" i="4"/>
  <c r="Q996" i="4"/>
  <c r="Q995" i="4"/>
  <c r="Q994" i="4"/>
  <c r="Q993" i="4"/>
  <c r="Q992" i="4"/>
  <c r="Q991" i="4"/>
  <c r="Q990" i="4"/>
  <c r="Q989" i="4"/>
  <c r="Q988" i="4"/>
  <c r="Q987" i="4"/>
  <c r="Q986" i="4"/>
  <c r="Q985" i="4"/>
  <c r="Q984" i="4"/>
  <c r="Q983" i="4"/>
  <c r="Q982" i="4"/>
  <c r="Q981" i="4"/>
  <c r="Q980" i="4"/>
  <c r="Q979" i="4"/>
  <c r="Q978" i="4"/>
  <c r="Q977" i="4"/>
  <c r="Q976" i="4"/>
  <c r="Q975" i="4"/>
  <c r="Q974" i="4"/>
  <c r="Q973" i="4"/>
  <c r="Q972" i="4"/>
  <c r="Q971" i="4"/>
  <c r="Q970" i="4"/>
  <c r="Q969" i="4"/>
  <c r="Q968" i="4"/>
  <c r="Q967" i="4"/>
  <c r="Q966" i="4"/>
  <c r="Q965" i="4"/>
  <c r="Q964" i="4"/>
  <c r="Q963" i="4"/>
  <c r="Q962" i="4"/>
  <c r="Q961" i="4"/>
  <c r="Q960" i="4"/>
  <c r="Q959" i="4"/>
  <c r="Q958" i="4"/>
  <c r="Q957" i="4"/>
  <c r="Q956" i="4"/>
  <c r="Q955" i="4"/>
  <c r="Q954" i="4"/>
  <c r="Q953" i="4"/>
  <c r="Q952" i="4"/>
  <c r="Q951" i="4"/>
  <c r="Q950" i="4"/>
  <c r="Q949" i="4"/>
  <c r="Q948" i="4"/>
  <c r="Q947" i="4"/>
  <c r="Q946" i="4"/>
  <c r="Q945" i="4"/>
  <c r="Q944" i="4"/>
  <c r="Q943" i="4"/>
  <c r="Q942" i="4"/>
  <c r="Q941" i="4"/>
  <c r="Q940" i="4"/>
  <c r="Q939" i="4"/>
  <c r="Q938" i="4"/>
  <c r="Q937" i="4"/>
  <c r="Q936" i="4"/>
  <c r="Q935" i="4"/>
  <c r="Q934" i="4"/>
  <c r="Q933" i="4"/>
  <c r="Q932" i="4"/>
  <c r="Q931" i="4"/>
  <c r="Q930" i="4"/>
  <c r="Q929" i="4"/>
  <c r="Q928" i="4"/>
  <c r="Q927" i="4"/>
  <c r="Q926" i="4"/>
  <c r="Q925" i="4"/>
  <c r="Q924" i="4"/>
  <c r="Q923" i="4"/>
  <c r="Q922" i="4"/>
  <c r="Q921" i="4"/>
  <c r="Q920" i="4"/>
  <c r="Q919" i="4"/>
  <c r="Q918" i="4"/>
  <c r="Q917" i="4"/>
  <c r="Q916" i="4"/>
  <c r="Q915" i="4"/>
  <c r="Q914" i="4"/>
  <c r="Q913" i="4"/>
  <c r="Q912" i="4"/>
  <c r="Q911" i="4"/>
  <c r="Q910" i="4"/>
  <c r="Q909" i="4"/>
  <c r="Q908" i="4"/>
  <c r="Q907" i="4"/>
  <c r="Q906" i="4"/>
  <c r="Q905" i="4"/>
  <c r="Q904" i="4"/>
  <c r="Q903" i="4"/>
  <c r="Q902" i="4"/>
  <c r="Q901" i="4"/>
  <c r="Q900" i="4"/>
  <c r="Q899" i="4"/>
  <c r="Q898" i="4"/>
  <c r="Q897" i="4"/>
  <c r="Q896" i="4"/>
  <c r="Q895" i="4"/>
  <c r="Q894" i="4"/>
  <c r="Q893" i="4"/>
  <c r="Q892" i="4"/>
  <c r="Q891" i="4"/>
  <c r="Q890" i="4"/>
  <c r="Q889" i="4"/>
  <c r="Q888" i="4"/>
  <c r="Q887" i="4"/>
  <c r="Q886" i="4"/>
  <c r="Q885" i="4"/>
  <c r="Q884" i="4"/>
  <c r="Q883" i="4"/>
  <c r="Q882" i="4"/>
  <c r="Q881" i="4"/>
  <c r="Q880" i="4"/>
  <c r="Q879" i="4"/>
  <c r="Q878" i="4"/>
  <c r="Q877" i="4"/>
  <c r="Q876" i="4"/>
  <c r="Q875" i="4"/>
  <c r="Q874" i="4"/>
  <c r="Q873" i="4"/>
  <c r="Q872" i="4"/>
  <c r="Q871" i="4"/>
  <c r="Q870" i="4"/>
  <c r="Q869" i="4"/>
  <c r="Q868" i="4"/>
  <c r="Q867" i="4"/>
  <c r="Q866" i="4"/>
  <c r="Q865" i="4"/>
  <c r="Q864" i="4"/>
  <c r="Q863" i="4"/>
  <c r="Q862" i="4"/>
  <c r="Q861" i="4"/>
  <c r="Q860" i="4"/>
  <c r="Q859" i="4"/>
  <c r="Q858" i="4"/>
  <c r="Q857" i="4"/>
  <c r="Q856" i="4"/>
  <c r="Q855" i="4"/>
  <c r="Q854" i="4"/>
  <c r="Q853" i="4"/>
  <c r="Q852" i="4"/>
  <c r="Q851" i="4"/>
  <c r="Q850" i="4"/>
  <c r="Q849" i="4"/>
  <c r="Q848" i="4"/>
  <c r="Q847" i="4"/>
  <c r="Q846" i="4"/>
  <c r="Q845" i="4"/>
  <c r="Q844" i="4"/>
  <c r="Q843" i="4"/>
  <c r="Q842" i="4"/>
  <c r="Q841" i="4"/>
  <c r="Q840" i="4"/>
  <c r="Q839" i="4"/>
  <c r="Q838" i="4"/>
  <c r="Q837" i="4"/>
  <c r="Q836" i="4"/>
  <c r="Q835" i="4"/>
  <c r="Q834" i="4"/>
  <c r="Q833" i="4"/>
  <c r="Q832" i="4"/>
  <c r="Q831" i="4"/>
  <c r="Q830" i="4"/>
  <c r="Q829" i="4"/>
  <c r="Q828" i="4"/>
  <c r="Q827" i="4"/>
  <c r="Q826" i="4"/>
  <c r="Q825" i="4"/>
  <c r="Q824" i="4"/>
  <c r="Q823" i="4"/>
  <c r="Q822" i="4"/>
  <c r="Q821" i="4"/>
  <c r="Q820" i="4"/>
  <c r="Q819" i="4"/>
  <c r="Q818" i="4"/>
  <c r="Q817" i="4"/>
  <c r="Q816" i="4"/>
  <c r="Q815" i="4"/>
  <c r="Q814" i="4"/>
  <c r="Q813" i="4"/>
  <c r="Q812" i="4"/>
  <c r="Q811" i="4"/>
  <c r="Q810" i="4"/>
  <c r="Q809" i="4"/>
  <c r="Q808" i="4"/>
  <c r="Q807" i="4"/>
  <c r="Q806" i="4"/>
  <c r="Q805" i="4"/>
  <c r="Q804" i="4"/>
  <c r="Q803" i="4"/>
  <c r="Q802" i="4"/>
  <c r="Q801" i="4"/>
  <c r="Q800" i="4"/>
  <c r="Q799" i="4"/>
  <c r="Q798" i="4"/>
  <c r="Q797" i="4"/>
  <c r="Q796" i="4"/>
  <c r="Q795" i="4"/>
  <c r="Q794" i="4"/>
  <c r="Q793" i="4"/>
  <c r="Q792" i="4"/>
  <c r="Q791" i="4"/>
  <c r="Q790" i="4"/>
  <c r="Q789" i="4"/>
  <c r="Q788" i="4"/>
  <c r="Q787" i="4"/>
  <c r="Q786" i="4"/>
  <c r="Q785" i="4"/>
  <c r="Q784" i="4"/>
  <c r="Q783" i="4"/>
  <c r="Q782" i="4"/>
  <c r="Q781" i="4"/>
  <c r="Q780" i="4"/>
  <c r="Q779" i="4"/>
  <c r="Q778" i="4"/>
  <c r="Q777" i="4"/>
  <c r="Q776" i="4"/>
  <c r="Q775" i="4"/>
  <c r="Q774" i="4"/>
  <c r="Q773" i="4"/>
  <c r="Q772" i="4"/>
  <c r="Q771" i="4"/>
  <c r="Q770" i="4"/>
  <c r="Q769" i="4"/>
  <c r="Q768" i="4"/>
  <c r="Q767" i="4"/>
  <c r="Q766" i="4"/>
  <c r="Q765" i="4"/>
  <c r="Q764" i="4"/>
  <c r="Q763" i="4"/>
  <c r="Q762" i="4"/>
  <c r="Q761" i="4"/>
  <c r="Q760" i="4"/>
  <c r="Q759" i="4"/>
  <c r="Q758" i="4"/>
  <c r="Q757" i="4"/>
  <c r="Q756" i="4"/>
  <c r="Q755" i="4"/>
  <c r="Q754" i="4"/>
  <c r="Q753" i="4"/>
  <c r="Q752" i="4"/>
  <c r="Q751" i="4"/>
  <c r="Q750" i="4"/>
  <c r="Q749" i="4"/>
  <c r="Q748" i="4"/>
  <c r="Q747" i="4"/>
  <c r="Q746" i="4"/>
  <c r="Q745" i="4"/>
  <c r="Q744" i="4"/>
  <c r="Q743" i="4"/>
  <c r="Q742" i="4"/>
  <c r="Q741" i="4"/>
  <c r="Q740" i="4"/>
  <c r="Q739" i="4"/>
  <c r="Q738" i="4"/>
  <c r="Q737" i="4"/>
  <c r="Q736" i="4"/>
  <c r="Q735" i="4"/>
  <c r="Q734" i="4"/>
  <c r="Q733" i="4"/>
  <c r="Q732" i="4"/>
  <c r="Q731" i="4"/>
  <c r="Q730" i="4"/>
  <c r="Q729" i="4"/>
  <c r="Q728" i="4"/>
  <c r="Q727" i="4"/>
  <c r="Q726" i="4"/>
  <c r="Q725" i="4"/>
  <c r="Q724" i="4"/>
  <c r="Q723" i="4"/>
  <c r="Q722" i="4"/>
  <c r="Q721" i="4"/>
  <c r="Q720" i="4"/>
  <c r="Q719" i="4"/>
  <c r="Q718" i="4"/>
  <c r="Q717" i="4"/>
  <c r="Q716" i="4"/>
  <c r="Q715" i="4"/>
  <c r="Q714" i="4"/>
  <c r="Q713" i="4"/>
  <c r="Q712" i="4"/>
  <c r="Q711" i="4"/>
  <c r="Q710" i="4"/>
  <c r="Q709" i="4"/>
  <c r="Q708" i="4"/>
  <c r="Q707" i="4"/>
  <c r="Q706" i="4"/>
  <c r="Q705" i="4"/>
  <c r="Q704" i="4"/>
  <c r="Q703" i="4"/>
  <c r="Q702" i="4"/>
  <c r="Q701" i="4"/>
  <c r="Q700" i="4"/>
  <c r="Q699" i="4"/>
  <c r="Q698" i="4"/>
  <c r="Q697" i="4"/>
  <c r="Q696" i="4"/>
  <c r="Q695" i="4"/>
  <c r="Q694" i="4"/>
  <c r="Q693" i="4"/>
  <c r="Q692" i="4"/>
  <c r="Q691" i="4"/>
  <c r="Q690" i="4"/>
  <c r="Q689" i="4"/>
  <c r="Q688" i="4"/>
  <c r="Q687" i="4"/>
  <c r="Q686" i="4"/>
  <c r="Q685" i="4"/>
  <c r="Q684" i="4"/>
  <c r="Q683" i="4"/>
  <c r="Q682" i="4"/>
  <c r="Q681" i="4"/>
  <c r="Q680" i="4"/>
  <c r="Q679" i="4"/>
  <c r="Q678" i="4"/>
  <c r="Q677" i="4"/>
  <c r="Q676" i="4"/>
  <c r="Q675" i="4"/>
  <c r="Q674" i="4"/>
  <c r="Q673" i="4"/>
  <c r="Q672" i="4"/>
  <c r="Q671" i="4"/>
  <c r="Q670" i="4"/>
  <c r="Q669" i="4"/>
  <c r="Q668" i="4"/>
  <c r="Q667" i="4"/>
  <c r="Q666" i="4"/>
  <c r="Q665" i="4"/>
  <c r="Q664" i="4"/>
  <c r="Q663" i="4"/>
  <c r="Q662" i="4"/>
  <c r="Q661" i="4"/>
  <c r="Q660" i="4"/>
  <c r="Q659" i="4"/>
  <c r="Q658" i="4"/>
  <c r="Q657" i="4"/>
  <c r="Q656" i="4"/>
  <c r="Q655" i="4"/>
  <c r="Q654" i="4"/>
  <c r="Q653" i="4"/>
  <c r="Q652" i="4"/>
  <c r="Q651" i="4"/>
  <c r="Q650" i="4"/>
  <c r="Q649" i="4"/>
  <c r="Q648" i="4"/>
  <c r="Q647" i="4"/>
  <c r="Q646" i="4"/>
  <c r="Q645" i="4"/>
  <c r="Q644" i="4"/>
  <c r="Q643" i="4"/>
  <c r="Q642" i="4"/>
  <c r="Q641" i="4"/>
  <c r="Q640" i="4"/>
  <c r="Q639" i="4"/>
  <c r="Q638" i="4"/>
  <c r="Q637" i="4"/>
  <c r="Q636" i="4"/>
  <c r="Q635" i="4"/>
  <c r="Q634" i="4"/>
  <c r="Q633" i="4"/>
  <c r="Q632" i="4"/>
  <c r="Q631" i="4"/>
  <c r="Q630" i="4"/>
  <c r="Q629" i="4"/>
  <c r="Q628" i="4"/>
  <c r="Q627" i="4"/>
  <c r="Q626" i="4"/>
  <c r="Q625" i="4"/>
  <c r="Q624" i="4"/>
  <c r="Q623" i="4"/>
  <c r="Q622" i="4"/>
  <c r="Q621" i="4"/>
  <c r="Q620" i="4"/>
  <c r="Q619" i="4"/>
  <c r="Q618" i="4"/>
  <c r="Q617" i="4"/>
  <c r="Q616" i="4"/>
  <c r="Q615" i="4"/>
  <c r="Q614" i="4"/>
  <c r="Q613" i="4"/>
  <c r="Q612" i="4"/>
  <c r="Q611" i="4"/>
  <c r="Q610" i="4"/>
  <c r="Q609" i="4"/>
  <c r="Q608" i="4"/>
  <c r="Q607" i="4"/>
  <c r="Q606" i="4"/>
  <c r="Q605" i="4"/>
  <c r="Q604" i="4"/>
  <c r="Q603" i="4"/>
  <c r="Q602" i="4"/>
  <c r="Q601" i="4"/>
  <c r="Q600" i="4"/>
  <c r="Q599" i="4"/>
  <c r="Q598" i="4"/>
  <c r="Q597" i="4"/>
  <c r="Q596" i="4"/>
  <c r="Q595" i="4"/>
  <c r="Q594" i="4"/>
  <c r="Q593" i="4"/>
  <c r="Q592" i="4"/>
  <c r="Q591" i="4"/>
  <c r="Q590" i="4"/>
  <c r="Q589" i="4"/>
  <c r="Q588" i="4"/>
  <c r="Q587" i="4"/>
  <c r="Q586" i="4"/>
  <c r="Q585" i="4"/>
  <c r="Q584" i="4"/>
  <c r="Q583" i="4"/>
  <c r="Q582" i="4"/>
  <c r="Q581" i="4"/>
  <c r="Q580" i="4"/>
  <c r="Q579" i="4"/>
  <c r="Q578" i="4"/>
  <c r="Q577" i="4"/>
  <c r="Q576" i="4"/>
  <c r="Q575" i="4"/>
  <c r="Q574" i="4"/>
  <c r="Q573" i="4"/>
  <c r="Q572" i="4"/>
  <c r="Q571" i="4"/>
  <c r="Q570" i="4"/>
  <c r="Q569" i="4"/>
  <c r="Q568" i="4"/>
  <c r="Q567" i="4"/>
  <c r="Q566" i="4"/>
  <c r="Q565" i="4"/>
  <c r="Q564" i="4"/>
  <c r="Q563" i="4"/>
  <c r="Q562" i="4"/>
  <c r="Q561" i="4"/>
  <c r="Q560" i="4"/>
  <c r="Q559" i="4"/>
  <c r="Q558" i="4"/>
  <c r="Q557" i="4"/>
  <c r="Q556" i="4"/>
  <c r="Q555" i="4"/>
  <c r="Q554" i="4"/>
  <c r="Q553" i="4"/>
  <c r="Q552" i="4"/>
  <c r="Q551" i="4"/>
  <c r="Q550" i="4"/>
  <c r="Q549" i="4"/>
  <c r="Q548" i="4"/>
  <c r="Q547" i="4"/>
  <c r="Q546" i="4"/>
  <c r="Q545" i="4"/>
  <c r="Q544" i="4"/>
  <c r="Q543" i="4"/>
  <c r="Q542" i="4"/>
  <c r="Q541" i="4"/>
  <c r="Q540" i="4"/>
  <c r="Q539" i="4"/>
  <c r="Q538" i="4"/>
  <c r="Q537" i="4"/>
  <c r="Q536" i="4"/>
  <c r="Q535" i="4"/>
  <c r="Q534" i="4"/>
  <c r="Q533" i="4"/>
  <c r="Q532" i="4"/>
  <c r="Q531" i="4"/>
  <c r="Q530" i="4"/>
  <c r="Q529" i="4"/>
  <c r="Q528" i="4"/>
  <c r="Q527" i="4"/>
  <c r="Q526" i="4"/>
  <c r="Q525" i="4"/>
  <c r="Q524" i="4"/>
  <c r="Q523" i="4"/>
  <c r="Q522" i="4"/>
  <c r="Q521" i="4"/>
  <c r="Q520" i="4"/>
  <c r="Q519" i="4"/>
  <c r="Q518" i="4"/>
  <c r="Q517" i="4"/>
  <c r="Q516" i="4"/>
  <c r="Q515" i="4"/>
  <c r="Q514" i="4"/>
  <c r="Q513" i="4"/>
  <c r="Q512" i="4"/>
  <c r="Q511" i="4"/>
  <c r="Q510" i="4"/>
  <c r="Q509" i="4"/>
  <c r="Q508" i="4"/>
  <c r="Q507" i="4"/>
  <c r="Q506" i="4"/>
  <c r="Q505" i="4"/>
  <c r="Q504" i="4"/>
  <c r="Q503" i="4"/>
  <c r="Q502" i="4"/>
  <c r="Q501" i="4"/>
  <c r="Q500" i="4"/>
  <c r="Q499" i="4"/>
  <c r="Q498" i="4"/>
  <c r="Q497" i="4"/>
  <c r="Q496" i="4"/>
  <c r="Q495" i="4"/>
  <c r="Q494" i="4"/>
  <c r="Q493" i="4"/>
  <c r="Q492" i="4"/>
  <c r="Q491" i="4"/>
  <c r="Q490" i="4"/>
  <c r="Q489" i="4"/>
  <c r="Q488" i="4"/>
  <c r="Q487" i="4"/>
  <c r="Q486" i="4"/>
  <c r="Q485" i="4"/>
  <c r="Q484" i="4"/>
  <c r="Q483" i="4"/>
  <c r="Q482" i="4"/>
  <c r="Q481" i="4"/>
  <c r="Q480" i="4"/>
  <c r="Q479" i="4"/>
  <c r="Q478" i="4"/>
  <c r="Q477" i="4"/>
  <c r="Q476" i="4"/>
  <c r="Q475" i="4"/>
  <c r="Q474" i="4"/>
  <c r="Q473" i="4"/>
  <c r="Q472" i="4"/>
  <c r="Q471" i="4"/>
  <c r="Q470" i="4"/>
  <c r="Q469" i="4"/>
  <c r="Q468" i="4"/>
  <c r="Q467" i="4"/>
  <c r="Q466" i="4"/>
  <c r="Q465" i="4"/>
  <c r="Q464" i="4"/>
  <c r="Q463" i="4"/>
  <c r="Q462" i="4"/>
  <c r="Q461" i="4"/>
  <c r="Q460" i="4"/>
  <c r="Q459" i="4"/>
  <c r="Q458" i="4"/>
  <c r="Q457" i="4"/>
  <c r="Q456" i="4"/>
  <c r="Q455" i="4"/>
  <c r="Q454" i="4"/>
  <c r="Q453" i="4"/>
  <c r="Q452" i="4"/>
  <c r="Q451" i="4"/>
  <c r="Q450" i="4"/>
  <c r="Q449" i="4"/>
  <c r="Q448" i="4"/>
  <c r="Q447" i="4"/>
  <c r="Q446" i="4"/>
  <c r="Q445" i="4"/>
  <c r="Q444" i="4"/>
  <c r="Q443" i="4"/>
  <c r="Q442" i="4"/>
  <c r="Q441" i="4"/>
  <c r="Q440" i="4"/>
  <c r="Q439" i="4"/>
  <c r="Q438" i="4"/>
  <c r="Q437" i="4"/>
  <c r="Q436" i="4"/>
  <c r="Q435" i="4"/>
  <c r="Q434" i="4"/>
  <c r="Q433" i="4"/>
  <c r="Q432" i="4"/>
  <c r="Q431" i="4"/>
  <c r="Q430" i="4"/>
  <c r="Q429" i="4"/>
  <c r="Q428" i="4"/>
  <c r="Q427" i="4"/>
  <c r="Q426" i="4"/>
  <c r="Q425" i="4"/>
  <c r="Q424" i="4"/>
  <c r="Q423" i="4"/>
  <c r="Q422" i="4"/>
  <c r="Q421" i="4"/>
  <c r="Q420" i="4"/>
  <c r="Q419" i="4"/>
  <c r="Q418" i="4"/>
  <c r="Q417" i="4"/>
  <c r="Q416" i="4"/>
  <c r="Q415" i="4"/>
  <c r="Q414" i="4"/>
  <c r="Q413" i="4"/>
  <c r="Q412" i="4"/>
  <c r="Q411" i="4"/>
  <c r="Q410" i="4"/>
  <c r="Q409" i="4"/>
  <c r="Q408" i="4"/>
  <c r="Q407" i="4"/>
  <c r="Q406" i="4"/>
  <c r="Q405" i="4"/>
  <c r="Q404" i="4"/>
  <c r="Q403" i="4"/>
  <c r="Q402" i="4"/>
  <c r="Q401" i="4"/>
  <c r="Q400" i="4"/>
  <c r="Q399" i="4"/>
  <c r="Q398" i="4"/>
  <c r="Q397" i="4"/>
  <c r="Q396" i="4"/>
  <c r="Q395" i="4"/>
  <c r="Q394" i="4"/>
  <c r="Q393" i="4"/>
  <c r="Q392" i="4"/>
  <c r="Q391" i="4"/>
  <c r="Q390" i="4"/>
  <c r="Q389" i="4"/>
  <c r="Q388" i="4"/>
  <c r="Q387" i="4"/>
  <c r="Q386" i="4"/>
  <c r="Q385" i="4"/>
  <c r="Q384" i="4"/>
  <c r="Q383" i="4"/>
  <c r="Q382" i="4"/>
  <c r="Q381" i="4"/>
  <c r="Q380" i="4"/>
  <c r="Q379" i="4"/>
  <c r="Q378" i="4"/>
  <c r="Q377" i="4"/>
  <c r="Q376" i="4"/>
  <c r="Q375" i="4"/>
  <c r="Q374" i="4"/>
  <c r="Q373" i="4"/>
  <c r="Q372" i="4"/>
  <c r="Q371" i="4"/>
  <c r="Q370" i="4"/>
  <c r="Q369" i="4"/>
  <c r="Q368" i="4"/>
  <c r="Q367" i="4"/>
  <c r="Q366" i="4"/>
  <c r="Q365" i="4"/>
  <c r="Q364" i="4"/>
  <c r="Q363" i="4"/>
  <c r="Q362" i="4"/>
  <c r="Q361" i="4"/>
  <c r="Q360" i="4"/>
  <c r="Q359" i="4"/>
  <c r="Q358" i="4"/>
  <c r="Q357" i="4"/>
  <c r="Q356" i="4"/>
  <c r="Q355" i="4"/>
  <c r="Q354" i="4"/>
  <c r="Q353" i="4"/>
  <c r="Q352" i="4"/>
  <c r="Q351" i="4"/>
  <c r="Q350" i="4"/>
  <c r="Q349" i="4"/>
  <c r="Q348" i="4"/>
  <c r="Q347" i="4"/>
  <c r="Q346" i="4"/>
  <c r="Q345" i="4"/>
  <c r="Q344" i="4"/>
  <c r="Q343" i="4"/>
  <c r="Q342" i="4"/>
  <c r="Q341" i="4"/>
  <c r="Q340" i="4"/>
  <c r="Q339" i="4"/>
  <c r="Q338" i="4"/>
  <c r="Q337" i="4"/>
  <c r="Q336" i="4"/>
  <c r="Q335" i="4"/>
  <c r="Q334" i="4"/>
  <c r="Q333" i="4"/>
  <c r="Q332" i="4"/>
  <c r="Q331" i="4"/>
  <c r="Q330" i="4"/>
  <c r="Q329" i="4"/>
  <c r="Q328" i="4"/>
  <c r="Q327" i="4"/>
  <c r="Q326" i="4"/>
  <c r="Q325" i="4"/>
  <c r="Q324" i="4"/>
  <c r="Q323" i="4"/>
  <c r="Q322" i="4"/>
  <c r="Q321" i="4"/>
  <c r="Q320" i="4"/>
  <c r="Q319" i="4"/>
  <c r="Q318" i="4"/>
  <c r="Q317" i="4"/>
  <c r="Q316" i="4"/>
  <c r="Q315" i="4"/>
  <c r="Q314" i="4"/>
  <c r="Q313" i="4"/>
  <c r="Q312" i="4"/>
  <c r="Q311" i="4"/>
  <c r="Q310" i="4"/>
  <c r="Q309" i="4"/>
  <c r="Q308" i="4"/>
  <c r="Q307" i="4"/>
  <c r="Q306" i="4"/>
  <c r="Q305" i="4"/>
  <c r="Q304" i="4"/>
  <c r="Q303" i="4"/>
  <c r="Q302" i="4"/>
  <c r="Q301" i="4"/>
  <c r="Q300" i="4"/>
  <c r="Q299" i="4"/>
  <c r="Q298" i="4"/>
  <c r="Q297" i="4"/>
  <c r="Q296" i="4"/>
  <c r="Q295" i="4"/>
  <c r="Q294" i="4"/>
  <c r="Q293" i="4"/>
  <c r="Q292" i="4"/>
  <c r="Q291" i="4"/>
  <c r="Q290" i="4"/>
  <c r="Q289" i="4"/>
  <c r="Q288" i="4"/>
  <c r="Q287" i="4"/>
  <c r="Q286" i="4"/>
  <c r="Q285" i="4"/>
  <c r="Q284" i="4"/>
  <c r="Q283" i="4"/>
  <c r="Q282" i="4"/>
  <c r="Q281" i="4"/>
  <c r="Q280" i="4"/>
  <c r="Q279" i="4"/>
  <c r="Q278" i="4"/>
  <c r="Q277" i="4"/>
  <c r="Q276" i="4"/>
  <c r="Q275" i="4"/>
  <c r="Q274" i="4"/>
  <c r="Q273" i="4"/>
  <c r="Q272" i="4"/>
  <c r="Q271" i="4"/>
  <c r="Q270" i="4"/>
  <c r="Q269" i="4"/>
  <c r="Q268" i="4"/>
  <c r="Q267" i="4"/>
  <c r="Q266" i="4"/>
  <c r="Q265" i="4"/>
  <c r="Q264" i="4"/>
  <c r="Q263" i="4"/>
  <c r="Q262" i="4"/>
  <c r="Q261" i="4"/>
  <c r="Q260" i="4"/>
  <c r="Q259" i="4"/>
  <c r="Q258" i="4"/>
  <c r="Q257" i="4"/>
  <c r="Q256" i="4"/>
  <c r="Q255" i="4"/>
  <c r="Q254" i="4"/>
  <c r="Q253" i="4"/>
  <c r="Q252" i="4"/>
  <c r="Q251" i="4"/>
  <c r="Q250" i="4"/>
  <c r="Q249" i="4"/>
  <c r="Q248" i="4"/>
  <c r="Q247" i="4"/>
  <c r="Q246" i="4"/>
  <c r="Q245" i="4"/>
  <c r="Q244" i="4"/>
  <c r="Q243" i="4"/>
  <c r="Q242" i="4"/>
  <c r="Q241" i="4"/>
  <c r="Q240" i="4"/>
  <c r="Q239" i="4"/>
  <c r="Q238" i="4"/>
  <c r="Q237" i="4"/>
  <c r="Q236" i="4"/>
  <c r="Q235" i="4"/>
  <c r="Q234" i="4"/>
  <c r="Q233" i="4"/>
  <c r="Q232" i="4"/>
  <c r="Q231" i="4"/>
  <c r="Q230" i="4"/>
  <c r="Q229" i="4"/>
  <c r="Q228" i="4"/>
  <c r="Q227" i="4"/>
  <c r="Q226" i="4"/>
  <c r="Q225" i="4"/>
  <c r="Q224" i="4"/>
  <c r="Q223" i="4"/>
  <c r="Q222" i="4"/>
  <c r="Q221" i="4"/>
  <c r="Q220" i="4"/>
  <c r="Q219" i="4"/>
  <c r="Q218" i="4"/>
  <c r="Q217" i="4"/>
  <c r="Q216" i="4"/>
  <c r="Q215" i="4"/>
  <c r="Q214" i="4"/>
  <c r="Q213" i="4"/>
  <c r="Q212" i="4"/>
  <c r="Q211" i="4"/>
  <c r="Q210" i="4"/>
  <c r="Q209" i="4"/>
  <c r="Q208" i="4"/>
  <c r="Q207" i="4"/>
  <c r="Q206" i="4"/>
  <c r="Q205" i="4"/>
  <c r="Q204" i="4"/>
  <c r="Q203" i="4"/>
  <c r="Q202" i="4"/>
  <c r="Q201" i="4"/>
  <c r="Q200" i="4"/>
  <c r="Q199" i="4"/>
  <c r="Q198" i="4"/>
  <c r="Q197" i="4"/>
  <c r="Q196" i="4"/>
  <c r="Q195" i="4"/>
  <c r="Q194" i="4"/>
  <c r="Q193" i="4"/>
  <c r="Q192" i="4"/>
  <c r="Q191" i="4"/>
  <c r="Q190" i="4"/>
  <c r="Q189" i="4"/>
  <c r="Q188" i="4"/>
  <c r="Q187" i="4"/>
  <c r="Q186" i="4"/>
  <c r="Q185" i="4"/>
  <c r="Q184" i="4"/>
  <c r="Q183" i="4"/>
  <c r="Q182" i="4"/>
  <c r="Q181" i="4"/>
  <c r="Q180" i="4"/>
  <c r="Q179" i="4"/>
  <c r="Q178" i="4"/>
  <c r="Q177" i="4"/>
  <c r="Q176" i="4"/>
  <c r="Q175" i="4"/>
  <c r="Q174" i="4"/>
  <c r="Q173" i="4"/>
  <c r="Q172" i="4"/>
  <c r="Q171" i="4"/>
  <c r="Q170" i="4"/>
  <c r="Q169" i="4"/>
  <c r="Q168" i="4"/>
  <c r="Q167" i="4"/>
  <c r="Q166" i="4"/>
  <c r="Q165" i="4"/>
  <c r="Q164" i="4"/>
  <c r="Q163" i="4"/>
  <c r="Q162" i="4"/>
  <c r="Q161" i="4"/>
  <c r="Q160" i="4"/>
  <c r="Q159" i="4"/>
  <c r="Q158" i="4"/>
  <c r="Q157" i="4"/>
  <c r="Q156" i="4"/>
  <c r="Q155" i="4"/>
  <c r="Q154" i="4"/>
  <c r="Q153" i="4"/>
  <c r="Q152" i="4"/>
  <c r="Q151" i="4"/>
  <c r="Q150" i="4"/>
  <c r="Q149" i="4"/>
  <c r="Q148" i="4"/>
  <c r="Q147" i="4"/>
  <c r="Q146" i="4"/>
  <c r="Q145" i="4"/>
  <c r="Q144" i="4"/>
  <c r="Q143" i="4"/>
  <c r="Q142" i="4"/>
  <c r="Q141" i="4"/>
  <c r="Q140" i="4"/>
  <c r="Q139" i="4"/>
  <c r="Q138" i="4"/>
  <c r="Q137" i="4"/>
  <c r="Q136" i="4"/>
  <c r="Q135" i="4"/>
  <c r="Q134" i="4"/>
  <c r="Q133" i="4"/>
  <c r="Q132" i="4"/>
  <c r="Q131" i="4"/>
  <c r="Q130" i="4"/>
  <c r="Q129" i="4"/>
  <c r="Q128" i="4"/>
  <c r="Q127" i="4"/>
  <c r="Q126" i="4"/>
  <c r="Q125" i="4"/>
  <c r="Q124" i="4"/>
  <c r="Q123" i="4"/>
  <c r="Q122" i="4"/>
  <c r="Q121" i="4"/>
  <c r="Q120" i="4"/>
  <c r="Q119" i="4"/>
  <c r="Q118" i="4"/>
  <c r="Q117" i="4"/>
  <c r="Q116" i="4"/>
  <c r="Q115" i="4"/>
  <c r="Q114" i="4"/>
  <c r="Q113" i="4"/>
  <c r="Q112" i="4"/>
  <c r="Q111" i="4"/>
  <c r="Q110" i="4"/>
  <c r="Q109" i="4"/>
  <c r="Q108" i="4"/>
  <c r="Q107" i="4"/>
  <c r="Q106" i="4"/>
  <c r="Q105" i="4"/>
  <c r="Q104" i="4"/>
  <c r="Q103" i="4"/>
  <c r="Q102"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3" i="4"/>
  <c r="G9" i="5"/>
  <c r="P17" i="1" l="1"/>
  <c r="O17" i="1"/>
  <c r="Q17" i="1"/>
  <c r="N17" i="1"/>
  <c r="S17" i="1"/>
  <c r="M17" i="1"/>
  <c r="R17" i="1"/>
  <c r="L17" i="1"/>
  <c r="K15" i="1"/>
  <c r="K14" i="1"/>
  <c r="O14" i="1" l="1"/>
  <c r="R14" i="1"/>
  <c r="L14" i="1"/>
  <c r="M14" i="1"/>
  <c r="S14" i="1"/>
  <c r="P14" i="1"/>
  <c r="N14" i="1"/>
  <c r="Q14" i="1"/>
  <c r="L19" i="1"/>
  <c r="N19" i="1"/>
  <c r="L28" i="1"/>
  <c r="O28" i="1"/>
  <c r="P28" i="1"/>
  <c r="L27" i="1"/>
  <c r="K16" i="1"/>
  <c r="K13" i="1"/>
  <c r="K12" i="1"/>
  <c r="K11" i="1"/>
  <c r="K10" i="1"/>
  <c r="K9" i="1"/>
  <c r="K8" i="1"/>
  <c r="K7" i="1"/>
  <c r="G17" i="1"/>
  <c r="N9" i="1" l="1"/>
  <c r="Q9" i="1"/>
  <c r="P9" i="1"/>
  <c r="L9" i="1"/>
  <c r="L22" i="1" s="1"/>
  <c r="O9" i="1"/>
  <c r="R9" i="1"/>
  <c r="M9" i="1"/>
  <c r="S9" i="1"/>
  <c r="L13" i="1"/>
  <c r="L26" i="1" s="1"/>
  <c r="N13" i="1"/>
  <c r="Q13" i="1"/>
  <c r="S13" i="1"/>
  <c r="O13" i="1"/>
  <c r="P13" i="1"/>
  <c r="R13" i="1"/>
  <c r="M13" i="1"/>
  <c r="O10" i="1"/>
  <c r="P10" i="1"/>
  <c r="R10" i="1"/>
  <c r="Q10" i="1"/>
  <c r="M10" i="1"/>
  <c r="S10" i="1"/>
  <c r="L10" i="1"/>
  <c r="N10" i="1"/>
  <c r="L11" i="1"/>
  <c r="L24" i="1" s="1"/>
  <c r="M11" i="1"/>
  <c r="S11" i="1"/>
  <c r="N11" i="1"/>
  <c r="Q11" i="1"/>
  <c r="O11" i="1"/>
  <c r="P11" i="1"/>
  <c r="R11" i="1"/>
  <c r="P8" i="1"/>
  <c r="L8" i="1"/>
  <c r="L21" i="1" s="1"/>
  <c r="M8" i="1"/>
  <c r="N8" i="1"/>
  <c r="Q8" i="1"/>
  <c r="O8" i="1"/>
  <c r="R8" i="1"/>
  <c r="S8" i="1"/>
  <c r="S12" i="1"/>
  <c r="L12" i="1"/>
  <c r="N12" i="1"/>
  <c r="Q12" i="1"/>
  <c r="O12" i="1"/>
  <c r="P12" i="1"/>
  <c r="R12" i="1"/>
  <c r="M12" i="1"/>
  <c r="S7" i="1"/>
  <c r="O7" i="1"/>
  <c r="L7" i="1"/>
  <c r="R7" i="1"/>
  <c r="N7" i="1"/>
  <c r="Q7" i="1"/>
  <c r="M7" i="1"/>
  <c r="P7" i="1"/>
  <c r="P27" i="1"/>
  <c r="O27" i="1"/>
  <c r="N27" i="1"/>
  <c r="Q28" i="1"/>
  <c r="R27" i="1"/>
  <c r="M28" i="1"/>
  <c r="N28" i="1"/>
  <c r="Q27" i="1"/>
  <c r="M27" i="1"/>
  <c r="R28" i="1"/>
  <c r="S28" i="1"/>
  <c r="S27" i="1"/>
  <c r="C17" i="1"/>
  <c r="L25" i="1"/>
  <c r="S19" i="1"/>
  <c r="L29" i="1"/>
  <c r="L23" i="1"/>
  <c r="O20" i="1" l="1"/>
  <c r="O26" i="1"/>
  <c r="R20" i="1"/>
  <c r="P20" i="1"/>
  <c r="R22" i="1"/>
  <c r="R21" i="1"/>
  <c r="Q20" i="1"/>
  <c r="M25" i="1"/>
  <c r="Q22" i="1"/>
  <c r="O22" i="1"/>
  <c r="P21" i="1"/>
  <c r="O21" i="1"/>
  <c r="M24" i="1"/>
  <c r="Q24" i="1"/>
  <c r="O29" i="1"/>
  <c r="O25" i="1"/>
  <c r="Q21" i="1"/>
  <c r="O23" i="1"/>
  <c r="M23" i="1"/>
  <c r="P23" i="1"/>
  <c r="P22" i="1"/>
  <c r="N24" i="1"/>
  <c r="R24" i="1"/>
  <c r="P29" i="1"/>
  <c r="P26" i="1"/>
  <c r="P25" i="1"/>
  <c r="N23" i="1"/>
  <c r="Q23" i="1"/>
  <c r="M22" i="1"/>
  <c r="M21" i="1"/>
  <c r="M20" i="1"/>
  <c r="O24" i="1"/>
  <c r="Q29" i="1"/>
  <c r="M29" i="1"/>
  <c r="M26" i="1"/>
  <c r="Q26" i="1"/>
  <c r="N25" i="1"/>
  <c r="Q25" i="1"/>
  <c r="R23" i="1"/>
  <c r="N22" i="1"/>
  <c r="N21" i="1"/>
  <c r="P24" i="1"/>
  <c r="R29" i="1"/>
  <c r="N29" i="1"/>
  <c r="N26" i="1"/>
  <c r="R26" i="1"/>
  <c r="R25" i="1"/>
  <c r="S22" i="1"/>
  <c r="S21" i="1"/>
  <c r="S25" i="1"/>
  <c r="S29" i="1"/>
  <c r="S24" i="1"/>
  <c r="S26" i="1"/>
  <c r="S23" i="1"/>
  <c r="L20" i="1"/>
  <c r="L31" i="1" s="1"/>
  <c r="O19" i="1"/>
  <c r="P19" i="1"/>
  <c r="Q19" i="1"/>
  <c r="R19" i="1"/>
  <c r="N20" i="1"/>
  <c r="M19" i="1"/>
  <c r="S20" i="1"/>
  <c r="R30" i="1" l="1"/>
  <c r="M30" i="1"/>
  <c r="O31" i="1"/>
  <c r="P30" i="1"/>
  <c r="N30" i="1"/>
  <c r="Q30" i="1"/>
  <c r="S30" i="1"/>
  <c r="O30" i="1"/>
  <c r="L30" i="1"/>
  <c r="P31" i="1"/>
  <c r="N31" i="1"/>
  <c r="Q31" i="1"/>
  <c r="S31" i="1"/>
  <c r="R31" i="1"/>
  <c r="M31" i="1"/>
  <c r="C22" i="1" l="1"/>
  <c r="E24" i="1"/>
  <c r="C21" i="1"/>
  <c r="E26" i="1"/>
  <c r="K40" i="1"/>
  <c r="R40" i="1" s="1"/>
  <c r="C26" i="1"/>
  <c r="C25" i="1"/>
  <c r="C24" i="1"/>
  <c r="C20" i="1"/>
  <c r="E25" i="1"/>
  <c r="K39" i="1"/>
  <c r="P39" i="1" s="1"/>
  <c r="K38" i="1"/>
  <c r="R38" i="1" s="1"/>
  <c r="K37" i="1"/>
  <c r="R37" i="1" s="1"/>
  <c r="E23" i="1"/>
  <c r="E27" i="1"/>
  <c r="E21" i="1"/>
  <c r="E22" i="1"/>
  <c r="K41" i="1"/>
  <c r="P41" i="1" s="1"/>
  <c r="K42" i="1"/>
  <c r="N42" i="1" s="1"/>
  <c r="C23" i="1"/>
  <c r="C27" i="1"/>
  <c r="K43" i="1"/>
  <c r="L43" i="1" s="1"/>
  <c r="K44" i="1"/>
  <c r="R44" i="1" s="1"/>
  <c r="E20" i="1"/>
  <c r="N41" i="1" l="1"/>
  <c r="N43" i="1"/>
  <c r="P43" i="1"/>
  <c r="L41" i="1"/>
  <c r="R43" i="1"/>
  <c r="R41" i="1"/>
  <c r="L44" i="1"/>
  <c r="N44" i="1"/>
  <c r="P44" i="1"/>
  <c r="N38" i="1"/>
  <c r="L39" i="1"/>
  <c r="P37" i="1"/>
  <c r="N37" i="1"/>
  <c r="L38" i="1"/>
  <c r="P40" i="1"/>
  <c r="L37" i="1"/>
  <c r="P38" i="1"/>
  <c r="N39" i="1"/>
  <c r="L42" i="1"/>
  <c r="R42" i="1"/>
  <c r="L40" i="1"/>
  <c r="N40" i="1"/>
  <c r="P42" i="1"/>
  <c r="R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Olsson Tommy</author>
  </authors>
  <commentList>
    <comment ref="M7" authorId="0" shapeId="0" xr:uid="{00000000-0006-0000-0600-000001000000}">
      <text>
        <r>
          <rPr>
            <sz val="9"/>
            <color indexed="81"/>
            <rFont val="Tahoma"/>
            <family val="2"/>
          </rPr>
          <t xml:space="preserve">Totalt mervärde ramavtalsleverantören erhöll i ramavtalsupphandlingen.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Olsson Tommy</author>
  </authors>
  <commentList>
    <comment ref="M7" authorId="0" shapeId="0" xr:uid="{8AABC2BA-E1D6-40D1-BAA5-41B51A065332}">
      <text>
        <r>
          <rPr>
            <sz val="9"/>
            <color indexed="81"/>
            <rFont val="Tahoma"/>
            <family val="2"/>
          </rPr>
          <t xml:space="preserve">Totalt mervärde ramavtalsleverantören erhöll i ramavtalsupphandlingen.
</t>
        </r>
      </text>
    </comment>
  </commentList>
</comments>
</file>

<file path=xl/sharedStrings.xml><?xml version="1.0" encoding="utf-8"?>
<sst xmlns="http://schemas.openxmlformats.org/spreadsheetml/2006/main" count="34109" uniqueCount="232">
  <si>
    <t>Avrop IT-konsulttjänster</t>
  </si>
  <si>
    <t>Geografiskt område</t>
  </si>
  <si>
    <t>A</t>
  </si>
  <si>
    <t>B</t>
  </si>
  <si>
    <t>C</t>
  </si>
  <si>
    <t>D</t>
  </si>
  <si>
    <t>E</t>
  </si>
  <si>
    <t>F</t>
  </si>
  <si>
    <t>G</t>
  </si>
  <si>
    <t xml:space="preserve">Roll </t>
  </si>
  <si>
    <t>1.1 IT- eller Digitaliseringsstrateg</t>
  </si>
  <si>
    <t>1.2 Modelleringsledare</t>
  </si>
  <si>
    <t>1.4 Metodstöd</t>
  </si>
  <si>
    <t>2.1 Projektledare</t>
  </si>
  <si>
    <t>2.2 Teknisk projektledare</t>
  </si>
  <si>
    <t>2.3 Process-/Förändringsledare</t>
  </si>
  <si>
    <t>2.4 Testledare</t>
  </si>
  <si>
    <t>2.5 IT-controller</t>
  </si>
  <si>
    <t>3.1 Systemutvecklare</t>
  </si>
  <si>
    <t>3.2 Systemintegratör</t>
  </si>
  <si>
    <t>3.3 Tekniker</t>
  </si>
  <si>
    <t>3.4 Testare</t>
  </si>
  <si>
    <t>5.1 Säkerhetsstrateg/Säkerhetsanalytiker</t>
  </si>
  <si>
    <t>5.2 Risk Management</t>
  </si>
  <si>
    <t>5.3 Säkerhetstekniker</t>
  </si>
  <si>
    <t>6.2 Interaktionsdesigner</t>
  </si>
  <si>
    <t>6.3 Grafisk formgivare</t>
  </si>
  <si>
    <t>6.4 Testare av användbarhet</t>
  </si>
  <si>
    <t>Namn</t>
  </si>
  <si>
    <t>Kontaktuppgift</t>
  </si>
  <si>
    <t>Totalt pris</t>
  </si>
  <si>
    <t>Anbudsgivare</t>
  </si>
  <si>
    <t>Org.nr</t>
  </si>
  <si>
    <t>Anbudsområde</t>
  </si>
  <si>
    <t>Kompetensområde</t>
  </si>
  <si>
    <t>Kategori</t>
  </si>
  <si>
    <t>Utlovas</t>
  </si>
  <si>
    <t>Exempelroll</t>
  </si>
  <si>
    <t>KN1</t>
  </si>
  <si>
    <t>KN2</t>
  </si>
  <si>
    <t>KN3</t>
  </si>
  <si>
    <t>KN4</t>
  </si>
  <si>
    <t>KN5</t>
  </si>
  <si>
    <t>Anbudsumma för anbudsområdet</t>
  </si>
  <si>
    <t>Mervärde antal konsultroller för anbudsområdet</t>
  </si>
  <si>
    <t>Mervärde</t>
  </si>
  <si>
    <t>Minimikrav value</t>
  </si>
  <si>
    <t>KO1 - Verksamhetsutveckling och strategi</t>
  </si>
  <si>
    <t>FKU</t>
  </si>
  <si>
    <t>1.3 Kravställare/Kravanalytiker</t>
  </si>
  <si>
    <t>KO2 - Ledning och styrning</t>
  </si>
  <si>
    <t>KO3 - Systemutveckling/-förvaltning och infrastruktur</t>
  </si>
  <si>
    <t>KO4 - Arkitekter</t>
  </si>
  <si>
    <t>4.1 Enterprisearkitekt</t>
  </si>
  <si>
    <t>4.2 Verksamhetsarkitekt</t>
  </si>
  <si>
    <t>4.3 Lösningsarkitekt</t>
  </si>
  <si>
    <t>4.4 Mjukvaruarkitekt</t>
  </si>
  <si>
    <t>4.5 Infrastrukturarkitekt</t>
  </si>
  <si>
    <t>KO5 - Informationssäkerhet</t>
  </si>
  <si>
    <t>KO6 - Användbarhet, information och webb</t>
  </si>
  <si>
    <t>6.1 Webbstrateg</t>
  </si>
  <si>
    <t>KO7 - Användarsupport</t>
  </si>
  <si>
    <t>7.1 Teknikstöd – på plats</t>
  </si>
  <si>
    <t>JA</t>
  </si>
  <si>
    <t>NEJ</t>
  </si>
  <si>
    <t>Row Labels</t>
  </si>
  <si>
    <t>Grand Total</t>
  </si>
  <si>
    <t>Column Labels</t>
  </si>
  <si>
    <t>Average of KN1</t>
  </si>
  <si>
    <t>Rank</t>
  </si>
  <si>
    <t>Nivå</t>
  </si>
  <si>
    <t>IndexeradePriser</t>
  </si>
  <si>
    <t>Indexering</t>
  </si>
  <si>
    <t>År 1</t>
  </si>
  <si>
    <t>År 2</t>
  </si>
  <si>
    <t>Fyll i Admidn</t>
  </si>
  <si>
    <t>Olika filer olika områden</t>
  </si>
  <si>
    <t>XLD sammanställer total-prislista som engångsprocess</t>
  </si>
  <si>
    <t>Leverans : 7 Filler, en per AvtalsRegion</t>
  </si>
  <si>
    <t>Kompetensnivå</t>
  </si>
  <si>
    <t>Macro för att ändra i DB?</t>
  </si>
  <si>
    <t>Testning</t>
  </si>
  <si>
    <t>Total Average of KN1</t>
  </si>
  <si>
    <t>Total Sum of KN2</t>
  </si>
  <si>
    <t>Sum of KN2</t>
  </si>
  <si>
    <t>Reference</t>
  </si>
  <si>
    <t>År 3</t>
  </si>
  <si>
    <t>År 4</t>
  </si>
  <si>
    <t>Roller</t>
  </si>
  <si>
    <t>Regioner</t>
  </si>
  <si>
    <t>Nivåer</t>
  </si>
  <si>
    <t>_Name</t>
  </si>
  <si>
    <t>_Description</t>
  </si>
  <si>
    <t>_Class</t>
  </si>
  <si>
    <t>_Progress</t>
  </si>
  <si>
    <t>_Prio</t>
  </si>
  <si>
    <t>_hours</t>
  </si>
  <si>
    <t>_Comment</t>
  </si>
  <si>
    <t>_responisible</t>
  </si>
  <si>
    <t>_startDate</t>
  </si>
  <si>
    <t>_endDate</t>
  </si>
  <si>
    <t>_Status</t>
  </si>
  <si>
    <t>Alten Sverige AB</t>
  </si>
  <si>
    <t>556420-7453</t>
  </si>
  <si>
    <t>Atea Sverige AB</t>
  </si>
  <si>
    <t>556448-0282</t>
  </si>
  <si>
    <t>Ework Group AB</t>
  </si>
  <si>
    <t>556587-8708</t>
  </si>
  <si>
    <t>556760-0316</t>
  </si>
  <si>
    <t>Sogeti Sverige AB</t>
  </si>
  <si>
    <t>556631-4687</t>
  </si>
  <si>
    <t>Tieto Sweden AB</t>
  </si>
  <si>
    <t>556052-7466</t>
  </si>
  <si>
    <t>556606-3300</t>
  </si>
  <si>
    <t>Capgemini Sverige AB</t>
  </si>
  <si>
    <t>556092-3053</t>
  </si>
  <si>
    <t>Consid AB</t>
  </si>
  <si>
    <t>556599-4307</t>
  </si>
  <si>
    <t>Combitech AB</t>
  </si>
  <si>
    <t>556218-6790</t>
  </si>
  <si>
    <t>556707-9685</t>
  </si>
  <si>
    <t>Antigo Consulting AB</t>
  </si>
  <si>
    <t>556974-3676</t>
  </si>
  <si>
    <t>Pro4u AB</t>
  </si>
  <si>
    <t>556590-6897</t>
  </si>
  <si>
    <t>R2Meton AB</t>
  </si>
  <si>
    <t>556531-7129</t>
  </si>
  <si>
    <t>Ja</t>
  </si>
  <si>
    <t xml:space="preserve">Antigo Consulting AB </t>
  </si>
  <si>
    <t>Kontaktuppgifter</t>
  </si>
  <si>
    <t>Bolag</t>
  </si>
  <si>
    <t>Region</t>
  </si>
  <si>
    <t>Kontaktuppgifter avropsmottagare IT-konsulttjänster 2016</t>
  </si>
  <si>
    <t>IT-konsulttjänster 2016</t>
  </si>
  <si>
    <t>Projektnr: 10307</t>
  </si>
  <si>
    <t>2.1.3</t>
  </si>
  <si>
    <t>Ramavtalsleverantör</t>
  </si>
  <si>
    <t>Företagsnamn:</t>
  </si>
  <si>
    <t>B3 Consulting Group AB</t>
  </si>
  <si>
    <t>Luminary Consulting AB</t>
  </si>
  <si>
    <t>Organisationsnummer:</t>
  </si>
  <si>
    <t>Postadress:</t>
  </si>
  <si>
    <t>Theres Svenssons gata 15
417 55 Göteborg</t>
  </si>
  <si>
    <t>Kungsgatan 28
111 35 Stockholm</t>
  </si>
  <si>
    <t>Kronborgsgränd 1
164 93 KISTA</t>
  </si>
  <si>
    <t>Box 8, 101 20 Stockholm</t>
  </si>
  <si>
    <t>Fleminggatan 18 6 TR
112 26 Stockholm</t>
  </si>
  <si>
    <t>Ljungadalsgatan 2b
351 80 Växjö</t>
  </si>
  <si>
    <t>Lillsjöraden 22
553 20 Jönköping, Jönköpings län</t>
  </si>
  <si>
    <t>111 21 Stockholm</t>
  </si>
  <si>
    <t>Vasagatan 15-17
111 20 Stockholm</t>
  </si>
  <si>
    <t>Wenner-Gren Center
Sveavägen 166
113 46, Stockholm</t>
  </si>
  <si>
    <t>Box 823
111 64 Stockholm</t>
  </si>
  <si>
    <t>Box 1399
171 27 Solna</t>
  </si>
  <si>
    <t>Gustav Adolfs Torg 51 
211 39 Malmö</t>
  </si>
  <si>
    <t>Fjärde Bassängvägen 15
115 83 Stockholm</t>
  </si>
  <si>
    <t>2.1.4</t>
  </si>
  <si>
    <t xml:space="preserve">Övriga kontaktuppgifter </t>
  </si>
  <si>
    <t>Avropsmottagare - kontaktperson:</t>
  </si>
  <si>
    <t>Fredrik Forsström</t>
  </si>
  <si>
    <t>Malin Melbi</t>
  </si>
  <si>
    <t>Sandra Sjöström</t>
  </si>
  <si>
    <t>Sara Widman Börjesson</t>
  </si>
  <si>
    <t>Magnus Andersén</t>
  </si>
  <si>
    <t>Daniel Lydén</t>
  </si>
  <si>
    <t>Fredrik Hagelin</t>
  </si>
  <si>
    <t>Daniel Rostedt</t>
  </si>
  <si>
    <t>Valmir Nerjovaj</t>
  </si>
  <si>
    <t>Avropsmottagare - e-post (gärna i form av en personoberoende
funktionsbrevlåda):</t>
  </si>
  <si>
    <t>avrop@antigo.se</t>
  </si>
  <si>
    <t>SKIkonsulttjanster2016@atea.se</t>
  </si>
  <si>
    <t>avrop@b3.se</t>
  </si>
  <si>
    <t>sklkommentus@capgemini.com</t>
  </si>
  <si>
    <t>avrop@luminary.ar</t>
  </si>
  <si>
    <t>fredrik.hagelin@pro4u.com</t>
  </si>
  <si>
    <t>avropski@sogeti.se</t>
  </si>
  <si>
    <t>avrop@swcg.se</t>
  </si>
  <si>
    <t>ski.konsultavrop@tieto.com</t>
  </si>
  <si>
    <t>Avropsmottagare - telefon:</t>
  </si>
  <si>
    <t>08-4774700</t>
  </si>
  <si>
    <t>Priser</t>
  </si>
  <si>
    <t>Totalt erhållet mervärde</t>
  </si>
  <si>
    <t>SWCG Swedish Consulting Group AB</t>
  </si>
  <si>
    <t>Calc_AnbudsSum</t>
  </si>
  <si>
    <t>Totalt pris_Beräkning</t>
  </si>
  <si>
    <t>Kontaktperson</t>
  </si>
  <si>
    <t>E-post</t>
  </si>
  <si>
    <t>Telefon</t>
  </si>
  <si>
    <t>Jacob Almers  </t>
  </si>
  <si>
    <t>Cecilia Sjölin</t>
  </si>
  <si>
    <t>Kasem Ayache</t>
  </si>
  <si>
    <t>skl@alten.se</t>
  </si>
  <si>
    <t xml:space="preserve">avrop.skl@consid.se </t>
  </si>
  <si>
    <t>publicsverige@eworkgroup.com</t>
  </si>
  <si>
    <t>avrop@r2m.se</t>
  </si>
  <si>
    <t>073-688 10 93</t>
  </si>
  <si>
    <t>070-602 96 29</t>
  </si>
  <si>
    <t>070-347 11 39</t>
  </si>
  <si>
    <t>070-853 17 18</t>
  </si>
  <si>
    <t>070-735 79 33</t>
  </si>
  <si>
    <t>070-756 89 00</t>
  </si>
  <si>
    <t>070-995 12 25</t>
  </si>
  <si>
    <t>073-370 95 42</t>
  </si>
  <si>
    <t>070-342 84 99</t>
  </si>
  <si>
    <t>072-857 91 43</t>
  </si>
  <si>
    <t>Antal timmar</t>
  </si>
  <si>
    <t>Summa</t>
  </si>
  <si>
    <t>073-437 21 18</t>
  </si>
  <si>
    <t>avropa@combitech.se</t>
  </si>
  <si>
    <t>RegionBeskrivning</t>
  </si>
  <si>
    <t>459x</t>
  </si>
  <si>
    <t>510x</t>
  </si>
  <si>
    <t>720x</t>
  </si>
  <si>
    <t>875x</t>
  </si>
  <si>
    <t>(Erbjuds ej)</t>
  </si>
  <si>
    <t>Org.nummer</t>
  </si>
  <si>
    <t>Lasse Haikonen</t>
  </si>
  <si>
    <t>070-237 35 58</t>
  </si>
  <si>
    <t>A) Norrbottens län, Västerbottens län</t>
  </si>
  <si>
    <t>B) Jämtlands län, Västernorrlands län</t>
  </si>
  <si>
    <t>C) Gävleborgs län, Dalarnas län, Värmlands län, Örebro län, Västmanlands län, Södermanlands län</t>
  </si>
  <si>
    <t>D) Stockholms län, Uppsala län, Gotlands län</t>
  </si>
  <si>
    <t>E) Västra Götalands län, Hallands län</t>
  </si>
  <si>
    <t>F) Östergötlands län, Jönköpings län, Kalmar län</t>
  </si>
  <si>
    <t>G) Skåne län, Blekinge län, Kronobergs län</t>
  </si>
  <si>
    <t>Välj Region i listan här</t>
  </si>
  <si>
    <t>ROLL/TIMPRIS</t>
  </si>
  <si>
    <t>ROLL/TOTALT PRIS</t>
  </si>
  <si>
    <t>Fredrik Engblom</t>
  </si>
  <si>
    <t>072-3535088</t>
  </si>
  <si>
    <t>Prisjustering</t>
  </si>
  <si>
    <t>Version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</si>
</sst>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0.0000"/>
  </numFmts>
  <fonts count="26"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8"/>
      <color theme="0"/>
      <name val="Calibri"/>
      <family val="2"/>
      <scheme val="minor"/>
    </font>
    <font>
      <sz val="11"/>
      <color rgb="FFC00000"/>
      <name val="Calibri"/>
      <family val="2"/>
      <scheme val="minor"/>
    </font>
    <font>
      <sz val="11"/>
      <color theme="1"/>
      <name val="Calibri"/>
      <family val="2"/>
      <scheme val="minor"/>
    </font>
    <font>
      <u/>
      <sz val="11"/>
      <color theme="10"/>
      <name val="Calibri"/>
      <family val="2"/>
      <scheme val="minor"/>
    </font>
    <font>
      <b/>
      <sz val="12"/>
      <name val="Calibri"/>
      <family val="2"/>
      <scheme val="minor"/>
    </font>
    <font>
      <sz val="11"/>
      <name val="Calibri"/>
      <family val="2"/>
      <scheme val="minor"/>
    </font>
    <font>
      <sz val="10"/>
      <color theme="0"/>
      <name val="Calibri"/>
      <family val="2"/>
      <scheme val="minor"/>
    </font>
    <font>
      <sz val="10"/>
      <name val="Calibri"/>
      <family val="2"/>
      <scheme val="minor"/>
    </font>
    <font>
      <sz val="10"/>
      <color theme="1"/>
      <name val="Calibri"/>
      <family val="2"/>
      <scheme val="minor"/>
    </font>
    <font>
      <sz val="10"/>
      <name val="Arial"/>
      <family val="2"/>
    </font>
    <font>
      <sz val="8"/>
      <color theme="1"/>
      <name val="Calibri"/>
      <family val="2"/>
      <scheme val="minor"/>
    </font>
    <font>
      <sz val="6"/>
      <color theme="0"/>
      <name val="Calibri"/>
      <family val="2"/>
      <scheme val="minor"/>
    </font>
    <font>
      <sz val="9"/>
      <color theme="0"/>
      <name val="Calibri"/>
      <family val="2"/>
      <scheme val="minor"/>
    </font>
    <font>
      <sz val="11"/>
      <color theme="0" tint="-4.9989318521683403E-2"/>
      <name val="Calibri"/>
      <family val="2"/>
      <scheme val="minor"/>
    </font>
    <font>
      <sz val="8"/>
      <color theme="0" tint="-4.9989318521683403E-2"/>
      <name val="Calibri"/>
      <family val="2"/>
      <scheme val="minor"/>
    </font>
    <font>
      <b/>
      <sz val="10"/>
      <color theme="1"/>
      <name val="Calibri"/>
      <family val="2"/>
      <scheme val="minor"/>
    </font>
    <font>
      <i/>
      <sz val="11"/>
      <color theme="1"/>
      <name val="Calibri"/>
      <family val="2"/>
      <scheme val="minor"/>
    </font>
    <font>
      <i/>
      <sz val="10"/>
      <color theme="1"/>
      <name val="Calibri"/>
      <family val="2"/>
      <scheme val="minor"/>
    </font>
    <font>
      <sz val="11"/>
      <color rgb="FF1F497D"/>
      <name val="Calibri"/>
      <family val="2"/>
      <scheme val="minor"/>
    </font>
    <font>
      <b/>
      <sz val="10"/>
      <color theme="0"/>
      <name val="Calibri"/>
      <family val="2"/>
      <scheme val="minor"/>
    </font>
    <font>
      <sz val="7"/>
      <color theme="0"/>
      <name val="Calibri"/>
      <family val="2"/>
      <scheme val="minor"/>
    </font>
    <font>
      <sz val="9"/>
      <color indexed="81"/>
      <name val="Tahoma"/>
      <family val="2"/>
    </font>
  </fonts>
  <fills count="13">
    <fill>
      <patternFill patternType="none"/>
    </fill>
    <fill>
      <patternFill patternType="gray125"/>
    </fill>
    <fill>
      <patternFill patternType="solid">
        <fgColor theme="3" tint="0.79998168889431442"/>
        <bgColor indexed="64"/>
      </patternFill>
    </fill>
    <fill>
      <patternFill patternType="solid">
        <fgColor rgb="FFE6450A"/>
        <bgColor indexed="64"/>
      </patternFill>
    </fill>
    <fill>
      <patternFill patternType="solid">
        <fgColor rgb="FF43606F"/>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9" tint="0.79998168889431442"/>
        <bgColor indexed="65"/>
      </patternFill>
    </fill>
    <fill>
      <patternFill patternType="solid">
        <fgColor theme="1" tint="0.499984740745262"/>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0" fontId="6" fillId="0" borderId="0"/>
    <xf numFmtId="0" fontId="6" fillId="8" borderId="0" applyNumberFormat="0" applyBorder="0" applyAlignment="0" applyProtection="0"/>
    <xf numFmtId="0" fontId="7" fillId="0" borderId="0" applyNumberFormat="0" applyFill="0" applyBorder="0" applyAlignment="0" applyProtection="0"/>
    <xf numFmtId="0" fontId="13" fillId="0" borderId="0"/>
    <xf numFmtId="9" fontId="6" fillId="0" borderId="0" applyFont="0" applyFill="0" applyBorder="0" applyAlignment="0" applyProtection="0"/>
  </cellStyleXfs>
  <cellXfs count="129">
    <xf numFmtId="0" fontId="0" fillId="0" borderId="0" xfId="0"/>
    <xf numFmtId="0" fontId="0" fillId="0" borderId="2" xfId="0" applyFill="1" applyBorder="1"/>
    <xf numFmtId="0" fontId="0" fillId="0" borderId="3" xfId="0" applyFill="1" applyBorder="1"/>
    <xf numFmtId="0" fontId="0" fillId="0" borderId="4" xfId="0" applyFill="1" applyBorder="1"/>
    <xf numFmtId="0" fontId="0" fillId="0" borderId="5" xfId="0" applyFill="1" applyBorder="1"/>
    <xf numFmtId="0" fontId="0" fillId="0" borderId="6" xfId="0" applyFill="1" applyBorder="1"/>
    <xf numFmtId="0" fontId="0" fillId="0" borderId="0" xfId="0" applyFill="1" applyBorder="1"/>
    <xf numFmtId="0" fontId="0" fillId="0" borderId="7" xfId="0" applyFill="1" applyBorder="1"/>
    <xf numFmtId="0" fontId="3" fillId="4" borderId="11" xfId="0" applyFont="1" applyFill="1" applyBorder="1"/>
    <xf numFmtId="0" fontId="1" fillId="0" borderId="0" xfId="0" applyFont="1" applyFill="1"/>
    <xf numFmtId="0" fontId="2" fillId="4" borderId="0" xfId="0" applyFont="1" applyFill="1"/>
    <xf numFmtId="1" fontId="0" fillId="0" borderId="0" xfId="0" applyNumberFormat="1"/>
    <xf numFmtId="0" fontId="3" fillId="4" borderId="0" xfId="0" applyFont="1" applyFill="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3" fontId="0" fillId="0" borderId="0" xfId="0" applyNumberFormat="1"/>
    <xf numFmtId="0" fontId="5" fillId="0" borderId="11" xfId="0" applyFont="1" applyBorder="1" applyAlignment="1">
      <alignment horizontal="center"/>
    </xf>
    <xf numFmtId="9" fontId="0" fillId="7" borderId="0" xfId="0" applyNumberFormat="1" applyFill="1"/>
    <xf numFmtId="0" fontId="3" fillId="4" borderId="0" xfId="0" applyFont="1" applyFill="1" applyBorder="1"/>
    <xf numFmtId="0" fontId="1" fillId="0" borderId="15" xfId="0" applyFont="1" applyBorder="1"/>
    <xf numFmtId="0" fontId="1" fillId="0" borderId="16" xfId="0" applyFont="1" applyBorder="1"/>
    <xf numFmtId="0" fontId="0" fillId="0" borderId="18" xfId="0" applyBorder="1"/>
    <xf numFmtId="164" fontId="0" fillId="0" borderId="0" xfId="0" applyNumberFormat="1" applyBorder="1"/>
    <xf numFmtId="0" fontId="0" fillId="0" borderId="0" xfId="0" applyBorder="1"/>
    <xf numFmtId="0" fontId="0" fillId="0" borderId="19" xfId="0" applyBorder="1"/>
    <xf numFmtId="0" fontId="1" fillId="0" borderId="17" xfId="0" applyFont="1" applyFill="1" applyBorder="1"/>
    <xf numFmtId="14" fontId="0" fillId="0" borderId="0" xfId="0" applyNumberFormat="1" applyBorder="1"/>
    <xf numFmtId="0" fontId="0" fillId="0" borderId="0" xfId="0" applyNumberFormat="1" applyBorder="1"/>
    <xf numFmtId="0" fontId="1" fillId="0" borderId="16" xfId="0" applyFont="1" applyFill="1" applyBorder="1"/>
    <xf numFmtId="0" fontId="3" fillId="4" borderId="2" xfId="0" applyFont="1" applyFill="1" applyBorder="1" applyAlignment="1">
      <alignment horizontal="center"/>
    </xf>
    <xf numFmtId="0" fontId="8" fillId="0" borderId="0" xfId="0" applyFont="1" applyAlignment="1" applyProtection="1">
      <alignment vertical="top"/>
    </xf>
    <xf numFmtId="0" fontId="0" fillId="0" borderId="0" xfId="0" applyAlignment="1" applyProtection="1">
      <alignment wrapText="1"/>
    </xf>
    <xf numFmtId="0" fontId="0" fillId="0" borderId="0" xfId="0" applyFill="1" applyAlignment="1" applyProtection="1">
      <alignment horizontal="center" wrapText="1"/>
    </xf>
    <xf numFmtId="0" fontId="0" fillId="0" borderId="0" xfId="0" applyAlignment="1" applyProtection="1">
      <alignment horizontal="center" wrapText="1"/>
    </xf>
    <xf numFmtId="0" fontId="9" fillId="0" borderId="0" xfId="0" applyFont="1" applyAlignment="1" applyProtection="1">
      <alignment horizontal="left"/>
    </xf>
    <xf numFmtId="0" fontId="10" fillId="9" borderId="2" xfId="2" applyFont="1" applyFill="1" applyBorder="1" applyAlignment="1" applyProtection="1">
      <alignment horizontal="left" vertical="top" wrapText="1"/>
    </xf>
    <xf numFmtId="0" fontId="10" fillId="9" borderId="2" xfId="2" applyFont="1" applyFill="1" applyBorder="1" applyAlignment="1" applyProtection="1">
      <alignment vertical="top" wrapText="1"/>
    </xf>
    <xf numFmtId="0" fontId="11" fillId="9" borderId="2" xfId="2" applyFont="1" applyFill="1" applyBorder="1" applyAlignment="1" applyProtection="1">
      <alignment vertical="top" wrapText="1"/>
    </xf>
    <xf numFmtId="0" fontId="12" fillId="9" borderId="2" xfId="2" applyFont="1" applyFill="1" applyBorder="1" applyAlignment="1" applyProtection="1">
      <alignment vertical="top" wrapText="1"/>
    </xf>
    <xf numFmtId="0" fontId="12" fillId="10" borderId="2" xfId="2" applyFont="1" applyFill="1" applyBorder="1" applyAlignment="1" applyProtection="1">
      <alignment horizontal="left" vertical="top" wrapText="1"/>
    </xf>
    <xf numFmtId="0" fontId="9" fillId="0" borderId="2" xfId="0" applyFont="1" applyBorder="1" applyAlignment="1" applyProtection="1">
      <alignment horizontal="left" vertical="top" wrapText="1"/>
    </xf>
    <xf numFmtId="0" fontId="9" fillId="0" borderId="2" xfId="0" applyFont="1" applyFill="1" applyBorder="1" applyAlignment="1" applyProtection="1">
      <alignment horizontal="left" vertical="top" wrapText="1"/>
    </xf>
    <xf numFmtId="0" fontId="12" fillId="10" borderId="2" xfId="2" applyFont="1" applyFill="1" applyBorder="1" applyAlignment="1" applyProtection="1">
      <alignment horizontal="left" vertical="top"/>
    </xf>
    <xf numFmtId="0" fontId="7" fillId="0" borderId="2" xfId="3" applyBorder="1" applyAlignment="1" applyProtection="1">
      <alignment horizontal="left" vertical="top" wrapText="1"/>
    </xf>
    <xf numFmtId="0" fontId="9" fillId="0" borderId="2" xfId="0" applyFont="1" applyBorder="1" applyProtection="1"/>
    <xf numFmtId="1" fontId="9" fillId="0" borderId="2" xfId="0" applyNumberFormat="1" applyFont="1" applyBorder="1" applyProtection="1"/>
    <xf numFmtId="0" fontId="13" fillId="0" borderId="0" xfId="4"/>
    <xf numFmtId="0" fontId="0" fillId="0" borderId="0" xfId="0"/>
    <xf numFmtId="0" fontId="8" fillId="0" borderId="0" xfId="0" applyFont="1" applyAlignment="1" applyProtection="1">
      <alignment horizontal="left" vertical="top"/>
    </xf>
    <xf numFmtId="0" fontId="9" fillId="0" borderId="0" xfId="0" applyFont="1" applyAlignment="1" applyProtection="1">
      <alignment horizontal="left" vertical="top"/>
    </xf>
    <xf numFmtId="0" fontId="0" fillId="0" borderId="0" xfId="0" applyBorder="1" applyAlignment="1" applyProtection="1">
      <alignment horizontal="left" vertical="top" wrapText="1"/>
    </xf>
    <xf numFmtId="0" fontId="3" fillId="9" borderId="2" xfId="0" applyFont="1" applyFill="1" applyBorder="1" applyAlignment="1" applyProtection="1">
      <alignment horizontal="left" vertical="top" wrapText="1"/>
    </xf>
    <xf numFmtId="0" fontId="3" fillId="9" borderId="2" xfId="0" applyFont="1" applyFill="1" applyBorder="1" applyAlignment="1" applyProtection="1">
      <alignment horizontal="left" vertical="top"/>
    </xf>
    <xf numFmtId="0" fontId="3" fillId="11" borderId="2" xfId="0" applyFont="1" applyFill="1" applyBorder="1" applyAlignment="1" applyProtection="1">
      <alignment horizontal="left" vertical="top"/>
    </xf>
    <xf numFmtId="0" fontId="3" fillId="4" borderId="13" xfId="0" applyFont="1" applyFill="1" applyBorder="1" applyAlignment="1">
      <alignment horizontal="center"/>
    </xf>
    <xf numFmtId="0" fontId="3" fillId="4" borderId="13" xfId="0" applyFont="1" applyFill="1" applyBorder="1"/>
    <xf numFmtId="0" fontId="3" fillId="3" borderId="13" xfId="0" applyFont="1" applyFill="1" applyBorder="1" applyAlignment="1">
      <alignment horizontal="center" vertical="center"/>
    </xf>
    <xf numFmtId="0" fontId="3" fillId="4" borderId="14" xfId="0" applyFont="1" applyFill="1" applyBorder="1"/>
    <xf numFmtId="0" fontId="14" fillId="5" borderId="2" xfId="0" applyFont="1" applyFill="1" applyBorder="1"/>
    <xf numFmtId="0" fontId="0" fillId="0" borderId="0" xfId="0"/>
    <xf numFmtId="0" fontId="3" fillId="4" borderId="2" xfId="0" applyFont="1" applyFill="1" applyBorder="1"/>
    <xf numFmtId="0" fontId="2" fillId="4" borderId="0" xfId="0" applyFont="1" applyFill="1"/>
    <xf numFmtId="0" fontId="0" fillId="0" borderId="3" xfId="0" applyBorder="1"/>
    <xf numFmtId="0" fontId="0" fillId="0" borderId="4"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5" borderId="2" xfId="0" applyFill="1" applyBorder="1"/>
    <xf numFmtId="0" fontId="0" fillId="12" borderId="0" xfId="0" applyFill="1" applyBorder="1"/>
    <xf numFmtId="3" fontId="0" fillId="12" borderId="0" xfId="0" applyNumberFormat="1" applyFill="1" applyBorder="1"/>
    <xf numFmtId="0" fontId="14" fillId="5" borderId="22" xfId="0" applyFont="1" applyFill="1" applyBorder="1"/>
    <xf numFmtId="165" fontId="0" fillId="0" borderId="0" xfId="0" applyNumberFormat="1" applyBorder="1"/>
    <xf numFmtId="0" fontId="0" fillId="0" borderId="14" xfId="0" applyFill="1" applyBorder="1" applyAlignment="1">
      <alignment horizontal="right"/>
    </xf>
    <xf numFmtId="0" fontId="0" fillId="0" borderId="14" xfId="0" applyFill="1" applyBorder="1" applyAlignment="1">
      <alignment horizontal="center" vertical="center"/>
    </xf>
    <xf numFmtId="0" fontId="0" fillId="0" borderId="13" xfId="0" applyFill="1" applyBorder="1" applyAlignment="1">
      <alignment horizontal="center"/>
    </xf>
    <xf numFmtId="0" fontId="15" fillId="12" borderId="0" xfId="0" applyFont="1" applyFill="1" applyBorder="1" applyAlignment="1">
      <alignment wrapText="1"/>
    </xf>
    <xf numFmtId="0" fontId="0" fillId="12" borderId="5" xfId="0" applyFill="1" applyBorder="1"/>
    <xf numFmtId="0" fontId="15" fillId="12" borderId="7" xfId="0" applyFont="1" applyFill="1" applyBorder="1" applyAlignment="1">
      <alignment wrapText="1"/>
    </xf>
    <xf numFmtId="3" fontId="0" fillId="12" borderId="7" xfId="0" applyNumberFormat="1" applyFill="1" applyBorder="1"/>
    <xf numFmtId="0" fontId="3" fillId="0" borderId="0" xfId="0" applyFont="1" applyFill="1"/>
    <xf numFmtId="0" fontId="3" fillId="4" borderId="14" xfId="0" applyFont="1" applyFill="1" applyBorder="1" applyAlignment="1">
      <alignment horizontal="center"/>
    </xf>
    <xf numFmtId="0" fontId="3" fillId="4" borderId="11" xfId="0" applyFont="1" applyFill="1" applyBorder="1" applyAlignment="1">
      <alignment horizontal="left"/>
    </xf>
    <xf numFmtId="0" fontId="3" fillId="6" borderId="1" xfId="0" applyFont="1" applyFill="1" applyBorder="1" applyAlignment="1" applyProtection="1">
      <alignment horizontal="center"/>
      <protection locked="0"/>
    </xf>
    <xf numFmtId="0" fontId="3" fillId="3" borderId="23" xfId="0" applyFont="1" applyFill="1" applyBorder="1" applyAlignment="1" applyProtection="1">
      <alignment horizontal="center"/>
      <protection locked="0"/>
    </xf>
    <xf numFmtId="0" fontId="3" fillId="3" borderId="12" xfId="0" applyFont="1" applyFill="1" applyBorder="1" applyAlignment="1" applyProtection="1">
      <alignment horizontal="center"/>
      <protection locked="0"/>
    </xf>
    <xf numFmtId="0" fontId="0" fillId="5" borderId="0" xfId="0" applyFill="1"/>
    <xf numFmtId="0" fontId="17" fillId="5" borderId="2" xfId="0" applyFont="1" applyFill="1" applyBorder="1"/>
    <xf numFmtId="3" fontId="18" fillId="5" borderId="2" xfId="0" applyNumberFormat="1" applyFont="1" applyFill="1" applyBorder="1"/>
    <xf numFmtId="0" fontId="20" fillId="2" borderId="0" xfId="0" applyFont="1" applyFill="1" applyBorder="1" applyAlignment="1">
      <alignment horizontal="center"/>
    </xf>
    <xf numFmtId="0" fontId="20" fillId="2" borderId="1" xfId="0" applyFont="1" applyFill="1" applyBorder="1" applyAlignment="1">
      <alignment horizontal="center"/>
    </xf>
    <xf numFmtId="0" fontId="19" fillId="2" borderId="15" xfId="0" applyFont="1" applyFill="1" applyBorder="1" applyAlignment="1"/>
    <xf numFmtId="0" fontId="1" fillId="2" borderId="16" xfId="0" applyFont="1" applyFill="1" applyBorder="1" applyAlignment="1">
      <alignment horizontal="center"/>
    </xf>
    <xf numFmtId="3" fontId="1" fillId="2" borderId="17" xfId="0" applyNumberFormat="1" applyFont="1" applyFill="1" applyBorder="1" applyAlignment="1">
      <alignment horizontal="center"/>
    </xf>
    <xf numFmtId="3" fontId="14" fillId="5" borderId="2" xfId="0" applyNumberFormat="1" applyFont="1" applyFill="1" applyBorder="1" applyAlignment="1">
      <alignment horizontal="center"/>
    </xf>
    <xf numFmtId="0" fontId="21" fillId="2" borderId="18" xfId="0" applyFont="1" applyFill="1" applyBorder="1"/>
    <xf numFmtId="3" fontId="20" fillId="2" borderId="19" xfId="0" applyNumberFormat="1" applyFont="1" applyFill="1" applyBorder="1" applyAlignment="1">
      <alignment horizontal="center"/>
    </xf>
    <xf numFmtId="0" fontId="21" fillId="2" borderId="20" xfId="0" applyFont="1" applyFill="1" applyBorder="1"/>
    <xf numFmtId="3" fontId="20" fillId="2" borderId="21" xfId="0" applyNumberFormat="1" applyFont="1" applyFill="1" applyBorder="1" applyAlignment="1">
      <alignment horizontal="center"/>
    </xf>
    <xf numFmtId="0" fontId="22" fillId="0" borderId="0" xfId="0" applyFont="1" applyAlignment="1">
      <alignment horizontal="left" vertical="center" indent="1"/>
    </xf>
    <xf numFmtId="0" fontId="4" fillId="4" borderId="0" xfId="0" applyFont="1" applyFill="1" applyAlignment="1">
      <alignment horizontal="center" vertical="center"/>
    </xf>
    <xf numFmtId="0" fontId="4" fillId="4" borderId="0" xfId="0" applyFont="1" applyFill="1" applyAlignment="1">
      <alignment horizontal="left" vertical="center"/>
    </xf>
    <xf numFmtId="0" fontId="3" fillId="12" borderId="0" xfId="0" applyFont="1" applyFill="1" applyBorder="1"/>
    <xf numFmtId="3" fontId="3" fillId="12" borderId="0" xfId="0" applyNumberFormat="1" applyFont="1" applyFill="1" applyBorder="1"/>
    <xf numFmtId="0" fontId="3" fillId="0" borderId="0" xfId="0" applyFont="1" applyBorder="1"/>
    <xf numFmtId="0" fontId="24" fillId="4" borderId="14"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12" fillId="5" borderId="22" xfId="0" applyFont="1" applyFill="1" applyBorder="1"/>
    <xf numFmtId="0" fontId="12" fillId="5" borderId="2" xfId="0" applyFont="1" applyFill="1" applyBorder="1"/>
    <xf numFmtId="0" fontId="0" fillId="0" borderId="2" xfId="0" applyBorder="1"/>
    <xf numFmtId="9" fontId="0" fillId="0" borderId="0" xfId="5" applyFont="1"/>
    <xf numFmtId="0" fontId="3" fillId="0" borderId="0" xfId="0" applyFont="1"/>
    <xf numFmtId="0" fontId="23" fillId="3" borderId="11" xfId="0" applyFont="1" applyFill="1" applyBorder="1" applyAlignment="1" applyProtection="1">
      <alignment horizontal="center" vertical="center" wrapText="1"/>
      <protection locked="0"/>
    </xf>
    <xf numFmtId="0" fontId="23" fillId="3" borderId="14" xfId="0" applyFont="1" applyFill="1" applyBorder="1" applyAlignment="1" applyProtection="1">
      <alignment horizontal="center" vertical="center" wrapText="1"/>
      <protection locked="0"/>
    </xf>
    <xf numFmtId="0" fontId="23" fillId="3" borderId="13" xfId="0" applyFont="1" applyFill="1" applyBorder="1" applyAlignment="1" applyProtection="1">
      <alignment horizontal="center" vertical="center" wrapText="1"/>
      <protection locked="0"/>
    </xf>
    <xf numFmtId="0" fontId="16" fillId="4" borderId="14" xfId="0" applyFont="1" applyFill="1" applyBorder="1" applyAlignment="1">
      <alignment horizontal="center"/>
    </xf>
    <xf numFmtId="0" fontId="16" fillId="4" borderId="13" xfId="0" applyFont="1" applyFill="1" applyBorder="1" applyAlignment="1">
      <alignment horizontal="center"/>
    </xf>
    <xf numFmtId="0" fontId="3" fillId="3" borderId="11" xfId="0" applyFont="1" applyFill="1" applyBorder="1" applyAlignment="1" applyProtection="1">
      <protection locked="0"/>
    </xf>
    <xf numFmtId="0" fontId="0" fillId="0" borderId="14" xfId="0" applyBorder="1" applyAlignment="1"/>
    <xf numFmtId="0" fontId="0" fillId="0" borderId="13" xfId="0" applyBorder="1" applyAlignment="1"/>
    <xf numFmtId="3" fontId="12" fillId="5" borderId="20" xfId="0" applyNumberFormat="1" applyFont="1" applyFill="1" applyBorder="1" applyAlignment="1">
      <alignment horizontal="left"/>
    </xf>
    <xf numFmtId="3" fontId="12" fillId="5" borderId="21" xfId="0" applyNumberFormat="1" applyFont="1" applyFill="1" applyBorder="1" applyAlignment="1">
      <alignment horizontal="left"/>
    </xf>
    <xf numFmtId="3" fontId="12" fillId="5" borderId="20" xfId="0" applyNumberFormat="1" applyFont="1" applyFill="1" applyBorder="1" applyAlignment="1">
      <alignment horizontal="center"/>
    </xf>
    <xf numFmtId="3" fontId="12" fillId="5" borderId="21" xfId="0" applyNumberFormat="1" applyFont="1" applyFill="1" applyBorder="1" applyAlignment="1">
      <alignment horizontal="center"/>
    </xf>
    <xf numFmtId="0" fontId="10" fillId="0" borderId="0" xfId="0" applyFont="1" applyFill="1" applyBorder="1" applyAlignment="1" applyProtection="1">
      <alignment horizontal="center" vertical="top" wrapText="1"/>
    </xf>
  </cellXfs>
  <cellStyles count="6">
    <cellStyle name="20 % - Dekorfärg6" xfId="2" builtinId="50"/>
    <cellStyle name="Hyperlänk" xfId="3" builtinId="8"/>
    <cellStyle name="Normal" xfId="0" builtinId="0"/>
    <cellStyle name="Normal 2" xfId="1" xr:uid="{00000000-0005-0000-0000-000003000000}"/>
    <cellStyle name="Normal 3" xfId="4" xr:uid="{00000000-0005-0000-0000-000004000000}"/>
    <cellStyle name="Procent" xfId="5" builtinId="5"/>
  </cellStyles>
  <dxfs count="6">
    <dxf>
      <font>
        <b/>
        <i val="0"/>
        <color theme="1"/>
      </font>
    </dxf>
    <dxf>
      <font>
        <color rgb="FFDBDBDB"/>
      </font>
    </dxf>
    <dxf>
      <font>
        <b/>
        <i val="0"/>
        <color theme="1"/>
      </font>
    </dxf>
    <dxf>
      <font>
        <color rgb="FFDBDBDB"/>
      </font>
    </dxf>
    <dxf>
      <font>
        <b/>
        <i val="0"/>
        <color theme="1"/>
      </font>
    </dxf>
    <dxf>
      <font>
        <color rgb="FFDBDBDB"/>
      </font>
    </dxf>
  </dxfs>
  <tableStyles count="0" defaultTableStyle="TableStyleMedium2" defaultPivotStyle="PivotStyleLight16"/>
  <colors>
    <mruColors>
      <color rgb="FFE6450A"/>
      <color rgb="FFDBDBDB"/>
      <color rgb="FF4360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Kostnad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9.091269452191722E-2"/>
          <c:y val="0.10873292691090485"/>
          <c:w val="0.56327526726470833"/>
          <c:h val="0.67081606884405054"/>
        </c:manualLayout>
      </c:layout>
      <c:barChart>
        <c:barDir val="col"/>
        <c:grouping val="stacked"/>
        <c:varyColors val="0"/>
        <c:ser>
          <c:idx val="0"/>
          <c:order val="0"/>
          <c:tx>
            <c:strRef>
              <c:f>'Efterfrågat resursbehov'!$K$19</c:f>
              <c:strCache>
                <c:ptCount val="1"/>
              </c:strCache>
            </c:strRef>
          </c:tx>
          <c:spPr>
            <a:solidFill>
              <a:schemeClr val="accent5">
                <a:shade val="44000"/>
              </a:schemeClr>
            </a:solidFill>
            <a:ln>
              <a:noFill/>
            </a:ln>
            <a:effectLst/>
          </c:spPr>
          <c:invertIfNegative val="0"/>
          <c:cat>
            <c:multiLvlStrRef>
              <c:f>'Efterfrågat resursbehov'!$L$18:$S$18</c:f>
            </c:multiLvlStrRef>
          </c:cat>
          <c:val>
            <c:numRef>
              <c:f>'Efterfrågat resursbehov'!$L$19:$S$19</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5C5-4221-BAC1-68D1AAB5D9DB}"/>
            </c:ext>
          </c:extLst>
        </c:ser>
        <c:ser>
          <c:idx val="1"/>
          <c:order val="1"/>
          <c:tx>
            <c:strRef>
              <c:f>'Efterfrågat resursbehov'!$K$20</c:f>
              <c:strCache>
                <c:ptCount val="1"/>
              </c:strCache>
            </c:strRef>
          </c:tx>
          <c:spPr>
            <a:solidFill>
              <a:schemeClr val="accent5">
                <a:shade val="58000"/>
              </a:schemeClr>
            </a:solidFill>
            <a:ln>
              <a:noFill/>
            </a:ln>
            <a:effectLst/>
          </c:spPr>
          <c:invertIfNegative val="0"/>
          <c:cat>
            <c:multiLvlStrRef>
              <c:f>'Efterfrågat resursbehov'!$L$18:$S$18</c:f>
            </c:multiLvlStrRef>
          </c:cat>
          <c:val>
            <c:numRef>
              <c:f>'Efterfrågat resursbehov'!$L$20:$S$20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C5C5-4221-BAC1-68D1AAB5D9DB}"/>
            </c:ext>
          </c:extLst>
        </c:ser>
        <c:ser>
          <c:idx val="2"/>
          <c:order val="2"/>
          <c:tx>
            <c:strRef>
              <c:f>'Efterfrågat resursbehov'!$K$21</c:f>
              <c:strCache>
                <c:ptCount val="1"/>
              </c:strCache>
            </c:strRef>
          </c:tx>
          <c:spPr>
            <a:solidFill>
              <a:schemeClr val="accent5">
                <a:shade val="72000"/>
              </a:schemeClr>
            </a:solidFill>
            <a:ln>
              <a:noFill/>
            </a:ln>
            <a:effectLst/>
          </c:spPr>
          <c:invertIfNegative val="0"/>
          <c:cat>
            <c:multiLvlStrRef>
              <c:f>'Efterfrågat resursbehov'!$L$18:$S$18</c:f>
            </c:multiLvlStrRef>
          </c:cat>
          <c:val>
            <c:numRef>
              <c:f>'Efterfrågat resursbehov'!$L$21:$S$21</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C5C5-4221-BAC1-68D1AAB5D9DB}"/>
            </c:ext>
          </c:extLst>
        </c:ser>
        <c:ser>
          <c:idx val="3"/>
          <c:order val="3"/>
          <c:tx>
            <c:strRef>
              <c:f>'Efterfrågat resursbehov'!$K$22</c:f>
              <c:strCache>
                <c:ptCount val="1"/>
              </c:strCache>
            </c:strRef>
          </c:tx>
          <c:spPr>
            <a:solidFill>
              <a:schemeClr val="accent5">
                <a:shade val="86000"/>
              </a:schemeClr>
            </a:solidFill>
            <a:ln>
              <a:noFill/>
            </a:ln>
            <a:effectLst/>
          </c:spPr>
          <c:invertIfNegative val="0"/>
          <c:cat>
            <c:multiLvlStrRef>
              <c:f>'Efterfrågat resursbehov'!$L$18:$S$18</c:f>
            </c:multiLvlStrRef>
          </c:cat>
          <c:val>
            <c:numRef>
              <c:f>'Efterfrågat resursbehov'!$L$22:$S$22</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C5C5-4221-BAC1-68D1AAB5D9DB}"/>
            </c:ext>
          </c:extLst>
        </c:ser>
        <c:ser>
          <c:idx val="4"/>
          <c:order val="4"/>
          <c:tx>
            <c:strRef>
              <c:f>'Efterfrågat resursbehov'!$K$23</c:f>
              <c:strCache>
                <c:ptCount val="1"/>
              </c:strCache>
            </c:strRef>
          </c:tx>
          <c:spPr>
            <a:solidFill>
              <a:schemeClr val="accent5"/>
            </a:solidFill>
            <a:ln>
              <a:noFill/>
            </a:ln>
            <a:effectLst/>
          </c:spPr>
          <c:invertIfNegative val="0"/>
          <c:cat>
            <c:multiLvlStrRef>
              <c:f>'Efterfrågat resursbehov'!$L$18:$S$18</c:f>
            </c:multiLvlStrRef>
          </c:cat>
          <c:val>
            <c:numRef>
              <c:f>'Efterfrågat resursbehov'!$L$23:$S$23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C5C5-4221-BAC1-68D1AAB5D9DB}"/>
            </c:ext>
          </c:extLst>
        </c:ser>
        <c:ser>
          <c:idx val="5"/>
          <c:order val="5"/>
          <c:tx>
            <c:strRef>
              <c:f>'Efterfrågat resursbehov'!$K$24</c:f>
              <c:strCache>
                <c:ptCount val="1"/>
              </c:strCache>
            </c:strRef>
          </c:tx>
          <c:spPr>
            <a:solidFill>
              <a:schemeClr val="accent5">
                <a:tint val="86000"/>
              </a:schemeClr>
            </a:solidFill>
            <a:ln>
              <a:noFill/>
            </a:ln>
            <a:effectLst/>
          </c:spPr>
          <c:invertIfNegative val="0"/>
          <c:cat>
            <c:multiLvlStrRef>
              <c:f>'Efterfrågat resursbehov'!$L$18:$S$18</c:f>
            </c:multiLvlStrRef>
          </c:cat>
          <c:val>
            <c:numRef>
              <c:f>'Efterfrågat resursbehov'!$L$24:$S$24</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C5C5-4221-BAC1-68D1AAB5D9DB}"/>
            </c:ext>
          </c:extLst>
        </c:ser>
        <c:ser>
          <c:idx val="6"/>
          <c:order val="6"/>
          <c:tx>
            <c:strRef>
              <c:f>'Efterfrågat resursbehov'!$K$25</c:f>
              <c:strCache>
                <c:ptCount val="1"/>
              </c:strCache>
            </c:strRef>
          </c:tx>
          <c:spPr>
            <a:solidFill>
              <a:schemeClr val="accent5">
                <a:tint val="72000"/>
              </a:schemeClr>
            </a:solidFill>
            <a:ln>
              <a:noFill/>
            </a:ln>
            <a:effectLst/>
          </c:spPr>
          <c:invertIfNegative val="0"/>
          <c:cat>
            <c:multiLvlStrRef>
              <c:f>'Efterfrågat resursbehov'!$L$18:$S$18</c:f>
            </c:multiLvlStrRef>
          </c:cat>
          <c:val>
            <c:numRef>
              <c:f>'Efterfrågat resursbehov'!$L$25:$S$25</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6-C5C5-4221-BAC1-68D1AAB5D9DB}"/>
            </c:ext>
          </c:extLst>
        </c:ser>
        <c:ser>
          <c:idx val="7"/>
          <c:order val="7"/>
          <c:tx>
            <c:strRef>
              <c:f>'Efterfrågat resursbehov'!$K$26</c:f>
              <c:strCache>
                <c:ptCount val="1"/>
              </c:strCache>
            </c:strRef>
          </c:tx>
          <c:spPr>
            <a:solidFill>
              <a:schemeClr val="accent5">
                <a:tint val="58000"/>
              </a:schemeClr>
            </a:solidFill>
            <a:ln>
              <a:noFill/>
            </a:ln>
            <a:effectLst/>
          </c:spPr>
          <c:invertIfNegative val="0"/>
          <c:cat>
            <c:multiLvlStrRef>
              <c:f>'Efterfrågat resursbehov'!$L$18:$S$18</c:f>
            </c:multiLvlStrRef>
          </c:cat>
          <c:val>
            <c:numRef>
              <c:f>'Efterfrågat resursbehov'!$L$26:$S$26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7-C5C5-4221-BAC1-68D1AAB5D9DB}"/>
            </c:ext>
          </c:extLst>
        </c:ser>
        <c:ser>
          <c:idx val="8"/>
          <c:order val="8"/>
          <c:tx>
            <c:strRef>
              <c:f>'Efterfrågat resursbehov'!$K$27</c:f>
              <c:strCache>
                <c:ptCount val="1"/>
              </c:strCache>
            </c:strRef>
          </c:tx>
          <c:spPr>
            <a:solidFill>
              <a:schemeClr val="accent5">
                <a:tint val="44000"/>
              </a:schemeClr>
            </a:solidFill>
            <a:ln>
              <a:noFill/>
            </a:ln>
            <a:effectLst/>
          </c:spPr>
          <c:invertIfNegative val="0"/>
          <c:cat>
            <c:multiLvlStrRef>
              <c:f>'Efterfrågat resursbehov'!$L$18:$S$18</c:f>
            </c:multiLvlStrRef>
          </c:cat>
          <c:val>
            <c:numRef>
              <c:f>'Efterfrågat resursbehov'!$L$27:$S$27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8-C5C5-4221-BAC1-68D1AAB5D9DB}"/>
            </c:ext>
          </c:extLst>
        </c:ser>
        <c:dLbls>
          <c:showLegendKey val="0"/>
          <c:showVal val="0"/>
          <c:showCatName val="0"/>
          <c:showSerName val="0"/>
          <c:showPercent val="0"/>
          <c:showBubbleSize val="0"/>
        </c:dLbls>
        <c:gapWidth val="55"/>
        <c:overlap val="100"/>
        <c:axId val="623687792"/>
        <c:axId val="623688120"/>
      </c:barChart>
      <c:catAx>
        <c:axId val="623687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0"/>
          <a:lstStyle/>
          <a:p>
            <a:pPr>
              <a:defRPr sz="900" b="0" i="0" u="none" strike="noStrike" kern="1200" baseline="0">
                <a:ln>
                  <a:noFill/>
                </a:ln>
                <a:solidFill>
                  <a:schemeClr val="tx1">
                    <a:lumMod val="65000"/>
                    <a:lumOff val="35000"/>
                  </a:schemeClr>
                </a:solidFill>
                <a:latin typeface="+mn-lt"/>
                <a:ea typeface="+mn-ea"/>
                <a:cs typeface="+mn-cs"/>
              </a:defRPr>
            </a:pPr>
            <a:endParaRPr lang="sv-SE"/>
          </a:p>
        </c:txPr>
        <c:crossAx val="623688120"/>
        <c:crosses val="autoZero"/>
        <c:auto val="1"/>
        <c:lblAlgn val="ctr"/>
        <c:lblOffset val="100"/>
        <c:noMultiLvlLbl val="0"/>
      </c:catAx>
      <c:valAx>
        <c:axId val="623688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23687792"/>
        <c:crosses val="autoZero"/>
        <c:crossBetween val="between"/>
      </c:valAx>
      <c:spPr>
        <a:noFill/>
        <a:ln>
          <a:noFill/>
        </a:ln>
        <a:effectLst/>
      </c:spPr>
    </c:plotArea>
    <c:legend>
      <c:legendPos val="r"/>
      <c:layout>
        <c:manualLayout>
          <c:xMode val="edge"/>
          <c:yMode val="edge"/>
          <c:x val="0.67784458826929006"/>
          <c:y val="0.13181423479706966"/>
          <c:w val="0.30053832114720508"/>
          <c:h val="0.836423796626209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538162</xdr:colOff>
      <xdr:row>5</xdr:row>
      <xdr:rowOff>33338</xdr:rowOff>
    </xdr:from>
    <xdr:ext cx="6657975" cy="342786"/>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1185862" y="576263"/>
          <a:ext cx="6657975" cy="34278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600"/>
            <a:t>INSTRUKTIONER</a:t>
          </a:r>
        </a:p>
      </xdr:txBody>
    </xdr:sp>
    <xdr:clientData/>
  </xdr:oneCellAnchor>
  <xdr:oneCellAnchor>
    <xdr:from>
      <xdr:col>1</xdr:col>
      <xdr:colOff>542925</xdr:colOff>
      <xdr:row>7</xdr:row>
      <xdr:rowOff>76200</xdr:rowOff>
    </xdr:from>
    <xdr:ext cx="6657975" cy="3657600"/>
    <xdr:sp macro="" textlink="">
      <xdr:nvSpPr>
        <xdr:cNvPr id="3" name="textruta 2">
          <a:extLst>
            <a:ext uri="{FF2B5EF4-FFF2-40B4-BE49-F238E27FC236}">
              <a16:creationId xmlns:a16="http://schemas.microsoft.com/office/drawing/2014/main" id="{00000000-0008-0000-0000-000003000000}"/>
            </a:ext>
          </a:extLst>
        </xdr:cNvPr>
        <xdr:cNvSpPr txBox="1"/>
      </xdr:nvSpPr>
      <xdr:spPr>
        <a:xfrm>
          <a:off x="809625" y="1356360"/>
          <a:ext cx="6657975" cy="36576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200">
              <a:solidFill>
                <a:schemeClr val="tx1"/>
              </a:solidFill>
              <a:effectLst/>
              <a:latin typeface="+mn-lt"/>
              <a:ea typeface="+mn-ea"/>
              <a:cs typeface="+mn-cs"/>
            </a:rPr>
            <a:t>För att fastställa rangordningen, dvs. vilken leverantör den upphandlande myndigheten ska vända sig till för det aktuella avropet, har SKI tagit fram detta stödverktyg. Den upphandlande myndigheten anger i fliken ”Efterfrågat resursbehov” sitt totala behov </a:t>
          </a:r>
          <a:r>
            <a:rPr lang="sv-SE" sz="1200" u="sng">
              <a:solidFill>
                <a:schemeClr val="tx1"/>
              </a:solidFill>
              <a:effectLst/>
              <a:latin typeface="+mn-lt"/>
              <a:ea typeface="+mn-ea"/>
              <a:cs typeface="+mn-cs"/>
            </a:rPr>
            <a:t>inklusive eventuella optioner</a:t>
          </a:r>
          <a:r>
            <a:rPr lang="sv-SE" sz="1200">
              <a:solidFill>
                <a:schemeClr val="tx1"/>
              </a:solidFill>
              <a:effectLst/>
              <a:latin typeface="+mn-lt"/>
              <a:ea typeface="+mn-ea"/>
              <a:cs typeface="+mn-cs"/>
            </a:rPr>
            <a:t>. </a:t>
          </a:r>
        </a:p>
        <a:p>
          <a:endParaRPr lang="sv-SE" sz="1200">
            <a:solidFill>
              <a:schemeClr val="tx1"/>
            </a:solidFill>
            <a:effectLst/>
            <a:latin typeface="+mn-lt"/>
            <a:ea typeface="+mn-ea"/>
            <a:cs typeface="+mn-cs"/>
          </a:endParaRPr>
        </a:p>
        <a:p>
          <a:r>
            <a:rPr lang="sv-SE" sz="1200" b="1">
              <a:solidFill>
                <a:srgbClr val="FF0000"/>
              </a:solidFill>
              <a:effectLst/>
              <a:latin typeface="+mn-lt"/>
              <a:ea typeface="+mn-ea"/>
              <a:cs typeface="+mn-cs"/>
            </a:rPr>
            <a:t>Välj</a:t>
          </a:r>
          <a:r>
            <a:rPr lang="sv-SE" sz="1200" b="1" baseline="0">
              <a:solidFill>
                <a:srgbClr val="FF0000"/>
              </a:solidFill>
              <a:effectLst/>
              <a:latin typeface="+mn-lt"/>
              <a:ea typeface="+mn-ea"/>
              <a:cs typeface="+mn-cs"/>
            </a:rPr>
            <a:t> region! Börja med att välja rätt geografiskt område.</a:t>
          </a:r>
          <a:endParaRPr lang="sv-SE" sz="1200" b="1">
            <a:solidFill>
              <a:srgbClr val="FF0000"/>
            </a:solidFill>
            <a:effectLst/>
            <a:latin typeface="+mn-lt"/>
            <a:ea typeface="+mn-ea"/>
            <a:cs typeface="+mn-cs"/>
          </a:endParaRPr>
        </a:p>
        <a:p>
          <a:r>
            <a:rPr lang="sv-SE" sz="1200">
              <a:solidFill>
                <a:schemeClr val="tx1"/>
              </a:solidFill>
              <a:effectLst/>
              <a:latin typeface="+mn-lt"/>
              <a:ea typeface="+mn-ea"/>
              <a:cs typeface="+mn-cs"/>
            </a:rPr>
            <a:t> </a:t>
          </a:r>
        </a:p>
        <a:p>
          <a:r>
            <a:rPr lang="sv-SE" sz="1200">
              <a:solidFill>
                <a:schemeClr val="tx1"/>
              </a:solidFill>
              <a:effectLst/>
              <a:latin typeface="+mn-lt"/>
              <a:ea typeface="+mn-ea"/>
              <a:cs typeface="+mn-cs"/>
            </a:rPr>
            <a:t>Sedan anger du behovet genom att:</a:t>
          </a:r>
        </a:p>
        <a:p>
          <a:r>
            <a:rPr lang="sv-SE" sz="1200">
              <a:solidFill>
                <a:schemeClr val="tx1"/>
              </a:solidFill>
              <a:effectLst/>
              <a:latin typeface="+mn-lt"/>
              <a:ea typeface="+mn-ea"/>
              <a:cs typeface="+mn-cs"/>
            </a:rPr>
            <a:t> </a:t>
          </a:r>
        </a:p>
        <a:p>
          <a:pPr lvl="0"/>
          <a:r>
            <a:rPr lang="sv-SE" sz="1200">
              <a:solidFill>
                <a:schemeClr val="tx1"/>
              </a:solidFill>
              <a:effectLst/>
              <a:latin typeface="+mn-lt"/>
              <a:ea typeface="+mn-ea"/>
              <a:cs typeface="+mn-cs"/>
            </a:rPr>
            <a:t>A. Välj vilken roll som ska avropas i kolumnen ”Roll”.  </a:t>
          </a:r>
        </a:p>
        <a:p>
          <a:pPr lvl="0"/>
          <a:r>
            <a:rPr lang="sv-SE" sz="1200">
              <a:solidFill>
                <a:schemeClr val="tx1"/>
              </a:solidFill>
              <a:effectLst/>
              <a:latin typeface="+mn-lt"/>
              <a:ea typeface="+mn-ea"/>
              <a:cs typeface="+mn-cs"/>
            </a:rPr>
            <a:t>B. Välj efterfrågad kompetensnivå för den aktuella rollen i kolumnen ”Nivå”. </a:t>
          </a:r>
        </a:p>
        <a:p>
          <a:pPr lvl="0"/>
          <a:r>
            <a:rPr lang="sv-SE" sz="1200">
              <a:solidFill>
                <a:schemeClr val="tx1"/>
              </a:solidFill>
              <a:effectLst/>
              <a:latin typeface="+mn-lt"/>
              <a:ea typeface="+mn-ea"/>
              <a:cs typeface="+mn-cs"/>
            </a:rPr>
            <a:t>C. Fyll i uppskattat antal timmar för den aktuella rollen i kolumnen ”Antal timmar”.</a:t>
          </a:r>
        </a:p>
        <a:p>
          <a:r>
            <a:rPr lang="sv-SE" sz="1200">
              <a:solidFill>
                <a:schemeClr val="tx1"/>
              </a:solidFill>
              <a:effectLst/>
              <a:latin typeface="+mn-lt"/>
              <a:ea typeface="+mn-ea"/>
              <a:cs typeface="+mn-cs"/>
            </a:rPr>
            <a:t> </a:t>
          </a:r>
        </a:p>
        <a:p>
          <a:r>
            <a:rPr lang="sv-SE" sz="1200">
              <a:solidFill>
                <a:schemeClr val="tx1"/>
              </a:solidFill>
              <a:effectLst/>
              <a:latin typeface="+mn-lt"/>
              <a:ea typeface="+mn-ea"/>
              <a:cs typeface="+mn-cs"/>
            </a:rPr>
            <a:t>Verktyget beräknar därefter en totalkostnad för avropet och redovisar vilken leverantör som ska kontaktas i första hand. </a:t>
          </a:r>
        </a:p>
        <a:p>
          <a:r>
            <a:rPr lang="sv-SE" sz="1200">
              <a:solidFill>
                <a:schemeClr val="tx1"/>
              </a:solidFill>
              <a:effectLst/>
              <a:latin typeface="+mn-lt"/>
              <a:ea typeface="+mn-ea"/>
              <a:cs typeface="+mn-cs"/>
            </a:rPr>
            <a:t> </a:t>
          </a:r>
        </a:p>
        <a:p>
          <a:r>
            <a:rPr lang="sv-SE" sz="1200">
              <a:solidFill>
                <a:schemeClr val="tx1"/>
              </a:solidFill>
              <a:effectLst/>
              <a:latin typeface="+mn-lt"/>
              <a:ea typeface="+mn-ea"/>
              <a:cs typeface="+mn-cs"/>
            </a:rPr>
            <a:t>Om flera leverantörer har samma lägsta totalpris så kommer totalt erhållet mervärde i ramavtalsupphandlingen att vara avgörande för att skilja anbuden åt. Anbudet som erhållit högst totalt mervärde erhåller en högre placering vid rangordning. Verktyget tar hänsyn till detta vid beräkningen.</a:t>
          </a:r>
        </a:p>
        <a:p>
          <a:endParaRPr lang="sv-SE" sz="1600"/>
        </a:p>
      </xdr:txBody>
    </xdr:sp>
    <xdr:clientData/>
  </xdr:oneCellAnchor>
  <xdr:twoCellAnchor editAs="oneCell">
    <xdr:from>
      <xdr:col>2</xdr:col>
      <xdr:colOff>7619</xdr:colOff>
      <xdr:row>0</xdr:row>
      <xdr:rowOff>76201</xdr:rowOff>
    </xdr:from>
    <xdr:to>
      <xdr:col>4</xdr:col>
      <xdr:colOff>243238</xdr:colOff>
      <xdr:row>4</xdr:row>
      <xdr:rowOff>160020</xdr:rowOff>
    </xdr:to>
    <xdr:pic>
      <xdr:nvPicPr>
        <xdr:cNvPr id="4" name="Bildobjekt 3">
          <a:extLst>
            <a:ext uri="{FF2B5EF4-FFF2-40B4-BE49-F238E27FC236}">
              <a16:creationId xmlns:a16="http://schemas.microsoft.com/office/drawing/2014/main" id="{FF28414F-F49A-4DAB-974D-171B6F8C67E8}"/>
            </a:ext>
          </a:extLst>
        </xdr:cNvPr>
        <xdr:cNvPicPr>
          <a:picLocks noChangeAspect="1"/>
        </xdr:cNvPicPr>
      </xdr:nvPicPr>
      <xdr:blipFill>
        <a:blip xmlns:r="http://schemas.openxmlformats.org/officeDocument/2006/relationships" r:embed="rId1"/>
        <a:stretch>
          <a:fillRect/>
        </a:stretch>
      </xdr:blipFill>
      <xdr:spPr>
        <a:xfrm>
          <a:off x="883919" y="76201"/>
          <a:ext cx="1454819" cy="8153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120617</xdr:colOff>
      <xdr:row>28</xdr:row>
      <xdr:rowOff>62753</xdr:rowOff>
    </xdr:from>
    <xdr:to>
      <xdr:col>7</xdr:col>
      <xdr:colOff>21167</xdr:colOff>
      <xdr:row>44</xdr:row>
      <xdr:rowOff>25877</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243840</xdr:colOff>
      <xdr:row>1</xdr:row>
      <xdr:rowOff>38100</xdr:rowOff>
    </xdr:from>
    <xdr:to>
      <xdr:col>0</xdr:col>
      <xdr:colOff>2072640</xdr:colOff>
      <xdr:row>14</xdr:row>
      <xdr:rowOff>127635</xdr:rowOff>
    </xdr:to>
    <mc:AlternateContent xmlns:mc="http://schemas.openxmlformats.org/markup-compatibility/2006" xmlns:a14="http://schemas.microsoft.com/office/drawing/2010/main">
      <mc:Choice Requires="a14">
        <xdr:graphicFrame macro="">
          <xdr:nvGraphicFramePr>
            <xdr:cNvPr id="2" name="Anbudsområde">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microsoft.com/office/drawing/2010/slicer">
              <sle:slicer xmlns:sle="http://schemas.microsoft.com/office/drawing/2010/slicer" name="Anbudsområde"/>
            </a:graphicData>
          </a:graphic>
        </xdr:graphicFrame>
      </mc:Choice>
      <mc:Fallback xmlns="">
        <xdr:sp macro="" textlink="">
          <xdr:nvSpPr>
            <xdr:cNvPr id="0" name=""/>
            <xdr:cNvSpPr>
              <a:spLocks noTextEdit="1"/>
            </xdr:cNvSpPr>
          </xdr:nvSpPr>
          <xdr:spPr>
            <a:xfrm>
              <a:off x="243840" y="223157"/>
              <a:ext cx="1828800" cy="2495278"/>
            </a:xfrm>
            <a:prstGeom prst="rect">
              <a:avLst/>
            </a:prstGeom>
            <a:solidFill>
              <a:prstClr val="white"/>
            </a:solidFill>
            <a:ln w="1">
              <a:solidFill>
                <a:prstClr val="green"/>
              </a:solidFill>
            </a:ln>
          </xdr:spPr>
          <xdr:txBody>
            <a:bodyPr vertOverflow="clip" horzOverflow="clip"/>
            <a:lstStyle/>
            <a:p>
              <a:r>
                <a:rPr lang="LID4096"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oneCellAnchor>
    <xdr:from>
      <xdr:col>6</xdr:col>
      <xdr:colOff>205740</xdr:colOff>
      <xdr:row>0</xdr:row>
      <xdr:rowOff>114300</xdr:rowOff>
    </xdr:from>
    <xdr:ext cx="654153" cy="264560"/>
    <xdr:sp macro="[0]!Module1.indexPrices" textlink="">
      <xdr:nvSpPr>
        <xdr:cNvPr id="2" name="TextBox 1">
          <a:extLst>
            <a:ext uri="{FF2B5EF4-FFF2-40B4-BE49-F238E27FC236}">
              <a16:creationId xmlns:a16="http://schemas.microsoft.com/office/drawing/2014/main" id="{00000000-0008-0000-0500-000002000000}"/>
            </a:ext>
          </a:extLst>
        </xdr:cNvPr>
        <xdr:cNvSpPr txBox="1"/>
      </xdr:nvSpPr>
      <xdr:spPr>
        <a:xfrm>
          <a:off x="4198620" y="114300"/>
          <a:ext cx="654153" cy="264560"/>
        </a:xfrm>
        <a:prstGeom prst="rect">
          <a:avLst/>
        </a:prstGeom>
        <a:solidFill>
          <a:srgbClr val="E6450A"/>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v-SE" sz="1100"/>
            <a:t>UPDATE</a:t>
          </a:r>
          <a:endParaRPr lang="LID4096"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3</xdr:col>
      <xdr:colOff>1038225</xdr:colOff>
      <xdr:row>2</xdr:row>
      <xdr:rowOff>210</xdr:rowOff>
    </xdr:to>
    <xdr:pic>
      <xdr:nvPicPr>
        <xdr:cNvPr id="2" name="Bildobjekt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9050" y="38100"/>
          <a:ext cx="4057650" cy="3431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89858</xdr:colOff>
      <xdr:row>0</xdr:row>
      <xdr:rowOff>62901</xdr:rowOff>
    </xdr:from>
    <xdr:to>
      <xdr:col>1</xdr:col>
      <xdr:colOff>3031684</xdr:colOff>
      <xdr:row>1</xdr:row>
      <xdr:rowOff>167676</xdr:rowOff>
    </xdr:to>
    <xdr:pic>
      <xdr:nvPicPr>
        <xdr:cNvPr id="2" name="Bildobjekt 1" descr="SKL_Kommentus_IC_utan">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858" y="62901"/>
          <a:ext cx="3414266" cy="287655"/>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kas Lilja" refreshedDate="43367.63278310185" createdVersion="6" refreshedVersion="6" minRefreshableVersion="3" recordCount="1134" xr:uid="{00000000-000A-0000-FFFF-FFFF00000000}">
  <cacheSource type="worksheet">
    <worksheetSource ref="A1:P1135" sheet="DB"/>
  </cacheSource>
  <cacheFields count="19">
    <cacheField name="Anbudsgivare" numFmtId="0">
      <sharedItems count="16">
        <s v="Alten Sverige AB"/>
        <s v="Antigo Consulting AB"/>
        <s v="Atea Sverige AB"/>
        <s v="B3 Consulting Group AB"/>
        <s v="Capgemini Sverige AB"/>
        <s v="Combitech AB"/>
        <s v="Consid AB"/>
        <s v="Ework Group AB"/>
        <s v="Luminary Consulting AB"/>
        <s v="Pro4u AB"/>
        <s v="R2Meton AB"/>
        <s v="Sogeti Sverige AB"/>
        <s v="Kalles IT-konsulter AB" u="1"/>
        <s v="Max Conulting AB" u="1"/>
        <s v="Överkalix Arkitekter AB" u="1"/>
        <s v="Max Consulting AB" u="1"/>
      </sharedItems>
    </cacheField>
    <cacheField name="Org.nr" numFmtId="0">
      <sharedItems/>
    </cacheField>
    <cacheField name="Anbudsområde" numFmtId="0">
      <sharedItems count="7">
        <s v="A"/>
        <s v="E"/>
        <s v="D"/>
        <s v="B"/>
        <s v="C"/>
        <s v="F"/>
        <s v="G"/>
      </sharedItems>
    </cacheField>
    <cacheField name="Kompetensområde" numFmtId="0">
      <sharedItems count="7">
        <s v="KO1 - Verksamhetsutveckling och strategi"/>
        <s v="KO2 - Ledning och styrning"/>
        <s v="KO3 - Systemutveckling/-förvaltning och infrastruktur"/>
        <s v="KO4 - Arkitekter"/>
        <s v="KO5 - Informationssäkerhet"/>
        <s v="KO6 - Användbarhet, information och webb"/>
        <s v="KO7 - Användarsupport"/>
      </sharedItems>
    </cacheField>
    <cacheField name="Kategori" numFmtId="0">
      <sharedItems/>
    </cacheField>
    <cacheField name="Utlovas" numFmtId="0">
      <sharedItems/>
    </cacheField>
    <cacheField name="Exempelroll" numFmtId="0">
      <sharedItems count="44">
        <s v="1.1 IT- eller Digitaliseringsstrateg"/>
        <s v="1.2 Modelleringsledare"/>
        <s v="1.3 Kravställare/Kravanalytiker"/>
        <s v="1.4 Metodstöd"/>
        <s v="2.1 Projektledare"/>
        <s v="2.2 Teknisk projektledare"/>
        <s v="2.3 Process-/Förändringsledare"/>
        <s v="2.4 Testledare"/>
        <s v="2.5 IT-controller"/>
        <s v="3.1 Systemutvecklare"/>
        <s v="3.2 Systemintegratör"/>
        <s v="3.3 Tekniker"/>
        <s v="3.4 Testare"/>
        <s v="4.1 Enterprisearkitekt"/>
        <s v="4.2 Verksamhetsarkitekt"/>
        <s v="4.3 Lösningsarkitekt"/>
        <s v="4.4 Mjukvaruarkitekt"/>
        <s v="4.5 Infrastrukturarkitekt"/>
        <s v="5.1 Säkerhetsstrateg/Säkerhetsanalytiker"/>
        <s v="5.2 Risk Management"/>
        <s v="5.3 Säkerhetstekniker"/>
        <s v="6.1 Webbstrateg"/>
        <s v="6.2 Interaktionsdesigner"/>
        <s v="6.3 Grafisk formgivare"/>
        <s v="6.4 Testare av användbarhet"/>
        <s v="7.1 Teknikstöd – på plats"/>
        <s v="Erhållet mervärde KO1" u="1"/>
        <s v="Erhållet mervärde KO3" u="1"/>
        <s v="Lägsta leveranskapacitet KO1" u="1"/>
        <s v="Erhållet mervärde KO5" u="1"/>
        <s v="Antal konsulter inom kompetensnivå 2-5" u="1"/>
        <s v="Erhållet mervärde KO7" u="1"/>
        <s v="Lägsta leveranskapacitet KO4" u="1"/>
        <s v="Lägsta leveranskapacitet KO7" u="1"/>
        <s v="1.3 Krav- eller Systemanalytiker" u="1"/>
        <s v="Antal exempelroller" u="1"/>
        <s v="Lägsta leveranskapacitet KO3" u="1"/>
        <s v="Erhållet mervärde KO2" u="1"/>
        <s v="Lägsta leveranskapacitet KO6" u="1"/>
        <s v="Erhållet mervärde KO4" u="1"/>
        <s v="Erhållet mervärde KO6" u="1"/>
        <s v="Lägsta leveranskapacitet KO2" u="1"/>
        <s v="Lägsta leveranskapacitet KO5" u="1"/>
        <s v="Antal konsulter inom kompetensnivå 3-5" u="1"/>
      </sharedItems>
    </cacheField>
    <cacheField name="KN1" numFmtId="0">
      <sharedItems containsSemiMixedTypes="0" containsString="0" containsNumber="1" minValue="208.8" maxValue="768.69"/>
    </cacheField>
    <cacheField name="KN2" numFmtId="0">
      <sharedItems containsSemiMixedTypes="0" containsString="0" containsNumber="1" minValue="232" maxValue="854.1"/>
    </cacheField>
    <cacheField name="KN3" numFmtId="0">
      <sharedItems containsSemiMixedTypes="0" containsString="0" containsNumber="1" containsInteger="1" minValue="331" maxValue="1099"/>
    </cacheField>
    <cacheField name="KN4" numFmtId="0">
      <sharedItems containsSemiMixedTypes="0" containsString="0" containsNumber="1" containsInteger="1" minValue="433" maxValue="1249"/>
    </cacheField>
    <cacheField name="KN5" numFmtId="0">
      <sharedItems/>
    </cacheField>
    <cacheField name="Anbudsumma för anbudsområdet" numFmtId="1">
      <sharedItems containsString="0" containsBlank="1" containsNumber="1" containsInteger="1" minValue="16000" maxValue="30000"/>
    </cacheField>
    <cacheField name="Mervärde antal konsultroller för anbudsområdet" numFmtId="0">
      <sharedItems containsNonDate="0" containsString="0" containsBlank="1"/>
    </cacheField>
    <cacheField name="Mervärde" numFmtId="0">
      <sharedItems containsNonDate="0" containsString="0" containsBlank="1"/>
    </cacheField>
    <cacheField name="Minimikrav value" numFmtId="0">
      <sharedItems containsNonDate="0" containsString="0" containsBlank="1"/>
    </cacheField>
    <cacheField name="Roll_Nivå" numFmtId="0" formula=" 0" databaseField="0"/>
    <cacheField name="Roll_Nivå1" numFmtId="0" formula="Exempelroll&amp;KN1" databaseField="0"/>
    <cacheField name="Roll_Nivå2" numFmtId="0" formula="Exempelroll&amp;KN2" databaseField="0"/>
  </cacheFields>
  <extLst>
    <ext xmlns:x14="http://schemas.microsoft.com/office/spreadsheetml/2009/9/main" uri="{725AE2AE-9491-48be-B2B4-4EB974FC3084}">
      <x14:pivotCacheDefinition pivotCacheId="8435991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34">
  <r>
    <x v="0"/>
    <s v="556420-7453"/>
    <x v="0"/>
    <x v="0"/>
    <s v="A"/>
    <s v="JA"/>
    <x v="0"/>
    <n v="607.5"/>
    <n v="675"/>
    <n v="750"/>
    <n v="890"/>
    <s v="FKU"/>
    <n v="24000"/>
    <m/>
    <m/>
    <m/>
  </r>
  <r>
    <x v="0"/>
    <s v="556420-7453"/>
    <x v="0"/>
    <x v="0"/>
    <s v="A"/>
    <s v="JA"/>
    <x v="1"/>
    <n v="607.5"/>
    <n v="675"/>
    <n v="750"/>
    <n v="890"/>
    <s v="FKU"/>
    <n v="24000"/>
    <m/>
    <m/>
    <m/>
  </r>
  <r>
    <x v="0"/>
    <s v="556420-7453"/>
    <x v="0"/>
    <x v="0"/>
    <s v="A"/>
    <s v="JA"/>
    <x v="2"/>
    <n v="607.5"/>
    <n v="675"/>
    <n v="750"/>
    <n v="890"/>
    <s v="FKU"/>
    <n v="24000"/>
    <m/>
    <m/>
    <m/>
  </r>
  <r>
    <x v="0"/>
    <s v="556420-7453"/>
    <x v="0"/>
    <x v="0"/>
    <s v="A"/>
    <s v="JA"/>
    <x v="3"/>
    <n v="607.5"/>
    <n v="675"/>
    <n v="750"/>
    <n v="890"/>
    <s v="FKU"/>
    <n v="24000"/>
    <m/>
    <m/>
    <m/>
  </r>
  <r>
    <x v="0"/>
    <s v="556420-7453"/>
    <x v="0"/>
    <x v="1"/>
    <s v="A"/>
    <s v="JA"/>
    <x v="4"/>
    <n v="630"/>
    <n v="700"/>
    <n v="795"/>
    <n v="895"/>
    <s v="FKU"/>
    <n v="24000"/>
    <m/>
    <m/>
    <m/>
  </r>
  <r>
    <x v="0"/>
    <s v="556420-7453"/>
    <x v="0"/>
    <x v="1"/>
    <s v="A"/>
    <s v="JA"/>
    <x v="5"/>
    <n v="630"/>
    <n v="700"/>
    <n v="795"/>
    <n v="895"/>
    <s v="FKU"/>
    <n v="24000"/>
    <m/>
    <m/>
    <m/>
  </r>
  <r>
    <x v="0"/>
    <s v="556420-7453"/>
    <x v="0"/>
    <x v="1"/>
    <s v="A"/>
    <s v="JA"/>
    <x v="6"/>
    <n v="630"/>
    <n v="700"/>
    <n v="795"/>
    <n v="895"/>
    <s v="FKU"/>
    <n v="24000"/>
    <m/>
    <m/>
    <m/>
  </r>
  <r>
    <x v="0"/>
    <s v="556420-7453"/>
    <x v="0"/>
    <x v="1"/>
    <s v="A"/>
    <s v="JA"/>
    <x v="7"/>
    <n v="630"/>
    <n v="700"/>
    <n v="795"/>
    <n v="895"/>
    <s v="FKU"/>
    <n v="24000"/>
    <m/>
    <m/>
    <m/>
  </r>
  <r>
    <x v="0"/>
    <s v="556420-7453"/>
    <x v="0"/>
    <x v="1"/>
    <s v="A"/>
    <s v="JA"/>
    <x v="8"/>
    <n v="630"/>
    <n v="700"/>
    <n v="795"/>
    <n v="895"/>
    <s v="FKU"/>
    <n v="24000"/>
    <m/>
    <m/>
    <m/>
  </r>
  <r>
    <x v="0"/>
    <s v="556420-7453"/>
    <x v="0"/>
    <x v="2"/>
    <s v="A"/>
    <s v="JA"/>
    <x v="9"/>
    <n v="540"/>
    <n v="600"/>
    <n v="700"/>
    <n v="800"/>
    <s v="FKU"/>
    <n v="24000"/>
    <m/>
    <m/>
    <m/>
  </r>
  <r>
    <x v="0"/>
    <s v="556420-7453"/>
    <x v="0"/>
    <x v="2"/>
    <s v="A"/>
    <s v="JA"/>
    <x v="10"/>
    <n v="540"/>
    <n v="600"/>
    <n v="700"/>
    <n v="800"/>
    <s v="FKU"/>
    <n v="24000"/>
    <m/>
    <m/>
    <m/>
  </r>
  <r>
    <x v="0"/>
    <s v="556420-7453"/>
    <x v="0"/>
    <x v="2"/>
    <s v="B"/>
    <s v="JA"/>
    <x v="11"/>
    <n v="540"/>
    <n v="600"/>
    <n v="700"/>
    <n v="800"/>
    <s v="FKU"/>
    <n v="24000"/>
    <m/>
    <m/>
    <m/>
  </r>
  <r>
    <x v="0"/>
    <s v="556420-7453"/>
    <x v="0"/>
    <x v="2"/>
    <s v="B"/>
    <s v="JA"/>
    <x v="12"/>
    <n v="540"/>
    <n v="600"/>
    <n v="700"/>
    <n v="800"/>
    <s v="FKU"/>
    <n v="24000"/>
    <m/>
    <m/>
    <m/>
  </r>
  <r>
    <x v="0"/>
    <s v="556420-7453"/>
    <x v="0"/>
    <x v="3"/>
    <s v="A"/>
    <s v="JA"/>
    <x v="13"/>
    <n v="639.9"/>
    <n v="711"/>
    <n v="790"/>
    <n v="950"/>
    <s v="FKU"/>
    <n v="24000"/>
    <m/>
    <m/>
    <m/>
  </r>
  <r>
    <x v="0"/>
    <s v="556420-7453"/>
    <x v="0"/>
    <x v="3"/>
    <s v="A"/>
    <s v="JA"/>
    <x v="14"/>
    <n v="639.9"/>
    <n v="711"/>
    <n v="790"/>
    <n v="950"/>
    <s v="FKU"/>
    <n v="24000"/>
    <m/>
    <m/>
    <m/>
  </r>
  <r>
    <x v="0"/>
    <s v="556420-7453"/>
    <x v="0"/>
    <x v="3"/>
    <s v="A"/>
    <s v="JA"/>
    <x v="15"/>
    <n v="639.9"/>
    <n v="711"/>
    <n v="790"/>
    <n v="950"/>
    <s v="FKU"/>
    <n v="24000"/>
    <m/>
    <m/>
    <m/>
  </r>
  <r>
    <x v="0"/>
    <s v="556420-7453"/>
    <x v="0"/>
    <x v="3"/>
    <s v="A"/>
    <s v="JA"/>
    <x v="16"/>
    <n v="639.9"/>
    <n v="711"/>
    <n v="790"/>
    <n v="950"/>
    <s v="FKU"/>
    <n v="24000"/>
    <m/>
    <m/>
    <m/>
  </r>
  <r>
    <x v="0"/>
    <s v="556420-7453"/>
    <x v="0"/>
    <x v="3"/>
    <s v="A"/>
    <s v="JA"/>
    <x v="17"/>
    <n v="639.9"/>
    <n v="711"/>
    <n v="790"/>
    <n v="950"/>
    <s v="FKU"/>
    <n v="24000"/>
    <m/>
    <m/>
    <m/>
  </r>
  <r>
    <x v="0"/>
    <s v="556420-7453"/>
    <x v="0"/>
    <x v="4"/>
    <s v="A"/>
    <s v="JA"/>
    <x v="18"/>
    <n v="630"/>
    <n v="700"/>
    <n v="800"/>
    <n v="900"/>
    <s v="FKU"/>
    <n v="24000"/>
    <m/>
    <m/>
    <m/>
  </r>
  <r>
    <x v="0"/>
    <s v="556420-7453"/>
    <x v="0"/>
    <x v="4"/>
    <s v="A"/>
    <s v="JA"/>
    <x v="19"/>
    <n v="630"/>
    <n v="700"/>
    <n v="800"/>
    <n v="900"/>
    <s v="FKU"/>
    <n v="24000"/>
    <m/>
    <m/>
    <m/>
  </r>
  <r>
    <x v="0"/>
    <s v="556420-7453"/>
    <x v="0"/>
    <x v="4"/>
    <s v="B"/>
    <s v="JA"/>
    <x v="20"/>
    <n v="630"/>
    <n v="700"/>
    <n v="800"/>
    <n v="900"/>
    <s v="FKU"/>
    <n v="24000"/>
    <m/>
    <m/>
    <m/>
  </r>
  <r>
    <x v="0"/>
    <s v="556420-7453"/>
    <x v="0"/>
    <x v="5"/>
    <s v="A"/>
    <s v="JA"/>
    <x v="21"/>
    <n v="558"/>
    <n v="620"/>
    <n v="730"/>
    <n v="800"/>
    <s v="FKU"/>
    <n v="24000"/>
    <m/>
    <m/>
    <m/>
  </r>
  <r>
    <x v="0"/>
    <s v="556420-7453"/>
    <x v="0"/>
    <x v="5"/>
    <s v="A"/>
    <s v="JA"/>
    <x v="22"/>
    <n v="558"/>
    <n v="620"/>
    <n v="730"/>
    <n v="800"/>
    <s v="FKU"/>
    <n v="24000"/>
    <m/>
    <m/>
    <m/>
  </r>
  <r>
    <x v="0"/>
    <s v="556420-7453"/>
    <x v="0"/>
    <x v="5"/>
    <s v="A"/>
    <s v="JA"/>
    <x v="23"/>
    <n v="558"/>
    <n v="620"/>
    <n v="730"/>
    <n v="800"/>
    <s v="FKU"/>
    <n v="24000"/>
    <m/>
    <m/>
    <m/>
  </r>
  <r>
    <x v="0"/>
    <s v="556420-7453"/>
    <x v="0"/>
    <x v="5"/>
    <s v="B"/>
    <s v="JA"/>
    <x v="24"/>
    <n v="558"/>
    <n v="620"/>
    <n v="730"/>
    <n v="800"/>
    <s v="FKU"/>
    <n v="24000"/>
    <m/>
    <m/>
    <m/>
  </r>
  <r>
    <x v="0"/>
    <s v="556420-7453"/>
    <x v="0"/>
    <x v="6"/>
    <s v="A"/>
    <s v="JA"/>
    <x v="25"/>
    <n v="540"/>
    <n v="600"/>
    <n v="695"/>
    <n v="795"/>
    <s v="FKU"/>
    <n v="24000"/>
    <m/>
    <m/>
    <m/>
  </r>
  <r>
    <x v="0"/>
    <s v="556420-7453"/>
    <x v="1"/>
    <x v="0"/>
    <s v="A"/>
    <s v="JA"/>
    <x v="0"/>
    <n v="567"/>
    <n v="630"/>
    <n v="700"/>
    <n v="850"/>
    <s v="FKU"/>
    <n v="30000"/>
    <m/>
    <m/>
    <m/>
  </r>
  <r>
    <x v="0"/>
    <s v="556420-7453"/>
    <x v="1"/>
    <x v="0"/>
    <s v="A"/>
    <s v="JA"/>
    <x v="1"/>
    <n v="567"/>
    <n v="630"/>
    <n v="700"/>
    <n v="850"/>
    <s v="FKU"/>
    <n v="30000"/>
    <m/>
    <m/>
    <m/>
  </r>
  <r>
    <x v="0"/>
    <s v="556420-7453"/>
    <x v="1"/>
    <x v="0"/>
    <s v="A"/>
    <s v="JA"/>
    <x v="2"/>
    <n v="567"/>
    <n v="630"/>
    <n v="700"/>
    <n v="850"/>
    <s v="FKU"/>
    <n v="30000"/>
    <m/>
    <m/>
    <m/>
  </r>
  <r>
    <x v="0"/>
    <s v="556420-7453"/>
    <x v="1"/>
    <x v="0"/>
    <s v="A"/>
    <s v="JA"/>
    <x v="3"/>
    <n v="567"/>
    <n v="630"/>
    <n v="700"/>
    <n v="850"/>
    <s v="FKU"/>
    <n v="30000"/>
    <m/>
    <m/>
    <m/>
  </r>
  <r>
    <x v="0"/>
    <s v="556420-7453"/>
    <x v="1"/>
    <x v="1"/>
    <s v="A"/>
    <s v="JA"/>
    <x v="4"/>
    <n v="540"/>
    <n v="600"/>
    <n v="750"/>
    <n v="900"/>
    <s v="FKU"/>
    <n v="30000"/>
    <m/>
    <m/>
    <m/>
  </r>
  <r>
    <x v="0"/>
    <s v="556420-7453"/>
    <x v="1"/>
    <x v="1"/>
    <s v="A"/>
    <s v="JA"/>
    <x v="5"/>
    <n v="540"/>
    <n v="600"/>
    <n v="750"/>
    <n v="900"/>
    <s v="FKU"/>
    <n v="30000"/>
    <m/>
    <m/>
    <m/>
  </r>
  <r>
    <x v="0"/>
    <s v="556420-7453"/>
    <x v="1"/>
    <x v="1"/>
    <s v="A"/>
    <s v="JA"/>
    <x v="6"/>
    <n v="540"/>
    <n v="600"/>
    <n v="750"/>
    <n v="900"/>
    <s v="FKU"/>
    <n v="30000"/>
    <m/>
    <m/>
    <m/>
  </r>
  <r>
    <x v="0"/>
    <s v="556420-7453"/>
    <x v="1"/>
    <x v="1"/>
    <s v="A"/>
    <s v="JA"/>
    <x v="7"/>
    <n v="540"/>
    <n v="600"/>
    <n v="750"/>
    <n v="900"/>
    <s v="FKU"/>
    <n v="30000"/>
    <m/>
    <m/>
    <m/>
  </r>
  <r>
    <x v="0"/>
    <s v="556420-7453"/>
    <x v="1"/>
    <x v="1"/>
    <s v="A"/>
    <s v="JA"/>
    <x v="8"/>
    <n v="540"/>
    <n v="600"/>
    <n v="750"/>
    <n v="900"/>
    <s v="FKU"/>
    <n v="30000"/>
    <m/>
    <m/>
    <m/>
  </r>
  <r>
    <x v="0"/>
    <s v="556420-7453"/>
    <x v="1"/>
    <x v="2"/>
    <s v="A"/>
    <s v="JA"/>
    <x v="9"/>
    <n v="540"/>
    <n v="600"/>
    <n v="750"/>
    <n v="850"/>
    <s v="FKU"/>
    <n v="30000"/>
    <m/>
    <m/>
    <m/>
  </r>
  <r>
    <x v="0"/>
    <s v="556420-7453"/>
    <x v="1"/>
    <x v="2"/>
    <s v="A"/>
    <s v="JA"/>
    <x v="10"/>
    <n v="540"/>
    <n v="600"/>
    <n v="750"/>
    <n v="850"/>
    <s v="FKU"/>
    <n v="30000"/>
    <m/>
    <m/>
    <m/>
  </r>
  <r>
    <x v="0"/>
    <s v="556420-7453"/>
    <x v="1"/>
    <x v="2"/>
    <s v="B"/>
    <s v="JA"/>
    <x v="11"/>
    <n v="540"/>
    <n v="600"/>
    <n v="750"/>
    <n v="850"/>
    <s v="FKU"/>
    <n v="30000"/>
    <m/>
    <m/>
    <m/>
  </r>
  <r>
    <x v="0"/>
    <s v="556420-7453"/>
    <x v="1"/>
    <x v="2"/>
    <s v="B"/>
    <s v="JA"/>
    <x v="12"/>
    <n v="540"/>
    <n v="600"/>
    <n v="750"/>
    <n v="850"/>
    <s v="FKU"/>
    <n v="30000"/>
    <m/>
    <m/>
    <m/>
  </r>
  <r>
    <x v="0"/>
    <s v="556420-7453"/>
    <x v="1"/>
    <x v="3"/>
    <s v="A"/>
    <s v="JA"/>
    <x v="13"/>
    <n v="607.5"/>
    <n v="675"/>
    <n v="750"/>
    <n v="900"/>
    <s v="FKU"/>
    <n v="30000"/>
    <m/>
    <m/>
    <m/>
  </r>
  <r>
    <x v="0"/>
    <s v="556420-7453"/>
    <x v="1"/>
    <x v="3"/>
    <s v="A"/>
    <s v="JA"/>
    <x v="14"/>
    <n v="607.5"/>
    <n v="675"/>
    <n v="750"/>
    <n v="900"/>
    <s v="FKU"/>
    <n v="30000"/>
    <m/>
    <m/>
    <m/>
  </r>
  <r>
    <x v="0"/>
    <s v="556420-7453"/>
    <x v="1"/>
    <x v="3"/>
    <s v="A"/>
    <s v="JA"/>
    <x v="15"/>
    <n v="607.5"/>
    <n v="675"/>
    <n v="750"/>
    <n v="900"/>
    <s v="FKU"/>
    <n v="30000"/>
    <m/>
    <m/>
    <m/>
  </r>
  <r>
    <x v="0"/>
    <s v="556420-7453"/>
    <x v="1"/>
    <x v="3"/>
    <s v="A"/>
    <s v="JA"/>
    <x v="16"/>
    <n v="607.5"/>
    <n v="675"/>
    <n v="750"/>
    <n v="900"/>
    <s v="FKU"/>
    <n v="30000"/>
    <m/>
    <m/>
    <m/>
  </r>
  <r>
    <x v="0"/>
    <s v="556420-7453"/>
    <x v="1"/>
    <x v="3"/>
    <s v="A"/>
    <s v="JA"/>
    <x v="17"/>
    <n v="607.5"/>
    <n v="675"/>
    <n v="750"/>
    <n v="900"/>
    <s v="FKU"/>
    <n v="30000"/>
    <m/>
    <m/>
    <m/>
  </r>
  <r>
    <x v="0"/>
    <s v="556420-7453"/>
    <x v="1"/>
    <x v="4"/>
    <s v="A"/>
    <s v="JA"/>
    <x v="18"/>
    <n v="540"/>
    <n v="600"/>
    <n v="750"/>
    <n v="900"/>
    <s v="FKU"/>
    <n v="30000"/>
    <m/>
    <m/>
    <m/>
  </r>
  <r>
    <x v="0"/>
    <s v="556420-7453"/>
    <x v="1"/>
    <x v="4"/>
    <s v="A"/>
    <s v="JA"/>
    <x v="19"/>
    <n v="540"/>
    <n v="600"/>
    <n v="750"/>
    <n v="900"/>
    <s v="FKU"/>
    <n v="30000"/>
    <m/>
    <m/>
    <m/>
  </r>
  <r>
    <x v="0"/>
    <s v="556420-7453"/>
    <x v="1"/>
    <x v="4"/>
    <s v="B"/>
    <s v="JA"/>
    <x v="20"/>
    <n v="540"/>
    <n v="600"/>
    <n v="750"/>
    <n v="900"/>
    <s v="FKU"/>
    <n v="30000"/>
    <m/>
    <m/>
    <m/>
  </r>
  <r>
    <x v="0"/>
    <s v="556420-7453"/>
    <x v="1"/>
    <x v="5"/>
    <s v="A"/>
    <s v="JA"/>
    <x v="21"/>
    <n v="540"/>
    <n v="600"/>
    <n v="750"/>
    <n v="900"/>
    <s v="FKU"/>
    <n v="30000"/>
    <m/>
    <m/>
    <m/>
  </r>
  <r>
    <x v="0"/>
    <s v="556420-7453"/>
    <x v="1"/>
    <x v="5"/>
    <s v="A"/>
    <s v="JA"/>
    <x v="22"/>
    <n v="540"/>
    <n v="600"/>
    <n v="750"/>
    <n v="900"/>
    <s v="FKU"/>
    <n v="30000"/>
    <m/>
    <m/>
    <m/>
  </r>
  <r>
    <x v="0"/>
    <s v="556420-7453"/>
    <x v="1"/>
    <x v="5"/>
    <s v="A"/>
    <s v="JA"/>
    <x v="23"/>
    <n v="540"/>
    <n v="600"/>
    <n v="750"/>
    <n v="900"/>
    <s v="FKU"/>
    <n v="30000"/>
    <m/>
    <m/>
    <m/>
  </r>
  <r>
    <x v="0"/>
    <s v="556420-7453"/>
    <x v="1"/>
    <x v="5"/>
    <s v="B"/>
    <s v="JA"/>
    <x v="24"/>
    <n v="540"/>
    <n v="600"/>
    <n v="750"/>
    <n v="900"/>
    <s v="FKU"/>
    <n v="30000"/>
    <m/>
    <m/>
    <m/>
  </r>
  <r>
    <x v="0"/>
    <s v="556420-7453"/>
    <x v="1"/>
    <x v="6"/>
    <s v="A"/>
    <s v="JA"/>
    <x v="25"/>
    <n v="450"/>
    <n v="500"/>
    <n v="550"/>
    <n v="650"/>
    <s v="FKU"/>
    <n v="30000"/>
    <m/>
    <m/>
    <m/>
  </r>
  <r>
    <x v="1"/>
    <s v="556974-3676"/>
    <x v="2"/>
    <x v="0"/>
    <s v="A"/>
    <s v="JA"/>
    <x v="0"/>
    <n v="538.65"/>
    <n v="598.5"/>
    <n v="665"/>
    <n v="950"/>
    <s v="FKU"/>
    <n v="20000"/>
    <m/>
    <m/>
    <m/>
  </r>
  <r>
    <x v="1"/>
    <s v="556974-3676"/>
    <x v="2"/>
    <x v="0"/>
    <s v="A"/>
    <s v="JA"/>
    <x v="1"/>
    <n v="538.65"/>
    <n v="598.5"/>
    <n v="665"/>
    <n v="950"/>
    <s v="FKU"/>
    <n v="20000"/>
    <m/>
    <m/>
    <m/>
  </r>
  <r>
    <x v="1"/>
    <s v="556974-3676"/>
    <x v="2"/>
    <x v="0"/>
    <s v="A"/>
    <s v="JA"/>
    <x v="2"/>
    <n v="538.65"/>
    <n v="598.5"/>
    <n v="665"/>
    <n v="950"/>
    <s v="FKU"/>
    <n v="20000"/>
    <m/>
    <m/>
    <m/>
  </r>
  <r>
    <x v="1"/>
    <s v="556974-3676"/>
    <x v="2"/>
    <x v="0"/>
    <s v="A"/>
    <s v="JA"/>
    <x v="3"/>
    <n v="538.65"/>
    <n v="598.5"/>
    <n v="665"/>
    <n v="950"/>
    <s v="FKU"/>
    <n v="20000"/>
    <m/>
    <m/>
    <m/>
  </r>
  <r>
    <x v="1"/>
    <s v="556974-3676"/>
    <x v="2"/>
    <x v="1"/>
    <s v="A"/>
    <s v="JA"/>
    <x v="4"/>
    <n v="419.40000000000003"/>
    <n v="466"/>
    <n v="665"/>
    <n v="950"/>
    <s v="FKU"/>
    <n v="20000"/>
    <m/>
    <m/>
    <m/>
  </r>
  <r>
    <x v="1"/>
    <s v="556974-3676"/>
    <x v="2"/>
    <x v="1"/>
    <s v="A"/>
    <s v="JA"/>
    <x v="5"/>
    <n v="419.40000000000003"/>
    <n v="466"/>
    <n v="665"/>
    <n v="950"/>
    <s v="FKU"/>
    <n v="20000"/>
    <m/>
    <m/>
    <m/>
  </r>
  <r>
    <x v="1"/>
    <s v="556974-3676"/>
    <x v="2"/>
    <x v="1"/>
    <s v="A"/>
    <s v="JA"/>
    <x v="6"/>
    <n v="419.40000000000003"/>
    <n v="466"/>
    <n v="665"/>
    <n v="950"/>
    <s v="FKU"/>
    <n v="20000"/>
    <m/>
    <m/>
    <m/>
  </r>
  <r>
    <x v="1"/>
    <s v="556974-3676"/>
    <x v="2"/>
    <x v="1"/>
    <s v="A"/>
    <s v="JA"/>
    <x v="7"/>
    <n v="419.40000000000003"/>
    <n v="466"/>
    <n v="665"/>
    <n v="950"/>
    <s v="FKU"/>
    <n v="20000"/>
    <m/>
    <m/>
    <m/>
  </r>
  <r>
    <x v="1"/>
    <s v="556974-3676"/>
    <x v="2"/>
    <x v="1"/>
    <s v="A"/>
    <s v="JA"/>
    <x v="8"/>
    <n v="419.40000000000003"/>
    <n v="466"/>
    <n v="665"/>
    <n v="950"/>
    <s v="FKU"/>
    <n v="20000"/>
    <m/>
    <m/>
    <m/>
  </r>
  <r>
    <x v="1"/>
    <s v="556974-3676"/>
    <x v="2"/>
    <x v="2"/>
    <s v="A"/>
    <s v="JA"/>
    <x v="9"/>
    <n v="504"/>
    <n v="560"/>
    <n v="800"/>
    <n v="900"/>
    <s v="FKU"/>
    <n v="20000"/>
    <m/>
    <m/>
    <m/>
  </r>
  <r>
    <x v="1"/>
    <s v="556974-3676"/>
    <x v="2"/>
    <x v="2"/>
    <s v="A"/>
    <s v="JA"/>
    <x v="10"/>
    <n v="504"/>
    <n v="560"/>
    <n v="800"/>
    <n v="900"/>
    <s v="FKU"/>
    <n v="20000"/>
    <m/>
    <m/>
    <m/>
  </r>
  <r>
    <x v="1"/>
    <s v="556974-3676"/>
    <x v="2"/>
    <x v="2"/>
    <s v="B"/>
    <s v="JA"/>
    <x v="11"/>
    <n v="504"/>
    <n v="560"/>
    <n v="800"/>
    <n v="900"/>
    <s v="FKU"/>
    <n v="20000"/>
    <m/>
    <m/>
    <m/>
  </r>
  <r>
    <x v="1"/>
    <s v="556974-3676"/>
    <x v="2"/>
    <x v="2"/>
    <s v="B"/>
    <s v="JA"/>
    <x v="12"/>
    <n v="504"/>
    <n v="560"/>
    <n v="800"/>
    <n v="900"/>
    <s v="FKU"/>
    <n v="20000"/>
    <m/>
    <m/>
    <m/>
  </r>
  <r>
    <x v="1"/>
    <s v="556974-3676"/>
    <x v="2"/>
    <x v="3"/>
    <s v="A"/>
    <s v="JA"/>
    <x v="13"/>
    <n v="405"/>
    <n v="450"/>
    <n v="500"/>
    <n v="650"/>
    <s v="FKU"/>
    <n v="20000"/>
    <m/>
    <m/>
    <m/>
  </r>
  <r>
    <x v="1"/>
    <s v="556974-3676"/>
    <x v="2"/>
    <x v="3"/>
    <s v="A"/>
    <s v="JA"/>
    <x v="14"/>
    <n v="405"/>
    <n v="450"/>
    <n v="500"/>
    <n v="650"/>
    <s v="FKU"/>
    <n v="20000"/>
    <m/>
    <m/>
    <m/>
  </r>
  <r>
    <x v="1"/>
    <s v="556974-3676"/>
    <x v="2"/>
    <x v="3"/>
    <s v="A"/>
    <s v="JA"/>
    <x v="15"/>
    <n v="405"/>
    <n v="450"/>
    <n v="500"/>
    <n v="650"/>
    <s v="FKU"/>
    <n v="20000"/>
    <m/>
    <m/>
    <m/>
  </r>
  <r>
    <x v="1"/>
    <s v="556974-3676"/>
    <x v="2"/>
    <x v="3"/>
    <s v="A"/>
    <s v="JA"/>
    <x v="16"/>
    <n v="405"/>
    <n v="450"/>
    <n v="500"/>
    <n v="650"/>
    <s v="FKU"/>
    <n v="20000"/>
    <m/>
    <m/>
    <m/>
  </r>
  <r>
    <x v="1"/>
    <s v="556974-3676"/>
    <x v="2"/>
    <x v="3"/>
    <s v="A"/>
    <s v="JA"/>
    <x v="17"/>
    <n v="405"/>
    <n v="450"/>
    <n v="500"/>
    <n v="650"/>
    <s v="FKU"/>
    <n v="20000"/>
    <m/>
    <m/>
    <m/>
  </r>
  <r>
    <x v="1"/>
    <s v="556974-3676"/>
    <x v="2"/>
    <x v="4"/>
    <s v="A"/>
    <s v="JA"/>
    <x v="18"/>
    <n v="419.40000000000003"/>
    <n v="466"/>
    <n v="665"/>
    <n v="950"/>
    <s v="FKU"/>
    <n v="20000"/>
    <m/>
    <m/>
    <m/>
  </r>
  <r>
    <x v="1"/>
    <s v="556974-3676"/>
    <x v="2"/>
    <x v="4"/>
    <s v="A"/>
    <s v="JA"/>
    <x v="19"/>
    <n v="419.40000000000003"/>
    <n v="466"/>
    <n v="665"/>
    <n v="950"/>
    <s v="FKU"/>
    <n v="20000"/>
    <m/>
    <m/>
    <m/>
  </r>
  <r>
    <x v="1"/>
    <s v="556974-3676"/>
    <x v="2"/>
    <x v="4"/>
    <s v="B"/>
    <s v="JA"/>
    <x v="20"/>
    <n v="419.40000000000003"/>
    <n v="466"/>
    <n v="665"/>
    <n v="950"/>
    <s v="FKU"/>
    <n v="20000"/>
    <m/>
    <m/>
    <m/>
  </r>
  <r>
    <x v="1"/>
    <s v="556974-3676"/>
    <x v="2"/>
    <x v="5"/>
    <s v="A"/>
    <s v="JA"/>
    <x v="21"/>
    <n v="220.5"/>
    <n v="245"/>
    <n v="350"/>
    <n v="500"/>
    <s v="FKU"/>
    <n v="20000"/>
    <m/>
    <m/>
    <m/>
  </r>
  <r>
    <x v="1"/>
    <s v="556974-3676"/>
    <x v="2"/>
    <x v="5"/>
    <s v="A"/>
    <s v="JA"/>
    <x v="22"/>
    <n v="220.5"/>
    <n v="245"/>
    <n v="350"/>
    <n v="500"/>
    <s v="FKU"/>
    <n v="20000"/>
    <m/>
    <m/>
    <m/>
  </r>
  <r>
    <x v="1"/>
    <s v="556974-3676"/>
    <x v="2"/>
    <x v="5"/>
    <s v="A"/>
    <s v="JA"/>
    <x v="23"/>
    <n v="220.5"/>
    <n v="245"/>
    <n v="350"/>
    <n v="500"/>
    <s v="FKU"/>
    <n v="20000"/>
    <m/>
    <m/>
    <m/>
  </r>
  <r>
    <x v="1"/>
    <s v="556974-3676"/>
    <x v="2"/>
    <x v="5"/>
    <s v="B"/>
    <s v="JA"/>
    <x v="24"/>
    <n v="220.5"/>
    <n v="245"/>
    <n v="350"/>
    <n v="500"/>
    <s v="FKU"/>
    <n v="20000"/>
    <m/>
    <m/>
    <m/>
  </r>
  <r>
    <x v="1"/>
    <s v="556974-3676"/>
    <x v="2"/>
    <x v="6"/>
    <s v="A"/>
    <s v="JA"/>
    <x v="25"/>
    <n v="214.20000000000002"/>
    <n v="238"/>
    <n v="340"/>
    <n v="475"/>
    <s v="FKU"/>
    <n v="20000"/>
    <m/>
    <m/>
    <m/>
  </r>
  <r>
    <x v="1"/>
    <s v="556974-3676"/>
    <x v="1"/>
    <x v="0"/>
    <s v="A"/>
    <s v="JA"/>
    <x v="0"/>
    <n v="538.65"/>
    <n v="598.5"/>
    <n v="665"/>
    <n v="950"/>
    <s v="FKU"/>
    <n v="16200"/>
    <m/>
    <m/>
    <m/>
  </r>
  <r>
    <x v="1"/>
    <s v="556974-3676"/>
    <x v="1"/>
    <x v="0"/>
    <s v="A"/>
    <s v="JA"/>
    <x v="1"/>
    <n v="538.65"/>
    <n v="598.5"/>
    <n v="665"/>
    <n v="950"/>
    <s v="FKU"/>
    <n v="16200"/>
    <m/>
    <m/>
    <m/>
  </r>
  <r>
    <x v="1"/>
    <s v="556974-3676"/>
    <x v="1"/>
    <x v="0"/>
    <s v="A"/>
    <s v="JA"/>
    <x v="2"/>
    <n v="538.65"/>
    <n v="598.5"/>
    <n v="665"/>
    <n v="950"/>
    <s v="FKU"/>
    <n v="16200"/>
    <m/>
    <m/>
    <m/>
  </r>
  <r>
    <x v="1"/>
    <s v="556974-3676"/>
    <x v="1"/>
    <x v="0"/>
    <s v="A"/>
    <s v="JA"/>
    <x v="3"/>
    <n v="538.65"/>
    <n v="598.5"/>
    <n v="665"/>
    <n v="950"/>
    <s v="FKU"/>
    <n v="16200"/>
    <m/>
    <m/>
    <m/>
  </r>
  <r>
    <x v="1"/>
    <s v="556974-3676"/>
    <x v="1"/>
    <x v="1"/>
    <s v="A"/>
    <s v="JA"/>
    <x v="4"/>
    <n v="419.40000000000003"/>
    <n v="466"/>
    <n v="665"/>
    <n v="950"/>
    <s v="FKU"/>
    <n v="16200"/>
    <m/>
    <m/>
    <m/>
  </r>
  <r>
    <x v="1"/>
    <s v="556974-3676"/>
    <x v="1"/>
    <x v="1"/>
    <s v="A"/>
    <s v="JA"/>
    <x v="5"/>
    <n v="419.40000000000003"/>
    <n v="466"/>
    <n v="665"/>
    <n v="950"/>
    <s v="FKU"/>
    <n v="16200"/>
    <m/>
    <m/>
    <m/>
  </r>
  <r>
    <x v="1"/>
    <s v="556974-3676"/>
    <x v="1"/>
    <x v="1"/>
    <s v="A"/>
    <s v="JA"/>
    <x v="6"/>
    <n v="419.40000000000003"/>
    <n v="466"/>
    <n v="665"/>
    <n v="950"/>
    <s v="FKU"/>
    <n v="16200"/>
    <m/>
    <m/>
    <m/>
  </r>
  <r>
    <x v="1"/>
    <s v="556974-3676"/>
    <x v="1"/>
    <x v="1"/>
    <s v="A"/>
    <s v="JA"/>
    <x v="7"/>
    <n v="419.40000000000003"/>
    <n v="466"/>
    <n v="665"/>
    <n v="950"/>
    <s v="FKU"/>
    <n v="16200"/>
    <m/>
    <m/>
    <m/>
  </r>
  <r>
    <x v="1"/>
    <s v="556974-3676"/>
    <x v="1"/>
    <x v="1"/>
    <s v="A"/>
    <s v="JA"/>
    <x v="8"/>
    <n v="419.40000000000003"/>
    <n v="466"/>
    <n v="665"/>
    <n v="950"/>
    <s v="FKU"/>
    <n v="16200"/>
    <m/>
    <m/>
    <m/>
  </r>
  <r>
    <x v="1"/>
    <s v="556974-3676"/>
    <x v="1"/>
    <x v="2"/>
    <s v="A"/>
    <s v="JA"/>
    <x v="9"/>
    <n v="504"/>
    <n v="560"/>
    <n v="800"/>
    <n v="900"/>
    <s v="FKU"/>
    <n v="16200"/>
    <m/>
    <m/>
    <m/>
  </r>
  <r>
    <x v="1"/>
    <s v="556974-3676"/>
    <x v="1"/>
    <x v="2"/>
    <s v="A"/>
    <s v="JA"/>
    <x v="10"/>
    <n v="504"/>
    <n v="560"/>
    <n v="800"/>
    <n v="900"/>
    <s v="FKU"/>
    <n v="16200"/>
    <m/>
    <m/>
    <m/>
  </r>
  <r>
    <x v="1"/>
    <s v="556974-3676"/>
    <x v="1"/>
    <x v="2"/>
    <s v="B"/>
    <s v="JA"/>
    <x v="11"/>
    <n v="504"/>
    <n v="560"/>
    <n v="800"/>
    <n v="900"/>
    <s v="FKU"/>
    <n v="16200"/>
    <m/>
    <m/>
    <m/>
  </r>
  <r>
    <x v="1"/>
    <s v="556974-3676"/>
    <x v="1"/>
    <x v="2"/>
    <s v="B"/>
    <s v="JA"/>
    <x v="12"/>
    <n v="504"/>
    <n v="560"/>
    <n v="800"/>
    <n v="900"/>
    <s v="FKU"/>
    <n v="16200"/>
    <m/>
    <m/>
    <m/>
  </r>
  <r>
    <x v="1"/>
    <s v="556974-3676"/>
    <x v="1"/>
    <x v="3"/>
    <s v="A"/>
    <s v="JA"/>
    <x v="13"/>
    <n v="405"/>
    <n v="450"/>
    <n v="500"/>
    <n v="650"/>
    <s v="FKU"/>
    <n v="16200"/>
    <m/>
    <m/>
    <m/>
  </r>
  <r>
    <x v="1"/>
    <s v="556974-3676"/>
    <x v="1"/>
    <x v="3"/>
    <s v="A"/>
    <s v="JA"/>
    <x v="14"/>
    <n v="405"/>
    <n v="450"/>
    <n v="500"/>
    <n v="650"/>
    <s v="FKU"/>
    <n v="16200"/>
    <m/>
    <m/>
    <m/>
  </r>
  <r>
    <x v="1"/>
    <s v="556974-3676"/>
    <x v="1"/>
    <x v="3"/>
    <s v="A"/>
    <s v="JA"/>
    <x v="15"/>
    <n v="405"/>
    <n v="450"/>
    <n v="500"/>
    <n v="650"/>
    <s v="FKU"/>
    <n v="16200"/>
    <m/>
    <m/>
    <m/>
  </r>
  <r>
    <x v="1"/>
    <s v="556974-3676"/>
    <x v="1"/>
    <x v="3"/>
    <s v="A"/>
    <s v="JA"/>
    <x v="16"/>
    <n v="405"/>
    <n v="450"/>
    <n v="500"/>
    <n v="650"/>
    <s v="FKU"/>
    <n v="16200"/>
    <m/>
    <m/>
    <m/>
  </r>
  <r>
    <x v="1"/>
    <s v="556974-3676"/>
    <x v="1"/>
    <x v="3"/>
    <s v="A"/>
    <s v="JA"/>
    <x v="17"/>
    <n v="405"/>
    <n v="450"/>
    <n v="500"/>
    <n v="650"/>
    <s v="FKU"/>
    <n v="16200"/>
    <m/>
    <m/>
    <m/>
  </r>
  <r>
    <x v="1"/>
    <s v="556974-3676"/>
    <x v="1"/>
    <x v="4"/>
    <s v="A"/>
    <s v="JA"/>
    <x v="18"/>
    <n v="419.40000000000003"/>
    <n v="466"/>
    <n v="665"/>
    <n v="950"/>
    <s v="FKU"/>
    <n v="16200"/>
    <m/>
    <m/>
    <m/>
  </r>
  <r>
    <x v="1"/>
    <s v="556974-3676"/>
    <x v="1"/>
    <x v="4"/>
    <s v="A"/>
    <s v="JA"/>
    <x v="19"/>
    <n v="419.40000000000003"/>
    <n v="466"/>
    <n v="665"/>
    <n v="950"/>
    <s v="FKU"/>
    <n v="16200"/>
    <m/>
    <m/>
    <m/>
  </r>
  <r>
    <x v="1"/>
    <s v="556974-3676"/>
    <x v="1"/>
    <x v="4"/>
    <s v="B"/>
    <s v="JA"/>
    <x v="20"/>
    <n v="419.40000000000003"/>
    <n v="466"/>
    <n v="665"/>
    <n v="950"/>
    <s v="FKU"/>
    <n v="16200"/>
    <m/>
    <m/>
    <m/>
  </r>
  <r>
    <x v="1"/>
    <s v="556974-3676"/>
    <x v="1"/>
    <x v="5"/>
    <s v="A"/>
    <s v="JA"/>
    <x v="21"/>
    <n v="220.5"/>
    <n v="245"/>
    <n v="350"/>
    <n v="500"/>
    <s v="FKU"/>
    <n v="16200"/>
    <m/>
    <m/>
    <m/>
  </r>
  <r>
    <x v="1"/>
    <s v="556974-3676"/>
    <x v="1"/>
    <x v="5"/>
    <s v="A"/>
    <s v="JA"/>
    <x v="22"/>
    <n v="220.5"/>
    <n v="245"/>
    <n v="350"/>
    <n v="500"/>
    <s v="FKU"/>
    <n v="16200"/>
    <m/>
    <m/>
    <m/>
  </r>
  <r>
    <x v="1"/>
    <s v="556974-3676"/>
    <x v="1"/>
    <x v="5"/>
    <s v="A"/>
    <s v="JA"/>
    <x v="23"/>
    <n v="220.5"/>
    <n v="245"/>
    <n v="350"/>
    <n v="500"/>
    <s v="FKU"/>
    <n v="16200"/>
    <m/>
    <m/>
    <m/>
  </r>
  <r>
    <x v="1"/>
    <s v="556974-3676"/>
    <x v="1"/>
    <x v="5"/>
    <s v="B"/>
    <s v="JA"/>
    <x v="24"/>
    <n v="220.5"/>
    <n v="245"/>
    <n v="350"/>
    <n v="500"/>
    <s v="FKU"/>
    <n v="16200"/>
    <m/>
    <m/>
    <m/>
  </r>
  <r>
    <x v="1"/>
    <s v="556974-3676"/>
    <x v="1"/>
    <x v="6"/>
    <s v="A"/>
    <s v="JA"/>
    <x v="25"/>
    <n v="214.20000000000002"/>
    <n v="238"/>
    <n v="340"/>
    <n v="475"/>
    <s v="FKU"/>
    <n v="16200"/>
    <m/>
    <m/>
    <m/>
  </r>
  <r>
    <x v="2"/>
    <s v="556448-0282"/>
    <x v="0"/>
    <x v="0"/>
    <s v="A"/>
    <s v="JA"/>
    <x v="0"/>
    <n v="558.9"/>
    <n v="621"/>
    <n v="690"/>
    <n v="890"/>
    <s v="FKU"/>
    <n v="24000"/>
    <m/>
    <m/>
    <m/>
  </r>
  <r>
    <x v="2"/>
    <s v="556448-0282"/>
    <x v="0"/>
    <x v="0"/>
    <s v="A"/>
    <s v="JA"/>
    <x v="1"/>
    <n v="558.9"/>
    <n v="621"/>
    <n v="690"/>
    <n v="890"/>
    <s v="FKU"/>
    <n v="24000"/>
    <m/>
    <m/>
    <m/>
  </r>
  <r>
    <x v="2"/>
    <s v="556448-0282"/>
    <x v="0"/>
    <x v="0"/>
    <s v="A"/>
    <s v="JA"/>
    <x v="2"/>
    <n v="558.9"/>
    <n v="621"/>
    <n v="690"/>
    <n v="890"/>
    <s v="FKU"/>
    <n v="24000"/>
    <m/>
    <m/>
    <m/>
  </r>
  <r>
    <x v="2"/>
    <s v="556448-0282"/>
    <x v="0"/>
    <x v="0"/>
    <s v="A"/>
    <s v="JA"/>
    <x v="3"/>
    <n v="558.9"/>
    <n v="621"/>
    <n v="690"/>
    <n v="890"/>
    <s v="FKU"/>
    <n v="24000"/>
    <m/>
    <m/>
    <m/>
  </r>
  <r>
    <x v="2"/>
    <s v="556448-0282"/>
    <x v="0"/>
    <x v="1"/>
    <s v="A"/>
    <s v="JA"/>
    <x v="4"/>
    <n v="459"/>
    <n v="510"/>
    <n v="720"/>
    <n v="875"/>
    <s v="FKU"/>
    <n v="24000"/>
    <m/>
    <m/>
    <m/>
  </r>
  <r>
    <x v="2"/>
    <s v="556448-0282"/>
    <x v="0"/>
    <x v="1"/>
    <s v="A"/>
    <s v="JA"/>
    <x v="5"/>
    <n v="459"/>
    <n v="510"/>
    <n v="720"/>
    <n v="875"/>
    <s v="FKU"/>
    <n v="24000"/>
    <m/>
    <m/>
    <m/>
  </r>
  <r>
    <x v="2"/>
    <s v="556448-0282"/>
    <x v="0"/>
    <x v="1"/>
    <s v="A"/>
    <s v="JA"/>
    <x v="6"/>
    <n v="459"/>
    <n v="510"/>
    <n v="720"/>
    <n v="875"/>
    <s v="FKU"/>
    <n v="24000"/>
    <m/>
    <m/>
    <m/>
  </r>
  <r>
    <x v="2"/>
    <s v="556448-0282"/>
    <x v="0"/>
    <x v="1"/>
    <s v="A"/>
    <s v="JA"/>
    <x v="7"/>
    <n v="459"/>
    <n v="510"/>
    <n v="720"/>
    <n v="875"/>
    <s v="FKU"/>
    <n v="24000"/>
    <m/>
    <m/>
    <m/>
  </r>
  <r>
    <x v="2"/>
    <s v="556448-0282"/>
    <x v="0"/>
    <x v="1"/>
    <s v="A"/>
    <s v="JA"/>
    <x v="8"/>
    <n v="459"/>
    <n v="510"/>
    <n v="720"/>
    <n v="875"/>
    <s v="FKU"/>
    <n v="24000"/>
    <m/>
    <m/>
    <m/>
  </r>
  <r>
    <x v="2"/>
    <s v="556448-0282"/>
    <x v="0"/>
    <x v="2"/>
    <s v="A"/>
    <s v="JA"/>
    <x v="9"/>
    <n v="450"/>
    <n v="500"/>
    <n v="690"/>
    <n v="890"/>
    <s v="FKU"/>
    <n v="24000"/>
    <m/>
    <m/>
    <m/>
  </r>
  <r>
    <x v="2"/>
    <s v="556448-0282"/>
    <x v="0"/>
    <x v="2"/>
    <s v="A"/>
    <s v="JA"/>
    <x v="10"/>
    <n v="450"/>
    <n v="500"/>
    <n v="690"/>
    <n v="890"/>
    <s v="FKU"/>
    <n v="24000"/>
    <m/>
    <m/>
    <m/>
  </r>
  <r>
    <x v="2"/>
    <s v="556448-0282"/>
    <x v="0"/>
    <x v="2"/>
    <s v="B"/>
    <s v="JA"/>
    <x v="11"/>
    <n v="450"/>
    <n v="500"/>
    <n v="690"/>
    <n v="890"/>
    <s v="FKU"/>
    <n v="24000"/>
    <m/>
    <m/>
    <m/>
  </r>
  <r>
    <x v="2"/>
    <s v="556448-0282"/>
    <x v="0"/>
    <x v="2"/>
    <s v="B"/>
    <s v="JA"/>
    <x v="12"/>
    <n v="450"/>
    <n v="500"/>
    <n v="690"/>
    <n v="890"/>
    <s v="FKU"/>
    <n v="24000"/>
    <m/>
    <m/>
    <m/>
  </r>
  <r>
    <x v="2"/>
    <s v="556448-0282"/>
    <x v="0"/>
    <x v="3"/>
    <s v="A"/>
    <s v="JA"/>
    <x v="13"/>
    <n v="648"/>
    <n v="720"/>
    <n v="800"/>
    <n v="890"/>
    <s v="FKU"/>
    <n v="24000"/>
    <m/>
    <m/>
    <m/>
  </r>
  <r>
    <x v="2"/>
    <s v="556448-0282"/>
    <x v="0"/>
    <x v="3"/>
    <s v="A"/>
    <s v="JA"/>
    <x v="14"/>
    <n v="648"/>
    <n v="720"/>
    <n v="800"/>
    <n v="890"/>
    <s v="FKU"/>
    <n v="24000"/>
    <m/>
    <m/>
    <m/>
  </r>
  <r>
    <x v="2"/>
    <s v="556448-0282"/>
    <x v="0"/>
    <x v="3"/>
    <s v="A"/>
    <s v="JA"/>
    <x v="15"/>
    <n v="648"/>
    <n v="720"/>
    <n v="800"/>
    <n v="890"/>
    <s v="FKU"/>
    <n v="24000"/>
    <m/>
    <m/>
    <m/>
  </r>
  <r>
    <x v="2"/>
    <s v="556448-0282"/>
    <x v="0"/>
    <x v="3"/>
    <s v="A"/>
    <s v="JA"/>
    <x v="16"/>
    <n v="648"/>
    <n v="720"/>
    <n v="800"/>
    <n v="890"/>
    <s v="FKU"/>
    <n v="24000"/>
    <m/>
    <m/>
    <m/>
  </r>
  <r>
    <x v="2"/>
    <s v="556448-0282"/>
    <x v="0"/>
    <x v="3"/>
    <s v="A"/>
    <s v="JA"/>
    <x v="17"/>
    <n v="648"/>
    <n v="720"/>
    <n v="800"/>
    <n v="890"/>
    <s v="FKU"/>
    <n v="24000"/>
    <m/>
    <m/>
    <m/>
  </r>
  <r>
    <x v="2"/>
    <s v="556448-0282"/>
    <x v="0"/>
    <x v="4"/>
    <s v="A"/>
    <s v="JA"/>
    <x v="18"/>
    <n v="560.70000000000005"/>
    <n v="623"/>
    <n v="890"/>
    <n v="891"/>
    <s v="FKU"/>
    <n v="24000"/>
    <m/>
    <m/>
    <m/>
  </r>
  <r>
    <x v="2"/>
    <s v="556448-0282"/>
    <x v="0"/>
    <x v="4"/>
    <s v="A"/>
    <s v="JA"/>
    <x v="19"/>
    <n v="560.70000000000005"/>
    <n v="623"/>
    <n v="890"/>
    <n v="891"/>
    <s v="FKU"/>
    <n v="24000"/>
    <m/>
    <m/>
    <m/>
  </r>
  <r>
    <x v="2"/>
    <s v="556448-0282"/>
    <x v="0"/>
    <x v="4"/>
    <s v="B"/>
    <s v="JA"/>
    <x v="20"/>
    <n v="560.70000000000005"/>
    <n v="623"/>
    <n v="890"/>
    <n v="891"/>
    <s v="FKU"/>
    <n v="24000"/>
    <m/>
    <m/>
    <m/>
  </r>
  <r>
    <x v="2"/>
    <s v="556448-0282"/>
    <x v="0"/>
    <x v="5"/>
    <s v="A"/>
    <s v="JA"/>
    <x v="21"/>
    <n v="531"/>
    <n v="590"/>
    <n v="790"/>
    <n v="890"/>
    <s v="FKU"/>
    <n v="24000"/>
    <m/>
    <m/>
    <m/>
  </r>
  <r>
    <x v="2"/>
    <s v="556448-0282"/>
    <x v="0"/>
    <x v="5"/>
    <s v="A"/>
    <s v="JA"/>
    <x v="22"/>
    <n v="531"/>
    <n v="590"/>
    <n v="790"/>
    <n v="890"/>
    <s v="FKU"/>
    <n v="24000"/>
    <m/>
    <m/>
    <m/>
  </r>
  <r>
    <x v="2"/>
    <s v="556448-0282"/>
    <x v="0"/>
    <x v="5"/>
    <s v="A"/>
    <s v="JA"/>
    <x v="23"/>
    <n v="531"/>
    <n v="590"/>
    <n v="790"/>
    <n v="890"/>
    <s v="FKU"/>
    <n v="24000"/>
    <m/>
    <m/>
    <m/>
  </r>
  <r>
    <x v="2"/>
    <s v="556448-0282"/>
    <x v="0"/>
    <x v="5"/>
    <s v="B"/>
    <s v="JA"/>
    <x v="24"/>
    <n v="531"/>
    <n v="590"/>
    <n v="790"/>
    <n v="890"/>
    <s v="FKU"/>
    <n v="24000"/>
    <m/>
    <m/>
    <m/>
  </r>
  <r>
    <x v="2"/>
    <s v="556448-0282"/>
    <x v="0"/>
    <x v="6"/>
    <s v="A"/>
    <s v="JA"/>
    <x v="25"/>
    <n v="387"/>
    <n v="430"/>
    <n v="560"/>
    <n v="720"/>
    <s v="FKU"/>
    <n v="24000"/>
    <m/>
    <m/>
    <m/>
  </r>
  <r>
    <x v="2"/>
    <s v="556448-0282"/>
    <x v="3"/>
    <x v="0"/>
    <s v="A"/>
    <s v="JA"/>
    <x v="0"/>
    <n v="558.9"/>
    <n v="621"/>
    <n v="690"/>
    <n v="890"/>
    <s v="FKU"/>
    <n v="22000"/>
    <m/>
    <m/>
    <m/>
  </r>
  <r>
    <x v="2"/>
    <s v="556448-0282"/>
    <x v="3"/>
    <x v="0"/>
    <s v="A"/>
    <s v="JA"/>
    <x v="1"/>
    <n v="558.9"/>
    <n v="621"/>
    <n v="690"/>
    <n v="890"/>
    <s v="FKU"/>
    <n v="22000"/>
    <m/>
    <m/>
    <m/>
  </r>
  <r>
    <x v="2"/>
    <s v="556448-0282"/>
    <x v="3"/>
    <x v="0"/>
    <s v="A"/>
    <s v="JA"/>
    <x v="2"/>
    <n v="558.9"/>
    <n v="621"/>
    <n v="690"/>
    <n v="890"/>
    <s v="FKU"/>
    <n v="22000"/>
    <m/>
    <m/>
    <m/>
  </r>
  <r>
    <x v="2"/>
    <s v="556448-0282"/>
    <x v="3"/>
    <x v="0"/>
    <s v="A"/>
    <s v="JA"/>
    <x v="3"/>
    <n v="558.9"/>
    <n v="621"/>
    <n v="690"/>
    <n v="890"/>
    <s v="FKU"/>
    <n v="22000"/>
    <m/>
    <m/>
    <m/>
  </r>
  <r>
    <x v="2"/>
    <s v="556448-0282"/>
    <x v="3"/>
    <x v="1"/>
    <s v="A"/>
    <s v="JA"/>
    <x v="4"/>
    <n v="459"/>
    <n v="510"/>
    <n v="720"/>
    <n v="875"/>
    <s v="FKU"/>
    <n v="22000"/>
    <m/>
    <m/>
    <m/>
  </r>
  <r>
    <x v="2"/>
    <s v="556448-0282"/>
    <x v="3"/>
    <x v="1"/>
    <s v="A"/>
    <s v="JA"/>
    <x v="5"/>
    <n v="459"/>
    <n v="510"/>
    <n v="720"/>
    <n v="875"/>
    <s v="FKU"/>
    <n v="22000"/>
    <m/>
    <m/>
    <m/>
  </r>
  <r>
    <x v="2"/>
    <s v="556448-0282"/>
    <x v="3"/>
    <x v="1"/>
    <s v="A"/>
    <s v="JA"/>
    <x v="6"/>
    <n v="459"/>
    <n v="510"/>
    <n v="720"/>
    <n v="875"/>
    <s v="FKU"/>
    <n v="22000"/>
    <m/>
    <m/>
    <m/>
  </r>
  <r>
    <x v="2"/>
    <s v="556448-0282"/>
    <x v="3"/>
    <x v="1"/>
    <s v="A"/>
    <s v="NEJ"/>
    <x v="7"/>
    <n v="459"/>
    <n v="510"/>
    <n v="720"/>
    <n v="875"/>
    <s v="FKU"/>
    <n v="22000"/>
    <m/>
    <m/>
    <m/>
  </r>
  <r>
    <x v="2"/>
    <s v="556448-0282"/>
    <x v="3"/>
    <x v="1"/>
    <s v="A"/>
    <s v="NEJ"/>
    <x v="8"/>
    <n v="459"/>
    <n v="510"/>
    <n v="720"/>
    <n v="875"/>
    <s v="FKU"/>
    <n v="22000"/>
    <m/>
    <m/>
    <m/>
  </r>
  <r>
    <x v="2"/>
    <s v="556448-0282"/>
    <x v="3"/>
    <x v="2"/>
    <s v="A"/>
    <s v="JA"/>
    <x v="9"/>
    <n v="450"/>
    <n v="500"/>
    <n v="690"/>
    <n v="890"/>
    <s v="FKU"/>
    <n v="22000"/>
    <m/>
    <m/>
    <m/>
  </r>
  <r>
    <x v="2"/>
    <s v="556448-0282"/>
    <x v="3"/>
    <x v="2"/>
    <s v="A"/>
    <s v="JA"/>
    <x v="10"/>
    <n v="450"/>
    <n v="500"/>
    <n v="690"/>
    <n v="890"/>
    <s v="FKU"/>
    <n v="22000"/>
    <m/>
    <m/>
    <m/>
  </r>
  <r>
    <x v="2"/>
    <s v="556448-0282"/>
    <x v="3"/>
    <x v="2"/>
    <s v="B"/>
    <s v="JA"/>
    <x v="11"/>
    <n v="450"/>
    <n v="500"/>
    <n v="690"/>
    <n v="890"/>
    <s v="FKU"/>
    <n v="22000"/>
    <m/>
    <m/>
    <m/>
  </r>
  <r>
    <x v="2"/>
    <s v="556448-0282"/>
    <x v="3"/>
    <x v="2"/>
    <s v="B"/>
    <s v="JA"/>
    <x v="12"/>
    <n v="450"/>
    <n v="500"/>
    <n v="690"/>
    <n v="890"/>
    <s v="FKU"/>
    <n v="22000"/>
    <m/>
    <m/>
    <m/>
  </r>
  <r>
    <x v="2"/>
    <s v="556448-0282"/>
    <x v="3"/>
    <x v="3"/>
    <s v="A"/>
    <s v="NEJ"/>
    <x v="13"/>
    <n v="648"/>
    <n v="720"/>
    <n v="800"/>
    <n v="890"/>
    <s v="FKU"/>
    <n v="22000"/>
    <m/>
    <m/>
    <m/>
  </r>
  <r>
    <x v="2"/>
    <s v="556448-0282"/>
    <x v="3"/>
    <x v="3"/>
    <s v="A"/>
    <s v="JA"/>
    <x v="14"/>
    <n v="648"/>
    <n v="720"/>
    <n v="800"/>
    <n v="890"/>
    <s v="FKU"/>
    <n v="22000"/>
    <m/>
    <m/>
    <m/>
  </r>
  <r>
    <x v="2"/>
    <s v="556448-0282"/>
    <x v="3"/>
    <x v="3"/>
    <s v="A"/>
    <s v="JA"/>
    <x v="15"/>
    <n v="648"/>
    <n v="720"/>
    <n v="800"/>
    <n v="890"/>
    <s v="FKU"/>
    <n v="22000"/>
    <m/>
    <m/>
    <m/>
  </r>
  <r>
    <x v="2"/>
    <s v="556448-0282"/>
    <x v="3"/>
    <x v="3"/>
    <s v="A"/>
    <s v="NEJ"/>
    <x v="16"/>
    <n v="648"/>
    <n v="720"/>
    <n v="800"/>
    <n v="890"/>
    <s v="FKU"/>
    <n v="22000"/>
    <m/>
    <m/>
    <m/>
  </r>
  <r>
    <x v="2"/>
    <s v="556448-0282"/>
    <x v="3"/>
    <x v="3"/>
    <s v="A"/>
    <s v="JA"/>
    <x v="17"/>
    <n v="648"/>
    <n v="720"/>
    <n v="800"/>
    <n v="890"/>
    <s v="FKU"/>
    <n v="22000"/>
    <m/>
    <m/>
    <m/>
  </r>
  <r>
    <x v="2"/>
    <s v="556448-0282"/>
    <x v="3"/>
    <x v="4"/>
    <s v="A"/>
    <s v="JA"/>
    <x v="18"/>
    <n v="560.70000000000005"/>
    <n v="623"/>
    <n v="890"/>
    <n v="891"/>
    <s v="FKU"/>
    <n v="22000"/>
    <m/>
    <m/>
    <m/>
  </r>
  <r>
    <x v="2"/>
    <s v="556448-0282"/>
    <x v="3"/>
    <x v="4"/>
    <s v="A"/>
    <s v="JA"/>
    <x v="19"/>
    <n v="560.70000000000005"/>
    <n v="623"/>
    <n v="890"/>
    <n v="891"/>
    <s v="FKU"/>
    <n v="22000"/>
    <m/>
    <m/>
    <m/>
  </r>
  <r>
    <x v="2"/>
    <s v="556448-0282"/>
    <x v="3"/>
    <x v="4"/>
    <s v="B"/>
    <s v="JA"/>
    <x v="20"/>
    <n v="560.70000000000005"/>
    <n v="623"/>
    <n v="890"/>
    <n v="891"/>
    <s v="FKU"/>
    <n v="22000"/>
    <m/>
    <m/>
    <m/>
  </r>
  <r>
    <x v="2"/>
    <s v="556448-0282"/>
    <x v="3"/>
    <x v="5"/>
    <s v="A"/>
    <s v="JA"/>
    <x v="21"/>
    <n v="531"/>
    <n v="590"/>
    <n v="790"/>
    <n v="890"/>
    <s v="FKU"/>
    <n v="22000"/>
    <m/>
    <m/>
    <m/>
  </r>
  <r>
    <x v="2"/>
    <s v="556448-0282"/>
    <x v="3"/>
    <x v="5"/>
    <s v="A"/>
    <s v="JA"/>
    <x v="22"/>
    <n v="531"/>
    <n v="590"/>
    <n v="790"/>
    <n v="890"/>
    <s v="FKU"/>
    <n v="22000"/>
    <m/>
    <m/>
    <m/>
  </r>
  <r>
    <x v="2"/>
    <s v="556448-0282"/>
    <x v="3"/>
    <x v="5"/>
    <s v="A"/>
    <s v="JA"/>
    <x v="23"/>
    <n v="531"/>
    <n v="590"/>
    <n v="790"/>
    <n v="890"/>
    <s v="FKU"/>
    <n v="22000"/>
    <m/>
    <m/>
    <m/>
  </r>
  <r>
    <x v="2"/>
    <s v="556448-0282"/>
    <x v="3"/>
    <x v="5"/>
    <s v="B"/>
    <s v="JA"/>
    <x v="24"/>
    <n v="531"/>
    <n v="590"/>
    <n v="790"/>
    <n v="890"/>
    <s v="FKU"/>
    <n v="22000"/>
    <m/>
    <m/>
    <m/>
  </r>
  <r>
    <x v="2"/>
    <s v="556448-0282"/>
    <x v="3"/>
    <x v="6"/>
    <s v="A"/>
    <s v="JA"/>
    <x v="25"/>
    <n v="387"/>
    <n v="430"/>
    <n v="560"/>
    <n v="720"/>
    <s v="FKU"/>
    <n v="22000"/>
    <m/>
    <m/>
    <m/>
  </r>
  <r>
    <x v="2"/>
    <s v="556448-0282"/>
    <x v="4"/>
    <x v="0"/>
    <s v="A"/>
    <s v="JA"/>
    <x v="0"/>
    <n v="607.5"/>
    <n v="675"/>
    <n v="750"/>
    <n v="950"/>
    <s v="FKU"/>
    <n v="27600"/>
    <m/>
    <m/>
    <m/>
  </r>
  <r>
    <x v="2"/>
    <s v="556448-0282"/>
    <x v="4"/>
    <x v="0"/>
    <s v="A"/>
    <s v="JA"/>
    <x v="1"/>
    <n v="607.5"/>
    <n v="675"/>
    <n v="750"/>
    <n v="950"/>
    <s v="FKU"/>
    <n v="27600"/>
    <m/>
    <m/>
    <m/>
  </r>
  <r>
    <x v="2"/>
    <s v="556448-0282"/>
    <x v="4"/>
    <x v="0"/>
    <s v="A"/>
    <s v="JA"/>
    <x v="2"/>
    <n v="607.5"/>
    <n v="675"/>
    <n v="750"/>
    <n v="950"/>
    <s v="FKU"/>
    <n v="27600"/>
    <m/>
    <m/>
    <m/>
  </r>
  <r>
    <x v="2"/>
    <s v="556448-0282"/>
    <x v="4"/>
    <x v="0"/>
    <s v="A"/>
    <s v="JA"/>
    <x v="3"/>
    <n v="607.5"/>
    <n v="675"/>
    <n v="750"/>
    <n v="950"/>
    <s v="FKU"/>
    <n v="27600"/>
    <m/>
    <m/>
    <m/>
  </r>
  <r>
    <x v="2"/>
    <s v="556448-0282"/>
    <x v="4"/>
    <x v="1"/>
    <s v="A"/>
    <s v="JA"/>
    <x v="4"/>
    <n v="531"/>
    <n v="590"/>
    <n v="700"/>
    <n v="890"/>
    <s v="FKU"/>
    <n v="27600"/>
    <m/>
    <m/>
    <m/>
  </r>
  <r>
    <x v="2"/>
    <s v="556448-0282"/>
    <x v="4"/>
    <x v="1"/>
    <s v="A"/>
    <s v="JA"/>
    <x v="5"/>
    <n v="531"/>
    <n v="590"/>
    <n v="700"/>
    <n v="890"/>
    <s v="FKU"/>
    <n v="27600"/>
    <m/>
    <m/>
    <m/>
  </r>
  <r>
    <x v="2"/>
    <s v="556448-0282"/>
    <x v="4"/>
    <x v="1"/>
    <s v="A"/>
    <s v="JA"/>
    <x v="6"/>
    <n v="531"/>
    <n v="590"/>
    <n v="700"/>
    <n v="890"/>
    <s v="FKU"/>
    <n v="27600"/>
    <m/>
    <m/>
    <m/>
  </r>
  <r>
    <x v="2"/>
    <s v="556448-0282"/>
    <x v="4"/>
    <x v="1"/>
    <s v="A"/>
    <s v="JA"/>
    <x v="7"/>
    <n v="531"/>
    <n v="590"/>
    <n v="700"/>
    <n v="890"/>
    <s v="FKU"/>
    <n v="27600"/>
    <m/>
    <m/>
    <m/>
  </r>
  <r>
    <x v="2"/>
    <s v="556448-0282"/>
    <x v="4"/>
    <x v="1"/>
    <s v="A"/>
    <s v="NEJ"/>
    <x v="8"/>
    <n v="531"/>
    <n v="590"/>
    <n v="700"/>
    <n v="890"/>
    <s v="FKU"/>
    <n v="27600"/>
    <m/>
    <m/>
    <m/>
  </r>
  <r>
    <x v="2"/>
    <s v="556448-0282"/>
    <x v="4"/>
    <x v="2"/>
    <s v="A"/>
    <s v="JA"/>
    <x v="9"/>
    <n v="549"/>
    <n v="610"/>
    <n v="750"/>
    <n v="950"/>
    <s v="FKU"/>
    <n v="27600"/>
    <m/>
    <m/>
    <m/>
  </r>
  <r>
    <x v="2"/>
    <s v="556448-0282"/>
    <x v="4"/>
    <x v="2"/>
    <s v="A"/>
    <s v="JA"/>
    <x v="10"/>
    <n v="549"/>
    <n v="610"/>
    <n v="750"/>
    <n v="950"/>
    <s v="FKU"/>
    <n v="27600"/>
    <m/>
    <m/>
    <m/>
  </r>
  <r>
    <x v="2"/>
    <s v="556448-0282"/>
    <x v="4"/>
    <x v="2"/>
    <s v="B"/>
    <s v="JA"/>
    <x v="11"/>
    <n v="549"/>
    <n v="610"/>
    <n v="750"/>
    <n v="950"/>
    <s v="FKU"/>
    <n v="27600"/>
    <m/>
    <m/>
    <m/>
  </r>
  <r>
    <x v="2"/>
    <s v="556448-0282"/>
    <x v="4"/>
    <x v="2"/>
    <s v="B"/>
    <s v="NEJ"/>
    <x v="12"/>
    <n v="549"/>
    <n v="610"/>
    <n v="750"/>
    <n v="950"/>
    <s v="FKU"/>
    <n v="27600"/>
    <m/>
    <m/>
    <m/>
  </r>
  <r>
    <x v="2"/>
    <s v="556448-0282"/>
    <x v="4"/>
    <x v="3"/>
    <s v="A"/>
    <s v="JA"/>
    <x v="13"/>
    <n v="623.70000000000005"/>
    <n v="693"/>
    <n v="770"/>
    <n v="950"/>
    <s v="FKU"/>
    <n v="27600"/>
    <m/>
    <m/>
    <m/>
  </r>
  <r>
    <x v="2"/>
    <s v="556448-0282"/>
    <x v="4"/>
    <x v="3"/>
    <s v="A"/>
    <s v="JA"/>
    <x v="14"/>
    <n v="623.70000000000005"/>
    <n v="693"/>
    <n v="770"/>
    <n v="950"/>
    <s v="FKU"/>
    <n v="27600"/>
    <m/>
    <m/>
    <m/>
  </r>
  <r>
    <x v="2"/>
    <s v="556448-0282"/>
    <x v="4"/>
    <x v="3"/>
    <s v="A"/>
    <s v="JA"/>
    <x v="15"/>
    <n v="623.70000000000005"/>
    <n v="693"/>
    <n v="770"/>
    <n v="950"/>
    <s v="FKU"/>
    <n v="27600"/>
    <m/>
    <m/>
    <m/>
  </r>
  <r>
    <x v="2"/>
    <s v="556448-0282"/>
    <x v="4"/>
    <x v="3"/>
    <s v="A"/>
    <s v="JA"/>
    <x v="16"/>
    <n v="623.70000000000005"/>
    <n v="693"/>
    <n v="770"/>
    <n v="950"/>
    <s v="FKU"/>
    <n v="27600"/>
    <m/>
    <m/>
    <m/>
  </r>
  <r>
    <x v="2"/>
    <s v="556448-0282"/>
    <x v="4"/>
    <x v="3"/>
    <s v="A"/>
    <s v="JA"/>
    <x v="17"/>
    <n v="623.70000000000005"/>
    <n v="693"/>
    <n v="770"/>
    <n v="950"/>
    <s v="FKU"/>
    <n v="27600"/>
    <m/>
    <m/>
    <m/>
  </r>
  <r>
    <x v="2"/>
    <s v="556448-0282"/>
    <x v="4"/>
    <x v="4"/>
    <s v="A"/>
    <s v="JA"/>
    <x v="18"/>
    <n v="630"/>
    <n v="700"/>
    <n v="950"/>
    <n v="1050"/>
    <s v="FKU"/>
    <n v="27600"/>
    <m/>
    <m/>
    <m/>
  </r>
  <r>
    <x v="2"/>
    <s v="556448-0282"/>
    <x v="4"/>
    <x v="4"/>
    <s v="A"/>
    <s v="JA"/>
    <x v="19"/>
    <n v="630"/>
    <n v="700"/>
    <n v="950"/>
    <n v="1050"/>
    <s v="FKU"/>
    <n v="27600"/>
    <m/>
    <m/>
    <m/>
  </r>
  <r>
    <x v="2"/>
    <s v="556448-0282"/>
    <x v="4"/>
    <x v="4"/>
    <s v="B"/>
    <s v="JA"/>
    <x v="20"/>
    <n v="630"/>
    <n v="700"/>
    <n v="950"/>
    <n v="1050"/>
    <s v="FKU"/>
    <n v="27600"/>
    <m/>
    <m/>
    <m/>
  </r>
  <r>
    <x v="2"/>
    <s v="556448-0282"/>
    <x v="4"/>
    <x v="5"/>
    <s v="A"/>
    <s v="JA"/>
    <x v="21"/>
    <n v="531"/>
    <n v="590"/>
    <n v="700"/>
    <n v="890"/>
    <s v="FKU"/>
    <n v="27600"/>
    <m/>
    <m/>
    <m/>
  </r>
  <r>
    <x v="2"/>
    <s v="556448-0282"/>
    <x v="4"/>
    <x v="5"/>
    <s v="A"/>
    <s v="JA"/>
    <x v="22"/>
    <n v="531"/>
    <n v="590"/>
    <n v="700"/>
    <n v="890"/>
    <s v="FKU"/>
    <n v="27600"/>
    <m/>
    <m/>
    <m/>
  </r>
  <r>
    <x v="2"/>
    <s v="556448-0282"/>
    <x v="4"/>
    <x v="5"/>
    <s v="A"/>
    <s v="JA"/>
    <x v="23"/>
    <n v="531"/>
    <n v="590"/>
    <n v="700"/>
    <n v="890"/>
    <s v="FKU"/>
    <n v="27600"/>
    <m/>
    <m/>
    <m/>
  </r>
  <r>
    <x v="2"/>
    <s v="556448-0282"/>
    <x v="4"/>
    <x v="5"/>
    <s v="B"/>
    <s v="JA"/>
    <x v="24"/>
    <n v="531"/>
    <n v="590"/>
    <n v="700"/>
    <n v="890"/>
    <s v="FKU"/>
    <n v="27600"/>
    <m/>
    <m/>
    <m/>
  </r>
  <r>
    <x v="2"/>
    <s v="556448-0282"/>
    <x v="4"/>
    <x v="6"/>
    <s v="A"/>
    <s v="JA"/>
    <x v="25"/>
    <n v="387"/>
    <n v="430"/>
    <n v="560"/>
    <n v="720"/>
    <s v="FKU"/>
    <n v="27600"/>
    <m/>
    <m/>
    <m/>
  </r>
  <r>
    <x v="2"/>
    <s v="556448-0282"/>
    <x v="2"/>
    <x v="0"/>
    <s v="A"/>
    <s v="JA"/>
    <x v="0"/>
    <n v="558.9"/>
    <n v="621"/>
    <n v="690"/>
    <n v="950"/>
    <s v="FKU"/>
    <n v="24000"/>
    <m/>
    <m/>
    <m/>
  </r>
  <r>
    <x v="2"/>
    <s v="556448-0282"/>
    <x v="2"/>
    <x v="0"/>
    <s v="A"/>
    <s v="JA"/>
    <x v="1"/>
    <n v="558.9"/>
    <n v="621"/>
    <n v="690"/>
    <n v="950"/>
    <s v="FKU"/>
    <n v="24000"/>
    <m/>
    <m/>
    <m/>
  </r>
  <r>
    <x v="2"/>
    <s v="556448-0282"/>
    <x v="2"/>
    <x v="0"/>
    <s v="A"/>
    <s v="JA"/>
    <x v="2"/>
    <n v="558.9"/>
    <n v="621"/>
    <n v="690"/>
    <n v="950"/>
    <s v="FKU"/>
    <n v="24000"/>
    <m/>
    <m/>
    <m/>
  </r>
  <r>
    <x v="2"/>
    <s v="556448-0282"/>
    <x v="2"/>
    <x v="0"/>
    <s v="A"/>
    <s v="JA"/>
    <x v="3"/>
    <n v="558.9"/>
    <n v="621"/>
    <n v="690"/>
    <n v="950"/>
    <s v="FKU"/>
    <n v="24000"/>
    <m/>
    <m/>
    <m/>
  </r>
  <r>
    <x v="2"/>
    <s v="556448-0282"/>
    <x v="2"/>
    <x v="1"/>
    <s v="A"/>
    <s v="JA"/>
    <x v="4"/>
    <n v="531"/>
    <n v="590"/>
    <n v="700"/>
    <n v="890"/>
    <s v="FKU"/>
    <n v="24000"/>
    <m/>
    <m/>
    <m/>
  </r>
  <r>
    <x v="2"/>
    <s v="556448-0282"/>
    <x v="2"/>
    <x v="1"/>
    <s v="A"/>
    <s v="JA"/>
    <x v="5"/>
    <n v="531"/>
    <n v="590"/>
    <n v="700"/>
    <n v="890"/>
    <s v="FKU"/>
    <n v="24000"/>
    <m/>
    <m/>
    <m/>
  </r>
  <r>
    <x v="2"/>
    <s v="556448-0282"/>
    <x v="2"/>
    <x v="1"/>
    <s v="A"/>
    <s v="JA"/>
    <x v="6"/>
    <n v="531"/>
    <n v="590"/>
    <n v="700"/>
    <n v="890"/>
    <s v="FKU"/>
    <n v="24000"/>
    <m/>
    <m/>
    <m/>
  </r>
  <r>
    <x v="2"/>
    <s v="556448-0282"/>
    <x v="2"/>
    <x v="1"/>
    <s v="A"/>
    <s v="JA"/>
    <x v="7"/>
    <n v="531"/>
    <n v="590"/>
    <n v="700"/>
    <n v="890"/>
    <s v="FKU"/>
    <n v="24000"/>
    <m/>
    <m/>
    <m/>
  </r>
  <r>
    <x v="2"/>
    <s v="556448-0282"/>
    <x v="2"/>
    <x v="1"/>
    <s v="A"/>
    <s v="JA"/>
    <x v="8"/>
    <n v="531"/>
    <n v="590"/>
    <n v="700"/>
    <n v="890"/>
    <s v="FKU"/>
    <n v="24000"/>
    <m/>
    <m/>
    <m/>
  </r>
  <r>
    <x v="2"/>
    <s v="556448-0282"/>
    <x v="2"/>
    <x v="2"/>
    <s v="A"/>
    <s v="JA"/>
    <x v="9"/>
    <n v="549"/>
    <n v="610"/>
    <n v="690"/>
    <n v="950"/>
    <s v="FKU"/>
    <n v="24000"/>
    <m/>
    <m/>
    <m/>
  </r>
  <r>
    <x v="2"/>
    <s v="556448-0282"/>
    <x v="2"/>
    <x v="2"/>
    <s v="A"/>
    <s v="JA"/>
    <x v="10"/>
    <n v="549"/>
    <n v="610"/>
    <n v="690"/>
    <n v="950"/>
    <s v="FKU"/>
    <n v="24000"/>
    <m/>
    <m/>
    <m/>
  </r>
  <r>
    <x v="2"/>
    <s v="556448-0282"/>
    <x v="2"/>
    <x v="2"/>
    <s v="B"/>
    <s v="JA"/>
    <x v="11"/>
    <n v="549"/>
    <n v="610"/>
    <n v="690"/>
    <n v="950"/>
    <s v="FKU"/>
    <n v="24000"/>
    <m/>
    <m/>
    <m/>
  </r>
  <r>
    <x v="2"/>
    <s v="556448-0282"/>
    <x v="2"/>
    <x v="2"/>
    <s v="B"/>
    <s v="JA"/>
    <x v="12"/>
    <n v="549"/>
    <n v="610"/>
    <n v="690"/>
    <n v="950"/>
    <s v="FKU"/>
    <n v="24000"/>
    <m/>
    <m/>
    <m/>
  </r>
  <r>
    <x v="2"/>
    <s v="556448-0282"/>
    <x v="2"/>
    <x v="3"/>
    <s v="A"/>
    <s v="JA"/>
    <x v="13"/>
    <n v="623.70000000000005"/>
    <n v="693"/>
    <n v="770"/>
    <n v="950"/>
    <s v="FKU"/>
    <n v="24000"/>
    <m/>
    <m/>
    <m/>
  </r>
  <r>
    <x v="2"/>
    <s v="556448-0282"/>
    <x v="2"/>
    <x v="3"/>
    <s v="A"/>
    <s v="JA"/>
    <x v="14"/>
    <n v="623.70000000000005"/>
    <n v="693"/>
    <n v="770"/>
    <n v="950"/>
    <s v="FKU"/>
    <n v="24000"/>
    <m/>
    <m/>
    <m/>
  </r>
  <r>
    <x v="2"/>
    <s v="556448-0282"/>
    <x v="2"/>
    <x v="3"/>
    <s v="A"/>
    <s v="JA"/>
    <x v="15"/>
    <n v="623.70000000000005"/>
    <n v="693"/>
    <n v="770"/>
    <n v="950"/>
    <s v="FKU"/>
    <n v="24000"/>
    <m/>
    <m/>
    <m/>
  </r>
  <r>
    <x v="2"/>
    <s v="556448-0282"/>
    <x v="2"/>
    <x v="3"/>
    <s v="A"/>
    <s v="JA"/>
    <x v="16"/>
    <n v="623.70000000000005"/>
    <n v="693"/>
    <n v="770"/>
    <n v="950"/>
    <s v="FKU"/>
    <n v="24000"/>
    <m/>
    <m/>
    <m/>
  </r>
  <r>
    <x v="2"/>
    <s v="556448-0282"/>
    <x v="2"/>
    <x v="3"/>
    <s v="A"/>
    <s v="JA"/>
    <x v="17"/>
    <n v="623.70000000000005"/>
    <n v="693"/>
    <n v="770"/>
    <n v="950"/>
    <s v="FKU"/>
    <n v="24000"/>
    <m/>
    <m/>
    <m/>
  </r>
  <r>
    <x v="2"/>
    <s v="556448-0282"/>
    <x v="2"/>
    <x v="4"/>
    <s v="A"/>
    <s v="JA"/>
    <x v="18"/>
    <n v="630"/>
    <n v="700"/>
    <n v="950"/>
    <n v="1060"/>
    <s v="FKU"/>
    <n v="24000"/>
    <m/>
    <m/>
    <m/>
  </r>
  <r>
    <x v="2"/>
    <s v="556448-0282"/>
    <x v="2"/>
    <x v="4"/>
    <s v="A"/>
    <s v="JA"/>
    <x v="19"/>
    <n v="630"/>
    <n v="700"/>
    <n v="950"/>
    <n v="1060"/>
    <s v="FKU"/>
    <n v="24000"/>
    <m/>
    <m/>
    <m/>
  </r>
  <r>
    <x v="2"/>
    <s v="556448-0282"/>
    <x v="2"/>
    <x v="4"/>
    <s v="B"/>
    <s v="JA"/>
    <x v="20"/>
    <n v="630"/>
    <n v="700"/>
    <n v="950"/>
    <n v="1060"/>
    <s v="FKU"/>
    <n v="24000"/>
    <m/>
    <m/>
    <m/>
  </r>
  <r>
    <x v="2"/>
    <s v="556448-0282"/>
    <x v="2"/>
    <x v="5"/>
    <s v="A"/>
    <s v="JA"/>
    <x v="21"/>
    <n v="531"/>
    <n v="590"/>
    <n v="700"/>
    <n v="890"/>
    <s v="FKU"/>
    <n v="24000"/>
    <m/>
    <m/>
    <m/>
  </r>
  <r>
    <x v="2"/>
    <s v="556448-0282"/>
    <x v="2"/>
    <x v="5"/>
    <s v="A"/>
    <s v="JA"/>
    <x v="22"/>
    <n v="531"/>
    <n v="590"/>
    <n v="700"/>
    <n v="890"/>
    <s v="FKU"/>
    <n v="24000"/>
    <m/>
    <m/>
    <m/>
  </r>
  <r>
    <x v="2"/>
    <s v="556448-0282"/>
    <x v="2"/>
    <x v="5"/>
    <s v="A"/>
    <s v="JA"/>
    <x v="23"/>
    <n v="531"/>
    <n v="590"/>
    <n v="700"/>
    <n v="890"/>
    <s v="FKU"/>
    <n v="24000"/>
    <m/>
    <m/>
    <m/>
  </r>
  <r>
    <x v="2"/>
    <s v="556448-0282"/>
    <x v="2"/>
    <x v="5"/>
    <s v="B"/>
    <s v="JA"/>
    <x v="24"/>
    <n v="531"/>
    <n v="590"/>
    <n v="700"/>
    <n v="890"/>
    <s v="FKU"/>
    <n v="24000"/>
    <m/>
    <m/>
    <m/>
  </r>
  <r>
    <x v="2"/>
    <s v="556448-0282"/>
    <x v="2"/>
    <x v="6"/>
    <s v="A"/>
    <s v="JA"/>
    <x v="25"/>
    <n v="387"/>
    <n v="430"/>
    <n v="560"/>
    <n v="720"/>
    <s v="FKU"/>
    <n v="24000"/>
    <m/>
    <m/>
    <m/>
  </r>
  <r>
    <x v="2"/>
    <s v="556448-0282"/>
    <x v="1"/>
    <x v="0"/>
    <s v="A"/>
    <s v="JA"/>
    <x v="0"/>
    <n v="558.9"/>
    <n v="621"/>
    <n v="690"/>
    <n v="950"/>
    <s v="FKU"/>
    <n v="16000"/>
    <m/>
    <m/>
    <m/>
  </r>
  <r>
    <x v="2"/>
    <s v="556448-0282"/>
    <x v="1"/>
    <x v="0"/>
    <s v="A"/>
    <s v="JA"/>
    <x v="1"/>
    <n v="558.9"/>
    <n v="621"/>
    <n v="690"/>
    <n v="950"/>
    <s v="FKU"/>
    <n v="16000"/>
    <m/>
    <m/>
    <m/>
  </r>
  <r>
    <x v="2"/>
    <s v="556448-0282"/>
    <x v="1"/>
    <x v="0"/>
    <s v="A"/>
    <s v="JA"/>
    <x v="2"/>
    <n v="558.9"/>
    <n v="621"/>
    <n v="690"/>
    <n v="950"/>
    <s v="FKU"/>
    <n v="16000"/>
    <m/>
    <m/>
    <m/>
  </r>
  <r>
    <x v="2"/>
    <s v="556448-0282"/>
    <x v="1"/>
    <x v="0"/>
    <s v="A"/>
    <s v="JA"/>
    <x v="3"/>
    <n v="558.9"/>
    <n v="621"/>
    <n v="690"/>
    <n v="950"/>
    <s v="FKU"/>
    <n v="16000"/>
    <m/>
    <m/>
    <m/>
  </r>
  <r>
    <x v="2"/>
    <s v="556448-0282"/>
    <x v="1"/>
    <x v="1"/>
    <s v="A"/>
    <s v="JA"/>
    <x v="4"/>
    <n v="531"/>
    <n v="590"/>
    <n v="700"/>
    <n v="890"/>
    <s v="FKU"/>
    <n v="16000"/>
    <m/>
    <m/>
    <m/>
  </r>
  <r>
    <x v="2"/>
    <s v="556448-0282"/>
    <x v="1"/>
    <x v="1"/>
    <s v="A"/>
    <s v="JA"/>
    <x v="5"/>
    <n v="531"/>
    <n v="590"/>
    <n v="700"/>
    <n v="890"/>
    <s v="FKU"/>
    <n v="16000"/>
    <m/>
    <m/>
    <m/>
  </r>
  <r>
    <x v="2"/>
    <s v="556448-0282"/>
    <x v="1"/>
    <x v="1"/>
    <s v="A"/>
    <s v="JA"/>
    <x v="6"/>
    <n v="531"/>
    <n v="590"/>
    <n v="700"/>
    <n v="890"/>
    <s v="FKU"/>
    <n v="16000"/>
    <m/>
    <m/>
    <m/>
  </r>
  <r>
    <x v="2"/>
    <s v="556448-0282"/>
    <x v="1"/>
    <x v="1"/>
    <s v="A"/>
    <s v="JA"/>
    <x v="7"/>
    <n v="531"/>
    <n v="590"/>
    <n v="700"/>
    <n v="890"/>
    <s v="FKU"/>
    <n v="16000"/>
    <m/>
    <m/>
    <m/>
  </r>
  <r>
    <x v="2"/>
    <s v="556448-0282"/>
    <x v="1"/>
    <x v="1"/>
    <s v="A"/>
    <s v="JA"/>
    <x v="8"/>
    <n v="531"/>
    <n v="590"/>
    <n v="700"/>
    <n v="890"/>
    <s v="FKU"/>
    <n v="16000"/>
    <m/>
    <m/>
    <m/>
  </r>
  <r>
    <x v="2"/>
    <s v="556448-0282"/>
    <x v="1"/>
    <x v="2"/>
    <s v="A"/>
    <s v="JA"/>
    <x v="9"/>
    <n v="549"/>
    <n v="610"/>
    <n v="690"/>
    <n v="950"/>
    <s v="FKU"/>
    <n v="16000"/>
    <m/>
    <m/>
    <m/>
  </r>
  <r>
    <x v="2"/>
    <s v="556448-0282"/>
    <x v="1"/>
    <x v="2"/>
    <s v="A"/>
    <s v="JA"/>
    <x v="10"/>
    <n v="549"/>
    <n v="610"/>
    <n v="690"/>
    <n v="950"/>
    <s v="FKU"/>
    <n v="16000"/>
    <m/>
    <m/>
    <m/>
  </r>
  <r>
    <x v="2"/>
    <s v="556448-0282"/>
    <x v="1"/>
    <x v="2"/>
    <s v="B"/>
    <s v="JA"/>
    <x v="11"/>
    <n v="549"/>
    <n v="610"/>
    <n v="690"/>
    <n v="950"/>
    <s v="FKU"/>
    <n v="16000"/>
    <m/>
    <m/>
    <m/>
  </r>
  <r>
    <x v="2"/>
    <s v="556448-0282"/>
    <x v="1"/>
    <x v="2"/>
    <s v="B"/>
    <s v="JA"/>
    <x v="12"/>
    <n v="549"/>
    <n v="610"/>
    <n v="690"/>
    <n v="950"/>
    <s v="FKU"/>
    <n v="16000"/>
    <m/>
    <m/>
    <m/>
  </r>
  <r>
    <x v="2"/>
    <s v="556448-0282"/>
    <x v="1"/>
    <x v="3"/>
    <s v="A"/>
    <s v="JA"/>
    <x v="13"/>
    <n v="623.70000000000005"/>
    <n v="693"/>
    <n v="770"/>
    <n v="950"/>
    <s v="FKU"/>
    <n v="16000"/>
    <m/>
    <m/>
    <m/>
  </r>
  <r>
    <x v="2"/>
    <s v="556448-0282"/>
    <x v="1"/>
    <x v="3"/>
    <s v="A"/>
    <s v="JA"/>
    <x v="14"/>
    <n v="623.70000000000005"/>
    <n v="693"/>
    <n v="770"/>
    <n v="950"/>
    <s v="FKU"/>
    <n v="16000"/>
    <m/>
    <m/>
    <m/>
  </r>
  <r>
    <x v="2"/>
    <s v="556448-0282"/>
    <x v="1"/>
    <x v="3"/>
    <s v="A"/>
    <s v="JA"/>
    <x v="15"/>
    <n v="623.70000000000005"/>
    <n v="693"/>
    <n v="770"/>
    <n v="950"/>
    <s v="FKU"/>
    <n v="16000"/>
    <m/>
    <m/>
    <m/>
  </r>
  <r>
    <x v="2"/>
    <s v="556448-0282"/>
    <x v="1"/>
    <x v="3"/>
    <s v="A"/>
    <s v="JA"/>
    <x v="16"/>
    <n v="623.70000000000005"/>
    <n v="693"/>
    <n v="770"/>
    <n v="950"/>
    <s v="FKU"/>
    <n v="16000"/>
    <m/>
    <m/>
    <m/>
  </r>
  <r>
    <x v="2"/>
    <s v="556448-0282"/>
    <x v="1"/>
    <x v="3"/>
    <s v="A"/>
    <s v="JA"/>
    <x v="17"/>
    <n v="623.70000000000005"/>
    <n v="693"/>
    <n v="770"/>
    <n v="950"/>
    <s v="FKU"/>
    <n v="16000"/>
    <m/>
    <m/>
    <m/>
  </r>
  <r>
    <x v="2"/>
    <s v="556448-0282"/>
    <x v="1"/>
    <x v="4"/>
    <s v="A"/>
    <s v="JA"/>
    <x v="18"/>
    <n v="630"/>
    <n v="700"/>
    <n v="950"/>
    <n v="1060"/>
    <s v="FKU"/>
    <n v="16000"/>
    <m/>
    <m/>
    <m/>
  </r>
  <r>
    <x v="2"/>
    <s v="556448-0282"/>
    <x v="1"/>
    <x v="4"/>
    <s v="A"/>
    <s v="JA"/>
    <x v="19"/>
    <n v="630"/>
    <n v="700"/>
    <n v="950"/>
    <n v="1060"/>
    <s v="FKU"/>
    <n v="16000"/>
    <m/>
    <m/>
    <m/>
  </r>
  <r>
    <x v="2"/>
    <s v="556448-0282"/>
    <x v="1"/>
    <x v="4"/>
    <s v="B"/>
    <s v="JA"/>
    <x v="20"/>
    <n v="630"/>
    <n v="700"/>
    <n v="950"/>
    <n v="1060"/>
    <s v="FKU"/>
    <n v="16000"/>
    <m/>
    <m/>
    <m/>
  </r>
  <r>
    <x v="2"/>
    <s v="556448-0282"/>
    <x v="1"/>
    <x v="5"/>
    <s v="A"/>
    <s v="JA"/>
    <x v="21"/>
    <n v="531"/>
    <n v="590"/>
    <n v="700"/>
    <n v="890"/>
    <s v="FKU"/>
    <n v="16000"/>
    <m/>
    <m/>
    <m/>
  </r>
  <r>
    <x v="2"/>
    <s v="556448-0282"/>
    <x v="1"/>
    <x v="5"/>
    <s v="A"/>
    <s v="JA"/>
    <x v="22"/>
    <n v="531"/>
    <n v="590"/>
    <n v="700"/>
    <n v="890"/>
    <s v="FKU"/>
    <n v="16000"/>
    <m/>
    <m/>
    <m/>
  </r>
  <r>
    <x v="2"/>
    <s v="556448-0282"/>
    <x v="1"/>
    <x v="5"/>
    <s v="A"/>
    <s v="JA"/>
    <x v="23"/>
    <n v="531"/>
    <n v="590"/>
    <n v="700"/>
    <n v="890"/>
    <s v="FKU"/>
    <n v="16000"/>
    <m/>
    <m/>
    <m/>
  </r>
  <r>
    <x v="2"/>
    <s v="556448-0282"/>
    <x v="1"/>
    <x v="5"/>
    <s v="B"/>
    <s v="JA"/>
    <x v="24"/>
    <n v="531"/>
    <n v="590"/>
    <n v="700"/>
    <n v="890"/>
    <s v="FKU"/>
    <n v="16000"/>
    <m/>
    <m/>
    <m/>
  </r>
  <r>
    <x v="2"/>
    <s v="556448-0282"/>
    <x v="1"/>
    <x v="6"/>
    <s v="A"/>
    <s v="JA"/>
    <x v="25"/>
    <n v="387"/>
    <n v="430"/>
    <n v="560"/>
    <n v="720"/>
    <s v="FKU"/>
    <n v="16000"/>
    <m/>
    <m/>
    <m/>
  </r>
  <r>
    <x v="2"/>
    <s v="556448-0282"/>
    <x v="5"/>
    <x v="0"/>
    <s v="A"/>
    <s v="JA"/>
    <x v="0"/>
    <n v="607.5"/>
    <n v="675"/>
    <n v="750"/>
    <n v="950"/>
    <s v="FKU"/>
    <n v="30000"/>
    <m/>
    <m/>
    <m/>
  </r>
  <r>
    <x v="2"/>
    <s v="556448-0282"/>
    <x v="5"/>
    <x v="0"/>
    <s v="A"/>
    <s v="JA"/>
    <x v="1"/>
    <n v="607.5"/>
    <n v="675"/>
    <n v="750"/>
    <n v="950"/>
    <s v="FKU"/>
    <n v="30000"/>
    <m/>
    <m/>
    <m/>
  </r>
  <r>
    <x v="2"/>
    <s v="556448-0282"/>
    <x v="5"/>
    <x v="0"/>
    <s v="A"/>
    <s v="JA"/>
    <x v="2"/>
    <n v="607.5"/>
    <n v="675"/>
    <n v="750"/>
    <n v="950"/>
    <s v="FKU"/>
    <n v="30000"/>
    <m/>
    <m/>
    <m/>
  </r>
  <r>
    <x v="2"/>
    <s v="556448-0282"/>
    <x v="5"/>
    <x v="0"/>
    <s v="A"/>
    <s v="JA"/>
    <x v="3"/>
    <n v="607.5"/>
    <n v="675"/>
    <n v="750"/>
    <n v="950"/>
    <s v="FKU"/>
    <n v="30000"/>
    <m/>
    <m/>
    <m/>
  </r>
  <r>
    <x v="2"/>
    <s v="556448-0282"/>
    <x v="5"/>
    <x v="1"/>
    <s v="A"/>
    <s v="JA"/>
    <x v="4"/>
    <n v="531"/>
    <n v="590"/>
    <n v="700"/>
    <n v="890"/>
    <s v="FKU"/>
    <n v="30000"/>
    <m/>
    <m/>
    <m/>
  </r>
  <r>
    <x v="2"/>
    <s v="556448-0282"/>
    <x v="5"/>
    <x v="1"/>
    <s v="A"/>
    <s v="JA"/>
    <x v="5"/>
    <n v="531"/>
    <n v="590"/>
    <n v="700"/>
    <n v="890"/>
    <s v="FKU"/>
    <n v="30000"/>
    <m/>
    <m/>
    <m/>
  </r>
  <r>
    <x v="2"/>
    <s v="556448-0282"/>
    <x v="5"/>
    <x v="1"/>
    <s v="A"/>
    <s v="JA"/>
    <x v="6"/>
    <n v="531"/>
    <n v="590"/>
    <n v="700"/>
    <n v="890"/>
    <s v="FKU"/>
    <n v="30000"/>
    <m/>
    <m/>
    <m/>
  </r>
  <r>
    <x v="2"/>
    <s v="556448-0282"/>
    <x v="5"/>
    <x v="1"/>
    <s v="A"/>
    <s v="JA"/>
    <x v="7"/>
    <n v="531"/>
    <n v="590"/>
    <n v="700"/>
    <n v="890"/>
    <s v="FKU"/>
    <n v="30000"/>
    <m/>
    <m/>
    <m/>
  </r>
  <r>
    <x v="2"/>
    <s v="556448-0282"/>
    <x v="5"/>
    <x v="1"/>
    <s v="A"/>
    <s v="JA"/>
    <x v="8"/>
    <n v="531"/>
    <n v="590"/>
    <n v="700"/>
    <n v="890"/>
    <s v="FKU"/>
    <n v="30000"/>
    <m/>
    <m/>
    <m/>
  </r>
  <r>
    <x v="2"/>
    <s v="556448-0282"/>
    <x v="5"/>
    <x v="2"/>
    <s v="A"/>
    <s v="JA"/>
    <x v="9"/>
    <n v="549"/>
    <n v="610"/>
    <n v="750"/>
    <n v="900"/>
    <s v="FKU"/>
    <n v="30000"/>
    <m/>
    <m/>
    <m/>
  </r>
  <r>
    <x v="2"/>
    <s v="556448-0282"/>
    <x v="5"/>
    <x v="2"/>
    <s v="A"/>
    <s v="JA"/>
    <x v="10"/>
    <n v="549"/>
    <n v="610"/>
    <n v="750"/>
    <n v="900"/>
    <s v="FKU"/>
    <n v="30000"/>
    <m/>
    <m/>
    <m/>
  </r>
  <r>
    <x v="2"/>
    <s v="556448-0282"/>
    <x v="5"/>
    <x v="2"/>
    <s v="B"/>
    <s v="JA"/>
    <x v="11"/>
    <n v="549"/>
    <n v="610"/>
    <n v="750"/>
    <n v="900"/>
    <s v="FKU"/>
    <n v="30000"/>
    <m/>
    <m/>
    <m/>
  </r>
  <r>
    <x v="2"/>
    <s v="556448-0282"/>
    <x v="5"/>
    <x v="2"/>
    <s v="B"/>
    <s v="JA"/>
    <x v="12"/>
    <n v="549"/>
    <n v="610"/>
    <n v="750"/>
    <n v="900"/>
    <s v="FKU"/>
    <n v="30000"/>
    <m/>
    <m/>
    <m/>
  </r>
  <r>
    <x v="2"/>
    <s v="556448-0282"/>
    <x v="5"/>
    <x v="3"/>
    <s v="A"/>
    <s v="JA"/>
    <x v="13"/>
    <n v="623.70000000000005"/>
    <n v="693"/>
    <n v="770"/>
    <n v="950"/>
    <s v="FKU"/>
    <n v="30000"/>
    <m/>
    <m/>
    <m/>
  </r>
  <r>
    <x v="2"/>
    <s v="556448-0282"/>
    <x v="5"/>
    <x v="3"/>
    <s v="A"/>
    <s v="JA"/>
    <x v="14"/>
    <n v="623.70000000000005"/>
    <n v="693"/>
    <n v="770"/>
    <n v="950"/>
    <s v="FKU"/>
    <n v="30000"/>
    <m/>
    <m/>
    <m/>
  </r>
  <r>
    <x v="2"/>
    <s v="556448-0282"/>
    <x v="5"/>
    <x v="3"/>
    <s v="A"/>
    <s v="JA"/>
    <x v="15"/>
    <n v="623.70000000000005"/>
    <n v="693"/>
    <n v="770"/>
    <n v="950"/>
    <s v="FKU"/>
    <n v="30000"/>
    <m/>
    <m/>
    <m/>
  </r>
  <r>
    <x v="2"/>
    <s v="556448-0282"/>
    <x v="5"/>
    <x v="3"/>
    <s v="A"/>
    <s v="JA"/>
    <x v="16"/>
    <n v="623.70000000000005"/>
    <n v="693"/>
    <n v="770"/>
    <n v="950"/>
    <s v="FKU"/>
    <n v="30000"/>
    <m/>
    <m/>
    <m/>
  </r>
  <r>
    <x v="2"/>
    <s v="556448-0282"/>
    <x v="5"/>
    <x v="3"/>
    <s v="A"/>
    <s v="JA"/>
    <x v="17"/>
    <n v="623.70000000000005"/>
    <n v="693"/>
    <n v="770"/>
    <n v="950"/>
    <s v="FKU"/>
    <n v="30000"/>
    <m/>
    <m/>
    <m/>
  </r>
  <r>
    <x v="2"/>
    <s v="556448-0282"/>
    <x v="5"/>
    <x v="4"/>
    <s v="A"/>
    <s v="JA"/>
    <x v="18"/>
    <n v="630"/>
    <n v="700"/>
    <n v="950"/>
    <n v="1050"/>
    <s v="FKU"/>
    <n v="30000"/>
    <m/>
    <m/>
    <m/>
  </r>
  <r>
    <x v="2"/>
    <s v="556448-0282"/>
    <x v="5"/>
    <x v="4"/>
    <s v="A"/>
    <s v="JA"/>
    <x v="19"/>
    <n v="630"/>
    <n v="700"/>
    <n v="950"/>
    <n v="1050"/>
    <s v="FKU"/>
    <n v="30000"/>
    <m/>
    <m/>
    <m/>
  </r>
  <r>
    <x v="2"/>
    <s v="556448-0282"/>
    <x v="5"/>
    <x v="4"/>
    <s v="B"/>
    <s v="JA"/>
    <x v="20"/>
    <n v="630"/>
    <n v="700"/>
    <n v="950"/>
    <n v="1050"/>
    <s v="FKU"/>
    <n v="30000"/>
    <m/>
    <m/>
    <m/>
  </r>
  <r>
    <x v="2"/>
    <s v="556448-0282"/>
    <x v="5"/>
    <x v="5"/>
    <s v="A"/>
    <s v="JA"/>
    <x v="21"/>
    <n v="531"/>
    <n v="590"/>
    <n v="700"/>
    <n v="890"/>
    <s v="FKU"/>
    <n v="30000"/>
    <m/>
    <m/>
    <m/>
  </r>
  <r>
    <x v="2"/>
    <s v="556448-0282"/>
    <x v="5"/>
    <x v="5"/>
    <s v="A"/>
    <s v="JA"/>
    <x v="22"/>
    <n v="531"/>
    <n v="590"/>
    <n v="700"/>
    <n v="890"/>
    <s v="FKU"/>
    <n v="30000"/>
    <m/>
    <m/>
    <m/>
  </r>
  <r>
    <x v="2"/>
    <s v="556448-0282"/>
    <x v="5"/>
    <x v="5"/>
    <s v="A"/>
    <s v="JA"/>
    <x v="23"/>
    <n v="531"/>
    <n v="590"/>
    <n v="700"/>
    <n v="890"/>
    <s v="FKU"/>
    <n v="30000"/>
    <m/>
    <m/>
    <m/>
  </r>
  <r>
    <x v="2"/>
    <s v="556448-0282"/>
    <x v="5"/>
    <x v="5"/>
    <s v="B"/>
    <s v="JA"/>
    <x v="24"/>
    <n v="531"/>
    <n v="590"/>
    <n v="700"/>
    <n v="890"/>
    <s v="FKU"/>
    <n v="30000"/>
    <m/>
    <m/>
    <m/>
  </r>
  <r>
    <x v="2"/>
    <s v="556448-0282"/>
    <x v="5"/>
    <x v="6"/>
    <s v="A"/>
    <s v="JA"/>
    <x v="25"/>
    <n v="387"/>
    <n v="430"/>
    <n v="560"/>
    <n v="720"/>
    <s v="FKU"/>
    <n v="30000"/>
    <m/>
    <m/>
    <m/>
  </r>
  <r>
    <x v="2"/>
    <s v="556448-0282"/>
    <x v="6"/>
    <x v="0"/>
    <s v="A"/>
    <s v="JA"/>
    <x v="0"/>
    <n v="558.9"/>
    <n v="621"/>
    <n v="690"/>
    <n v="950"/>
    <s v="FKU"/>
    <n v="20000"/>
    <m/>
    <m/>
    <m/>
  </r>
  <r>
    <x v="2"/>
    <s v="556448-0282"/>
    <x v="6"/>
    <x v="0"/>
    <s v="A"/>
    <s v="JA"/>
    <x v="1"/>
    <n v="558.9"/>
    <n v="621"/>
    <n v="690"/>
    <n v="950"/>
    <s v="FKU"/>
    <n v="20000"/>
    <m/>
    <m/>
    <m/>
  </r>
  <r>
    <x v="2"/>
    <s v="556448-0282"/>
    <x v="6"/>
    <x v="0"/>
    <s v="A"/>
    <s v="JA"/>
    <x v="2"/>
    <n v="558.9"/>
    <n v="621"/>
    <n v="690"/>
    <n v="950"/>
    <s v="FKU"/>
    <n v="20000"/>
    <m/>
    <m/>
    <m/>
  </r>
  <r>
    <x v="2"/>
    <s v="556448-0282"/>
    <x v="6"/>
    <x v="0"/>
    <s v="A"/>
    <s v="JA"/>
    <x v="3"/>
    <n v="558.9"/>
    <n v="621"/>
    <n v="690"/>
    <n v="950"/>
    <s v="FKU"/>
    <n v="20000"/>
    <m/>
    <m/>
    <m/>
  </r>
  <r>
    <x v="2"/>
    <s v="556448-0282"/>
    <x v="6"/>
    <x v="1"/>
    <s v="A"/>
    <s v="JA"/>
    <x v="4"/>
    <n v="531"/>
    <n v="590"/>
    <n v="700"/>
    <n v="890"/>
    <s v="FKU"/>
    <n v="20000"/>
    <m/>
    <m/>
    <m/>
  </r>
  <r>
    <x v="2"/>
    <s v="556448-0282"/>
    <x v="6"/>
    <x v="1"/>
    <s v="A"/>
    <s v="JA"/>
    <x v="5"/>
    <n v="531"/>
    <n v="590"/>
    <n v="700"/>
    <n v="890"/>
    <s v="FKU"/>
    <n v="20000"/>
    <m/>
    <m/>
    <m/>
  </r>
  <r>
    <x v="2"/>
    <s v="556448-0282"/>
    <x v="6"/>
    <x v="1"/>
    <s v="A"/>
    <s v="JA"/>
    <x v="6"/>
    <n v="531"/>
    <n v="590"/>
    <n v="700"/>
    <n v="890"/>
    <s v="FKU"/>
    <n v="20000"/>
    <m/>
    <m/>
    <m/>
  </r>
  <r>
    <x v="2"/>
    <s v="556448-0282"/>
    <x v="6"/>
    <x v="1"/>
    <s v="A"/>
    <s v="JA"/>
    <x v="7"/>
    <n v="531"/>
    <n v="590"/>
    <n v="700"/>
    <n v="890"/>
    <s v="FKU"/>
    <n v="20000"/>
    <m/>
    <m/>
    <m/>
  </r>
  <r>
    <x v="2"/>
    <s v="556448-0282"/>
    <x v="6"/>
    <x v="1"/>
    <s v="A"/>
    <s v="JA"/>
    <x v="8"/>
    <n v="531"/>
    <n v="590"/>
    <n v="700"/>
    <n v="890"/>
    <s v="FKU"/>
    <n v="20000"/>
    <m/>
    <m/>
    <m/>
  </r>
  <r>
    <x v="2"/>
    <s v="556448-0282"/>
    <x v="6"/>
    <x v="2"/>
    <s v="A"/>
    <s v="JA"/>
    <x v="9"/>
    <n v="549"/>
    <n v="610"/>
    <n v="690"/>
    <n v="950"/>
    <s v="FKU"/>
    <n v="20000"/>
    <m/>
    <m/>
    <m/>
  </r>
  <r>
    <x v="2"/>
    <s v="556448-0282"/>
    <x v="6"/>
    <x v="2"/>
    <s v="A"/>
    <s v="JA"/>
    <x v="10"/>
    <n v="549"/>
    <n v="610"/>
    <n v="690"/>
    <n v="950"/>
    <s v="FKU"/>
    <n v="20000"/>
    <m/>
    <m/>
    <m/>
  </r>
  <r>
    <x v="2"/>
    <s v="556448-0282"/>
    <x v="6"/>
    <x v="2"/>
    <s v="B"/>
    <s v="JA"/>
    <x v="11"/>
    <n v="549"/>
    <n v="610"/>
    <n v="690"/>
    <n v="950"/>
    <s v="FKU"/>
    <n v="20000"/>
    <m/>
    <m/>
    <m/>
  </r>
  <r>
    <x v="2"/>
    <s v="556448-0282"/>
    <x v="6"/>
    <x v="2"/>
    <s v="B"/>
    <s v="JA"/>
    <x v="12"/>
    <n v="549"/>
    <n v="610"/>
    <n v="690"/>
    <n v="950"/>
    <s v="FKU"/>
    <n v="20000"/>
    <m/>
    <m/>
    <m/>
  </r>
  <r>
    <x v="2"/>
    <s v="556448-0282"/>
    <x v="6"/>
    <x v="3"/>
    <s v="A"/>
    <s v="JA"/>
    <x v="13"/>
    <n v="623.70000000000005"/>
    <n v="693"/>
    <n v="770"/>
    <n v="950"/>
    <s v="FKU"/>
    <n v="20000"/>
    <m/>
    <m/>
    <m/>
  </r>
  <r>
    <x v="2"/>
    <s v="556448-0282"/>
    <x v="6"/>
    <x v="3"/>
    <s v="A"/>
    <s v="JA"/>
    <x v="14"/>
    <n v="623.70000000000005"/>
    <n v="693"/>
    <n v="770"/>
    <n v="950"/>
    <s v="FKU"/>
    <n v="20000"/>
    <m/>
    <m/>
    <m/>
  </r>
  <r>
    <x v="2"/>
    <s v="556448-0282"/>
    <x v="6"/>
    <x v="3"/>
    <s v="A"/>
    <s v="JA"/>
    <x v="15"/>
    <n v="623.70000000000005"/>
    <n v="693"/>
    <n v="770"/>
    <n v="950"/>
    <s v="FKU"/>
    <n v="20000"/>
    <m/>
    <m/>
    <m/>
  </r>
  <r>
    <x v="2"/>
    <s v="556448-0282"/>
    <x v="6"/>
    <x v="3"/>
    <s v="A"/>
    <s v="JA"/>
    <x v="16"/>
    <n v="623.70000000000005"/>
    <n v="693"/>
    <n v="770"/>
    <n v="950"/>
    <s v="FKU"/>
    <n v="20000"/>
    <m/>
    <m/>
    <m/>
  </r>
  <r>
    <x v="2"/>
    <s v="556448-0282"/>
    <x v="6"/>
    <x v="3"/>
    <s v="A"/>
    <s v="JA"/>
    <x v="17"/>
    <n v="623.70000000000005"/>
    <n v="693"/>
    <n v="770"/>
    <n v="950"/>
    <s v="FKU"/>
    <n v="20000"/>
    <m/>
    <m/>
    <m/>
  </r>
  <r>
    <x v="2"/>
    <s v="556448-0282"/>
    <x v="6"/>
    <x v="4"/>
    <s v="A"/>
    <s v="JA"/>
    <x v="18"/>
    <n v="630"/>
    <n v="700"/>
    <n v="950"/>
    <n v="1060"/>
    <s v="FKU"/>
    <n v="20000"/>
    <m/>
    <m/>
    <m/>
  </r>
  <r>
    <x v="2"/>
    <s v="556448-0282"/>
    <x v="6"/>
    <x v="4"/>
    <s v="A"/>
    <s v="JA"/>
    <x v="19"/>
    <n v="630"/>
    <n v="700"/>
    <n v="950"/>
    <n v="1060"/>
    <s v="FKU"/>
    <n v="20000"/>
    <m/>
    <m/>
    <m/>
  </r>
  <r>
    <x v="2"/>
    <s v="556448-0282"/>
    <x v="6"/>
    <x v="4"/>
    <s v="B"/>
    <s v="JA"/>
    <x v="20"/>
    <n v="630"/>
    <n v="700"/>
    <n v="950"/>
    <n v="1060"/>
    <s v="FKU"/>
    <n v="20000"/>
    <m/>
    <m/>
    <m/>
  </r>
  <r>
    <x v="2"/>
    <s v="556448-0282"/>
    <x v="6"/>
    <x v="5"/>
    <s v="A"/>
    <s v="JA"/>
    <x v="21"/>
    <n v="531"/>
    <n v="590"/>
    <n v="700"/>
    <n v="890"/>
    <s v="FKU"/>
    <n v="20000"/>
    <m/>
    <m/>
    <m/>
  </r>
  <r>
    <x v="2"/>
    <s v="556448-0282"/>
    <x v="6"/>
    <x v="5"/>
    <s v="A"/>
    <s v="JA"/>
    <x v="22"/>
    <n v="531"/>
    <n v="590"/>
    <n v="700"/>
    <n v="890"/>
    <s v="FKU"/>
    <n v="20000"/>
    <m/>
    <m/>
    <m/>
  </r>
  <r>
    <x v="2"/>
    <s v="556448-0282"/>
    <x v="6"/>
    <x v="5"/>
    <s v="A"/>
    <s v="JA"/>
    <x v="23"/>
    <n v="531"/>
    <n v="590"/>
    <n v="700"/>
    <n v="890"/>
    <s v="FKU"/>
    <n v="20000"/>
    <m/>
    <m/>
    <m/>
  </r>
  <r>
    <x v="2"/>
    <s v="556448-0282"/>
    <x v="6"/>
    <x v="5"/>
    <s v="B"/>
    <s v="JA"/>
    <x v="24"/>
    <n v="531"/>
    <n v="590"/>
    <n v="700"/>
    <n v="890"/>
    <s v="FKU"/>
    <n v="20000"/>
    <m/>
    <m/>
    <m/>
  </r>
  <r>
    <x v="2"/>
    <s v="556448-0282"/>
    <x v="6"/>
    <x v="6"/>
    <s v="A"/>
    <s v="JA"/>
    <x v="25"/>
    <n v="387"/>
    <n v="430"/>
    <n v="560"/>
    <n v="720"/>
    <s v="FKU"/>
    <n v="20000"/>
    <m/>
    <m/>
    <m/>
  </r>
  <r>
    <x v="3"/>
    <s v="556606-3300"/>
    <x v="3"/>
    <x v="0"/>
    <s v="A"/>
    <s v="JA"/>
    <x v="0"/>
    <n v="595.35"/>
    <n v="661.5"/>
    <n v="735"/>
    <n v="1050"/>
    <s v="FKU"/>
    <n v="16200"/>
    <m/>
    <m/>
    <m/>
  </r>
  <r>
    <x v="3"/>
    <s v="556606-3300"/>
    <x v="3"/>
    <x v="0"/>
    <s v="A"/>
    <s v="JA"/>
    <x v="1"/>
    <n v="595.35"/>
    <n v="661.5"/>
    <n v="735"/>
    <n v="1050"/>
    <s v="FKU"/>
    <n v="16200"/>
    <m/>
    <m/>
    <m/>
  </r>
  <r>
    <x v="3"/>
    <s v="556606-3300"/>
    <x v="3"/>
    <x v="0"/>
    <s v="A"/>
    <s v="JA"/>
    <x v="2"/>
    <n v="595.35"/>
    <n v="661.5"/>
    <n v="735"/>
    <n v="1050"/>
    <s v="FKU"/>
    <n v="16200"/>
    <m/>
    <m/>
    <m/>
  </r>
  <r>
    <x v="3"/>
    <s v="556606-3300"/>
    <x v="3"/>
    <x v="0"/>
    <s v="A"/>
    <s v="JA"/>
    <x v="3"/>
    <n v="595.35"/>
    <n v="661.5"/>
    <n v="735"/>
    <n v="1050"/>
    <s v="FKU"/>
    <n v="16200"/>
    <m/>
    <m/>
    <m/>
  </r>
  <r>
    <x v="3"/>
    <s v="556606-3300"/>
    <x v="3"/>
    <x v="1"/>
    <s v="A"/>
    <s v="JA"/>
    <x v="4"/>
    <n v="419.40000000000003"/>
    <n v="466"/>
    <n v="665"/>
    <n v="950"/>
    <s v="FKU"/>
    <n v="16200"/>
    <m/>
    <m/>
    <m/>
  </r>
  <r>
    <x v="3"/>
    <s v="556606-3300"/>
    <x v="3"/>
    <x v="1"/>
    <s v="A"/>
    <s v="JA"/>
    <x v="5"/>
    <n v="419.40000000000003"/>
    <n v="466"/>
    <n v="665"/>
    <n v="950"/>
    <s v="FKU"/>
    <n v="16200"/>
    <m/>
    <m/>
    <m/>
  </r>
  <r>
    <x v="3"/>
    <s v="556606-3300"/>
    <x v="3"/>
    <x v="1"/>
    <s v="A"/>
    <s v="JA"/>
    <x v="6"/>
    <n v="419.40000000000003"/>
    <n v="466"/>
    <n v="665"/>
    <n v="950"/>
    <s v="FKU"/>
    <n v="16200"/>
    <m/>
    <m/>
    <m/>
  </r>
  <r>
    <x v="3"/>
    <s v="556606-3300"/>
    <x v="3"/>
    <x v="1"/>
    <s v="A"/>
    <s v="JA"/>
    <x v="7"/>
    <n v="419.40000000000003"/>
    <n v="466"/>
    <n v="665"/>
    <n v="950"/>
    <s v="FKU"/>
    <n v="16200"/>
    <m/>
    <m/>
    <m/>
  </r>
  <r>
    <x v="3"/>
    <s v="556606-3300"/>
    <x v="3"/>
    <x v="1"/>
    <s v="A"/>
    <s v="JA"/>
    <x v="8"/>
    <n v="419.40000000000003"/>
    <n v="466"/>
    <n v="665"/>
    <n v="950"/>
    <s v="FKU"/>
    <n v="16200"/>
    <m/>
    <m/>
    <m/>
  </r>
  <r>
    <x v="3"/>
    <s v="556606-3300"/>
    <x v="3"/>
    <x v="2"/>
    <s v="A"/>
    <s v="JA"/>
    <x v="9"/>
    <n v="452.7"/>
    <n v="503"/>
    <n v="718"/>
    <n v="1025"/>
    <s v="FKU"/>
    <n v="16200"/>
    <m/>
    <m/>
    <m/>
  </r>
  <r>
    <x v="3"/>
    <s v="556606-3300"/>
    <x v="3"/>
    <x v="2"/>
    <s v="A"/>
    <s v="JA"/>
    <x v="10"/>
    <n v="452.7"/>
    <n v="503"/>
    <n v="718"/>
    <n v="1025"/>
    <s v="FKU"/>
    <n v="16200"/>
    <m/>
    <m/>
    <m/>
  </r>
  <r>
    <x v="3"/>
    <s v="556606-3300"/>
    <x v="3"/>
    <x v="2"/>
    <s v="B"/>
    <s v="JA"/>
    <x v="11"/>
    <n v="452.7"/>
    <n v="503"/>
    <n v="718"/>
    <n v="1025"/>
    <s v="FKU"/>
    <n v="16200"/>
    <m/>
    <m/>
    <m/>
  </r>
  <r>
    <x v="3"/>
    <s v="556606-3300"/>
    <x v="3"/>
    <x v="2"/>
    <s v="B"/>
    <s v="JA"/>
    <x v="12"/>
    <n v="452.7"/>
    <n v="503"/>
    <n v="718"/>
    <n v="1025"/>
    <s v="FKU"/>
    <n v="16200"/>
    <m/>
    <m/>
    <m/>
  </r>
  <r>
    <x v="3"/>
    <s v="556606-3300"/>
    <x v="3"/>
    <x v="3"/>
    <s v="A"/>
    <s v="JA"/>
    <x v="13"/>
    <n v="623.70000000000005"/>
    <n v="693"/>
    <n v="770"/>
    <n v="1100"/>
    <s v="FKU"/>
    <n v="16200"/>
    <m/>
    <m/>
    <m/>
  </r>
  <r>
    <x v="3"/>
    <s v="556606-3300"/>
    <x v="3"/>
    <x v="3"/>
    <s v="A"/>
    <s v="JA"/>
    <x v="14"/>
    <n v="623.70000000000005"/>
    <n v="693"/>
    <n v="770"/>
    <n v="1100"/>
    <s v="FKU"/>
    <n v="16200"/>
    <m/>
    <m/>
    <m/>
  </r>
  <r>
    <x v="3"/>
    <s v="556606-3300"/>
    <x v="3"/>
    <x v="3"/>
    <s v="A"/>
    <s v="JA"/>
    <x v="15"/>
    <n v="623.70000000000005"/>
    <n v="693"/>
    <n v="770"/>
    <n v="1100"/>
    <s v="FKU"/>
    <n v="16200"/>
    <m/>
    <m/>
    <m/>
  </r>
  <r>
    <x v="3"/>
    <s v="556606-3300"/>
    <x v="3"/>
    <x v="3"/>
    <s v="A"/>
    <s v="JA"/>
    <x v="16"/>
    <n v="623.70000000000005"/>
    <n v="693"/>
    <n v="770"/>
    <n v="1100"/>
    <s v="FKU"/>
    <n v="16200"/>
    <m/>
    <m/>
    <m/>
  </r>
  <r>
    <x v="3"/>
    <s v="556606-3300"/>
    <x v="3"/>
    <x v="3"/>
    <s v="A"/>
    <s v="JA"/>
    <x v="17"/>
    <n v="623.70000000000005"/>
    <n v="693"/>
    <n v="770"/>
    <n v="1100"/>
    <s v="FKU"/>
    <n v="16200"/>
    <m/>
    <m/>
    <m/>
  </r>
  <r>
    <x v="3"/>
    <s v="556606-3300"/>
    <x v="3"/>
    <x v="4"/>
    <s v="A"/>
    <s v="JA"/>
    <x v="18"/>
    <n v="441"/>
    <n v="490"/>
    <n v="700"/>
    <n v="1000"/>
    <s v="FKU"/>
    <n v="16200"/>
    <m/>
    <m/>
    <m/>
  </r>
  <r>
    <x v="3"/>
    <s v="556606-3300"/>
    <x v="3"/>
    <x v="4"/>
    <s v="A"/>
    <s v="JA"/>
    <x v="19"/>
    <n v="441"/>
    <n v="490"/>
    <n v="700"/>
    <n v="1000"/>
    <s v="FKU"/>
    <n v="16200"/>
    <m/>
    <m/>
    <m/>
  </r>
  <r>
    <x v="3"/>
    <s v="556606-3300"/>
    <x v="3"/>
    <x v="4"/>
    <s v="B"/>
    <s v="JA"/>
    <x v="20"/>
    <n v="441"/>
    <n v="490"/>
    <n v="700"/>
    <n v="1000"/>
    <s v="FKU"/>
    <n v="16200"/>
    <m/>
    <m/>
    <m/>
  </r>
  <r>
    <x v="3"/>
    <s v="556606-3300"/>
    <x v="3"/>
    <x v="5"/>
    <s v="A"/>
    <s v="JA"/>
    <x v="21"/>
    <n v="419.40000000000003"/>
    <n v="466"/>
    <n v="665"/>
    <n v="950"/>
    <s v="FKU"/>
    <n v="16200"/>
    <m/>
    <m/>
    <m/>
  </r>
  <r>
    <x v="3"/>
    <s v="556606-3300"/>
    <x v="3"/>
    <x v="5"/>
    <s v="A"/>
    <s v="JA"/>
    <x v="22"/>
    <n v="419.40000000000003"/>
    <n v="466"/>
    <n v="665"/>
    <n v="950"/>
    <s v="FKU"/>
    <n v="16200"/>
    <m/>
    <m/>
    <m/>
  </r>
  <r>
    <x v="3"/>
    <s v="556606-3300"/>
    <x v="3"/>
    <x v="5"/>
    <s v="A"/>
    <s v="JA"/>
    <x v="23"/>
    <n v="419.40000000000003"/>
    <n v="466"/>
    <n v="665"/>
    <n v="950"/>
    <s v="FKU"/>
    <n v="16200"/>
    <m/>
    <m/>
    <m/>
  </r>
  <r>
    <x v="3"/>
    <s v="556606-3300"/>
    <x v="3"/>
    <x v="5"/>
    <s v="B"/>
    <s v="JA"/>
    <x v="24"/>
    <n v="419.40000000000003"/>
    <n v="466"/>
    <n v="665"/>
    <n v="950"/>
    <s v="FKU"/>
    <n v="16200"/>
    <m/>
    <m/>
    <m/>
  </r>
  <r>
    <x v="3"/>
    <s v="556606-3300"/>
    <x v="3"/>
    <x v="6"/>
    <s v="A"/>
    <s v="JA"/>
    <x v="25"/>
    <n v="324"/>
    <n v="360"/>
    <n v="440"/>
    <n v="550"/>
    <s v="FKU"/>
    <n v="16200"/>
    <m/>
    <m/>
    <m/>
  </r>
  <r>
    <x v="3"/>
    <s v="556606-3300"/>
    <x v="4"/>
    <x v="0"/>
    <s v="A"/>
    <s v="JA"/>
    <x v="0"/>
    <n v="567"/>
    <n v="630"/>
    <n v="700"/>
    <n v="1000"/>
    <s v="FKU"/>
    <n v="24000"/>
    <m/>
    <m/>
    <m/>
  </r>
  <r>
    <x v="3"/>
    <s v="556606-3300"/>
    <x v="4"/>
    <x v="0"/>
    <s v="A"/>
    <s v="JA"/>
    <x v="1"/>
    <n v="567"/>
    <n v="630"/>
    <n v="700"/>
    <n v="1000"/>
    <s v="FKU"/>
    <n v="24000"/>
    <m/>
    <m/>
    <m/>
  </r>
  <r>
    <x v="3"/>
    <s v="556606-3300"/>
    <x v="4"/>
    <x v="0"/>
    <s v="A"/>
    <s v="JA"/>
    <x v="2"/>
    <n v="567"/>
    <n v="630"/>
    <n v="700"/>
    <n v="1000"/>
    <s v="FKU"/>
    <n v="24000"/>
    <m/>
    <m/>
    <m/>
  </r>
  <r>
    <x v="3"/>
    <s v="556606-3300"/>
    <x v="4"/>
    <x v="0"/>
    <s v="A"/>
    <s v="JA"/>
    <x v="3"/>
    <n v="567"/>
    <n v="630"/>
    <n v="700"/>
    <n v="1000"/>
    <s v="FKU"/>
    <n v="24000"/>
    <m/>
    <m/>
    <m/>
  </r>
  <r>
    <x v="3"/>
    <s v="556606-3300"/>
    <x v="4"/>
    <x v="1"/>
    <s v="A"/>
    <s v="JA"/>
    <x v="4"/>
    <n v="441"/>
    <n v="490"/>
    <n v="700"/>
    <n v="1000"/>
    <s v="FKU"/>
    <n v="24000"/>
    <m/>
    <m/>
    <m/>
  </r>
  <r>
    <x v="3"/>
    <s v="556606-3300"/>
    <x v="4"/>
    <x v="1"/>
    <s v="A"/>
    <s v="JA"/>
    <x v="5"/>
    <n v="441"/>
    <n v="490"/>
    <n v="700"/>
    <n v="1000"/>
    <s v="FKU"/>
    <n v="24000"/>
    <m/>
    <m/>
    <m/>
  </r>
  <r>
    <x v="3"/>
    <s v="556606-3300"/>
    <x v="4"/>
    <x v="1"/>
    <s v="A"/>
    <s v="JA"/>
    <x v="6"/>
    <n v="441"/>
    <n v="490"/>
    <n v="700"/>
    <n v="1000"/>
    <s v="FKU"/>
    <n v="24000"/>
    <m/>
    <m/>
    <m/>
  </r>
  <r>
    <x v="3"/>
    <s v="556606-3300"/>
    <x v="4"/>
    <x v="1"/>
    <s v="A"/>
    <s v="JA"/>
    <x v="7"/>
    <n v="441"/>
    <n v="490"/>
    <n v="700"/>
    <n v="1000"/>
    <s v="FKU"/>
    <n v="24000"/>
    <m/>
    <m/>
    <m/>
  </r>
  <r>
    <x v="3"/>
    <s v="556606-3300"/>
    <x v="4"/>
    <x v="1"/>
    <s v="A"/>
    <s v="JA"/>
    <x v="8"/>
    <n v="441"/>
    <n v="490"/>
    <n v="700"/>
    <n v="1000"/>
    <s v="FKU"/>
    <n v="24000"/>
    <m/>
    <m/>
    <m/>
  </r>
  <r>
    <x v="3"/>
    <s v="556606-3300"/>
    <x v="4"/>
    <x v="2"/>
    <s v="A"/>
    <s v="JA"/>
    <x v="9"/>
    <n v="396.90000000000003"/>
    <n v="441"/>
    <n v="630"/>
    <n v="900"/>
    <s v="FKU"/>
    <n v="24000"/>
    <m/>
    <m/>
    <m/>
  </r>
  <r>
    <x v="3"/>
    <s v="556606-3300"/>
    <x v="4"/>
    <x v="2"/>
    <s v="A"/>
    <s v="JA"/>
    <x v="10"/>
    <n v="396.90000000000003"/>
    <n v="441"/>
    <n v="630"/>
    <n v="900"/>
    <s v="FKU"/>
    <n v="24000"/>
    <m/>
    <m/>
    <m/>
  </r>
  <r>
    <x v="3"/>
    <s v="556606-3300"/>
    <x v="4"/>
    <x v="2"/>
    <s v="B"/>
    <s v="JA"/>
    <x v="11"/>
    <n v="396.90000000000003"/>
    <n v="441"/>
    <n v="630"/>
    <n v="900"/>
    <s v="FKU"/>
    <n v="24000"/>
    <m/>
    <m/>
    <m/>
  </r>
  <r>
    <x v="3"/>
    <s v="556606-3300"/>
    <x v="4"/>
    <x v="2"/>
    <s v="B"/>
    <s v="JA"/>
    <x v="12"/>
    <n v="396.90000000000003"/>
    <n v="441"/>
    <n v="630"/>
    <n v="900"/>
    <s v="FKU"/>
    <n v="24000"/>
    <m/>
    <m/>
    <m/>
  </r>
  <r>
    <x v="3"/>
    <s v="556606-3300"/>
    <x v="4"/>
    <x v="3"/>
    <s v="A"/>
    <s v="JA"/>
    <x v="13"/>
    <n v="567"/>
    <n v="630"/>
    <n v="700"/>
    <n v="1000"/>
    <s v="FKU"/>
    <n v="24000"/>
    <m/>
    <m/>
    <m/>
  </r>
  <r>
    <x v="3"/>
    <s v="556606-3300"/>
    <x v="4"/>
    <x v="3"/>
    <s v="A"/>
    <s v="JA"/>
    <x v="14"/>
    <n v="567"/>
    <n v="630"/>
    <n v="700"/>
    <n v="1000"/>
    <s v="FKU"/>
    <n v="24000"/>
    <m/>
    <m/>
    <m/>
  </r>
  <r>
    <x v="3"/>
    <s v="556606-3300"/>
    <x v="4"/>
    <x v="3"/>
    <s v="A"/>
    <s v="JA"/>
    <x v="15"/>
    <n v="567"/>
    <n v="630"/>
    <n v="700"/>
    <n v="1000"/>
    <s v="FKU"/>
    <n v="24000"/>
    <m/>
    <m/>
    <m/>
  </r>
  <r>
    <x v="3"/>
    <s v="556606-3300"/>
    <x v="4"/>
    <x v="3"/>
    <s v="A"/>
    <s v="JA"/>
    <x v="16"/>
    <n v="567"/>
    <n v="630"/>
    <n v="700"/>
    <n v="1000"/>
    <s v="FKU"/>
    <n v="24000"/>
    <m/>
    <m/>
    <m/>
  </r>
  <r>
    <x v="3"/>
    <s v="556606-3300"/>
    <x v="4"/>
    <x v="3"/>
    <s v="A"/>
    <s v="JA"/>
    <x v="17"/>
    <n v="567"/>
    <n v="630"/>
    <n v="700"/>
    <n v="1000"/>
    <s v="FKU"/>
    <n v="24000"/>
    <m/>
    <m/>
    <m/>
  </r>
  <r>
    <x v="3"/>
    <s v="556606-3300"/>
    <x v="4"/>
    <x v="4"/>
    <s v="A"/>
    <s v="JA"/>
    <x v="18"/>
    <n v="441"/>
    <n v="490"/>
    <n v="700"/>
    <n v="1000"/>
    <s v="FKU"/>
    <n v="24000"/>
    <m/>
    <m/>
    <m/>
  </r>
  <r>
    <x v="3"/>
    <s v="556606-3300"/>
    <x v="4"/>
    <x v="4"/>
    <s v="A"/>
    <s v="JA"/>
    <x v="19"/>
    <n v="441"/>
    <n v="490"/>
    <n v="700"/>
    <n v="1000"/>
    <s v="FKU"/>
    <n v="24000"/>
    <m/>
    <m/>
    <m/>
  </r>
  <r>
    <x v="3"/>
    <s v="556606-3300"/>
    <x v="4"/>
    <x v="4"/>
    <s v="B"/>
    <s v="JA"/>
    <x v="20"/>
    <n v="441"/>
    <n v="490"/>
    <n v="700"/>
    <n v="1000"/>
    <s v="FKU"/>
    <n v="24000"/>
    <m/>
    <m/>
    <m/>
  </r>
  <r>
    <x v="3"/>
    <s v="556606-3300"/>
    <x v="4"/>
    <x v="5"/>
    <s v="A"/>
    <s v="JA"/>
    <x v="21"/>
    <n v="396.90000000000003"/>
    <n v="441"/>
    <n v="630"/>
    <n v="900"/>
    <s v="FKU"/>
    <n v="24000"/>
    <m/>
    <m/>
    <m/>
  </r>
  <r>
    <x v="3"/>
    <s v="556606-3300"/>
    <x v="4"/>
    <x v="5"/>
    <s v="A"/>
    <s v="JA"/>
    <x v="22"/>
    <n v="396.90000000000003"/>
    <n v="441"/>
    <n v="630"/>
    <n v="900"/>
    <s v="FKU"/>
    <n v="24000"/>
    <m/>
    <m/>
    <m/>
  </r>
  <r>
    <x v="3"/>
    <s v="556606-3300"/>
    <x v="4"/>
    <x v="5"/>
    <s v="A"/>
    <s v="JA"/>
    <x v="23"/>
    <n v="396.90000000000003"/>
    <n v="441"/>
    <n v="630"/>
    <n v="900"/>
    <s v="FKU"/>
    <n v="24000"/>
    <m/>
    <m/>
    <m/>
  </r>
  <r>
    <x v="3"/>
    <s v="556606-3300"/>
    <x v="4"/>
    <x v="5"/>
    <s v="B"/>
    <s v="JA"/>
    <x v="24"/>
    <n v="396.90000000000003"/>
    <n v="441"/>
    <n v="630"/>
    <n v="900"/>
    <s v="FKU"/>
    <n v="24000"/>
    <m/>
    <m/>
    <m/>
  </r>
  <r>
    <x v="3"/>
    <s v="556606-3300"/>
    <x v="4"/>
    <x v="6"/>
    <s v="A"/>
    <s v="JA"/>
    <x v="25"/>
    <n v="315"/>
    <n v="350"/>
    <n v="435"/>
    <n v="525"/>
    <s v="FKU"/>
    <n v="24000"/>
    <m/>
    <m/>
    <m/>
  </r>
  <r>
    <x v="3"/>
    <s v="556606-3300"/>
    <x v="1"/>
    <x v="0"/>
    <s v="A"/>
    <s v="JA"/>
    <x v="0"/>
    <n v="567"/>
    <n v="630"/>
    <n v="700"/>
    <n v="1000"/>
    <s v="FKU"/>
    <n v="22000"/>
    <m/>
    <m/>
    <m/>
  </r>
  <r>
    <x v="3"/>
    <s v="556606-3300"/>
    <x v="1"/>
    <x v="0"/>
    <s v="A"/>
    <s v="JA"/>
    <x v="1"/>
    <n v="567"/>
    <n v="630"/>
    <n v="700"/>
    <n v="1000"/>
    <s v="FKU"/>
    <n v="22000"/>
    <m/>
    <m/>
    <m/>
  </r>
  <r>
    <x v="3"/>
    <s v="556606-3300"/>
    <x v="1"/>
    <x v="0"/>
    <s v="A"/>
    <s v="JA"/>
    <x v="2"/>
    <n v="567"/>
    <n v="630"/>
    <n v="700"/>
    <n v="1000"/>
    <s v="FKU"/>
    <n v="22000"/>
    <m/>
    <m/>
    <m/>
  </r>
  <r>
    <x v="3"/>
    <s v="556606-3300"/>
    <x v="1"/>
    <x v="0"/>
    <s v="A"/>
    <s v="JA"/>
    <x v="3"/>
    <n v="567"/>
    <n v="630"/>
    <n v="700"/>
    <n v="1000"/>
    <s v="FKU"/>
    <n v="22000"/>
    <m/>
    <m/>
    <m/>
  </r>
  <r>
    <x v="3"/>
    <s v="556606-3300"/>
    <x v="1"/>
    <x v="1"/>
    <s v="A"/>
    <s v="JA"/>
    <x v="4"/>
    <n v="452.7"/>
    <n v="503"/>
    <n v="718"/>
    <n v="1025"/>
    <s v="FKU"/>
    <n v="22000"/>
    <m/>
    <m/>
    <m/>
  </r>
  <r>
    <x v="3"/>
    <s v="556606-3300"/>
    <x v="1"/>
    <x v="1"/>
    <s v="A"/>
    <s v="JA"/>
    <x v="5"/>
    <n v="452.7"/>
    <n v="503"/>
    <n v="718"/>
    <n v="1025"/>
    <s v="FKU"/>
    <n v="22000"/>
    <m/>
    <m/>
    <m/>
  </r>
  <r>
    <x v="3"/>
    <s v="556606-3300"/>
    <x v="1"/>
    <x v="1"/>
    <s v="A"/>
    <s v="JA"/>
    <x v="6"/>
    <n v="452.7"/>
    <n v="503"/>
    <n v="718"/>
    <n v="1025"/>
    <s v="FKU"/>
    <n v="22000"/>
    <m/>
    <m/>
    <m/>
  </r>
  <r>
    <x v="3"/>
    <s v="556606-3300"/>
    <x v="1"/>
    <x v="1"/>
    <s v="A"/>
    <s v="JA"/>
    <x v="7"/>
    <n v="452.7"/>
    <n v="503"/>
    <n v="718"/>
    <n v="1025"/>
    <s v="FKU"/>
    <n v="22000"/>
    <m/>
    <m/>
    <m/>
  </r>
  <r>
    <x v="3"/>
    <s v="556606-3300"/>
    <x v="1"/>
    <x v="1"/>
    <s v="A"/>
    <s v="JA"/>
    <x v="8"/>
    <n v="452.7"/>
    <n v="503"/>
    <n v="718"/>
    <n v="1025"/>
    <s v="FKU"/>
    <n v="22000"/>
    <m/>
    <m/>
    <m/>
  </r>
  <r>
    <x v="3"/>
    <s v="556606-3300"/>
    <x v="1"/>
    <x v="2"/>
    <s v="A"/>
    <s v="JA"/>
    <x v="9"/>
    <n v="396.90000000000003"/>
    <n v="441"/>
    <n v="630"/>
    <n v="900"/>
    <s v="FKU"/>
    <n v="22000"/>
    <m/>
    <m/>
    <m/>
  </r>
  <r>
    <x v="3"/>
    <s v="556606-3300"/>
    <x v="1"/>
    <x v="2"/>
    <s v="A"/>
    <s v="JA"/>
    <x v="10"/>
    <n v="396.90000000000003"/>
    <n v="441"/>
    <n v="630"/>
    <n v="900"/>
    <s v="FKU"/>
    <n v="22000"/>
    <m/>
    <m/>
    <m/>
  </r>
  <r>
    <x v="3"/>
    <s v="556606-3300"/>
    <x v="1"/>
    <x v="2"/>
    <s v="B"/>
    <s v="JA"/>
    <x v="11"/>
    <n v="396.90000000000003"/>
    <n v="441"/>
    <n v="630"/>
    <n v="900"/>
    <s v="FKU"/>
    <n v="22000"/>
    <m/>
    <m/>
    <m/>
  </r>
  <r>
    <x v="3"/>
    <s v="556606-3300"/>
    <x v="1"/>
    <x v="2"/>
    <s v="B"/>
    <s v="JA"/>
    <x v="12"/>
    <n v="396.90000000000003"/>
    <n v="441"/>
    <n v="630"/>
    <n v="900"/>
    <s v="FKU"/>
    <n v="22000"/>
    <m/>
    <m/>
    <m/>
  </r>
  <r>
    <x v="3"/>
    <s v="556606-3300"/>
    <x v="1"/>
    <x v="3"/>
    <s v="A"/>
    <s v="JA"/>
    <x v="13"/>
    <n v="623.70000000000005"/>
    <n v="693"/>
    <n v="770"/>
    <n v="1100"/>
    <s v="FKU"/>
    <n v="22000"/>
    <m/>
    <m/>
    <m/>
  </r>
  <r>
    <x v="3"/>
    <s v="556606-3300"/>
    <x v="1"/>
    <x v="3"/>
    <s v="A"/>
    <s v="JA"/>
    <x v="14"/>
    <n v="623.70000000000005"/>
    <n v="693"/>
    <n v="770"/>
    <n v="1100"/>
    <s v="FKU"/>
    <n v="22000"/>
    <m/>
    <m/>
    <m/>
  </r>
  <r>
    <x v="3"/>
    <s v="556606-3300"/>
    <x v="1"/>
    <x v="3"/>
    <s v="A"/>
    <s v="JA"/>
    <x v="15"/>
    <n v="623.70000000000005"/>
    <n v="693"/>
    <n v="770"/>
    <n v="1100"/>
    <s v="FKU"/>
    <n v="22000"/>
    <m/>
    <m/>
    <m/>
  </r>
  <r>
    <x v="3"/>
    <s v="556606-3300"/>
    <x v="1"/>
    <x v="3"/>
    <s v="A"/>
    <s v="JA"/>
    <x v="16"/>
    <n v="623.70000000000005"/>
    <n v="693"/>
    <n v="770"/>
    <n v="1100"/>
    <s v="FKU"/>
    <n v="22000"/>
    <m/>
    <m/>
    <m/>
  </r>
  <r>
    <x v="3"/>
    <s v="556606-3300"/>
    <x v="1"/>
    <x v="3"/>
    <s v="A"/>
    <s v="JA"/>
    <x v="17"/>
    <n v="623.70000000000005"/>
    <n v="693"/>
    <n v="770"/>
    <n v="1100"/>
    <s v="FKU"/>
    <n v="22000"/>
    <m/>
    <m/>
    <m/>
  </r>
  <r>
    <x v="3"/>
    <s v="556606-3300"/>
    <x v="1"/>
    <x v="4"/>
    <s v="A"/>
    <s v="JA"/>
    <x v="18"/>
    <n v="485.1"/>
    <n v="539"/>
    <n v="770"/>
    <n v="1100"/>
    <s v="FKU"/>
    <n v="22000"/>
    <m/>
    <m/>
    <m/>
  </r>
  <r>
    <x v="3"/>
    <s v="556606-3300"/>
    <x v="1"/>
    <x v="4"/>
    <s v="A"/>
    <s v="JA"/>
    <x v="19"/>
    <n v="485.1"/>
    <n v="539"/>
    <n v="770"/>
    <n v="1100"/>
    <s v="FKU"/>
    <n v="22000"/>
    <m/>
    <m/>
    <m/>
  </r>
  <r>
    <x v="3"/>
    <s v="556606-3300"/>
    <x v="1"/>
    <x v="4"/>
    <s v="B"/>
    <s v="JA"/>
    <x v="20"/>
    <n v="485.1"/>
    <n v="539"/>
    <n v="770"/>
    <n v="1100"/>
    <s v="FKU"/>
    <n v="22000"/>
    <m/>
    <m/>
    <m/>
  </r>
  <r>
    <x v="3"/>
    <s v="556606-3300"/>
    <x v="1"/>
    <x v="5"/>
    <s v="A"/>
    <s v="JA"/>
    <x v="21"/>
    <n v="396.90000000000003"/>
    <n v="441"/>
    <n v="630"/>
    <n v="900"/>
    <s v="FKU"/>
    <n v="22000"/>
    <m/>
    <m/>
    <m/>
  </r>
  <r>
    <x v="3"/>
    <s v="556606-3300"/>
    <x v="1"/>
    <x v="5"/>
    <s v="A"/>
    <s v="JA"/>
    <x v="22"/>
    <n v="396.90000000000003"/>
    <n v="441"/>
    <n v="630"/>
    <n v="900"/>
    <s v="FKU"/>
    <n v="22000"/>
    <m/>
    <m/>
    <m/>
  </r>
  <r>
    <x v="3"/>
    <s v="556606-3300"/>
    <x v="1"/>
    <x v="5"/>
    <s v="A"/>
    <s v="JA"/>
    <x v="23"/>
    <n v="396.90000000000003"/>
    <n v="441"/>
    <n v="630"/>
    <n v="900"/>
    <s v="FKU"/>
    <n v="22000"/>
    <m/>
    <m/>
    <m/>
  </r>
  <r>
    <x v="3"/>
    <s v="556606-3300"/>
    <x v="1"/>
    <x v="5"/>
    <s v="B"/>
    <s v="JA"/>
    <x v="24"/>
    <n v="396.90000000000003"/>
    <n v="441"/>
    <n v="630"/>
    <n v="900"/>
    <s v="FKU"/>
    <n v="22000"/>
    <m/>
    <m/>
    <m/>
  </r>
  <r>
    <x v="3"/>
    <s v="556606-3300"/>
    <x v="1"/>
    <x v="6"/>
    <s v="A"/>
    <s v="JA"/>
    <x v="25"/>
    <n v="333"/>
    <n v="370"/>
    <n v="470"/>
    <n v="580"/>
    <s v="FKU"/>
    <n v="22000"/>
    <m/>
    <m/>
    <m/>
  </r>
  <r>
    <x v="3"/>
    <s v="556606-3300"/>
    <x v="6"/>
    <x v="0"/>
    <s v="A"/>
    <s v="JA"/>
    <x v="0"/>
    <n v="567"/>
    <n v="630"/>
    <n v="700"/>
    <n v="1000"/>
    <s v="FKU"/>
    <n v="29200"/>
    <m/>
    <m/>
    <m/>
  </r>
  <r>
    <x v="3"/>
    <s v="556606-3300"/>
    <x v="6"/>
    <x v="0"/>
    <s v="A"/>
    <s v="JA"/>
    <x v="1"/>
    <n v="567"/>
    <n v="630"/>
    <n v="700"/>
    <n v="1000"/>
    <s v="FKU"/>
    <n v="29200"/>
    <m/>
    <m/>
    <m/>
  </r>
  <r>
    <x v="3"/>
    <s v="556606-3300"/>
    <x v="6"/>
    <x v="0"/>
    <s v="A"/>
    <s v="JA"/>
    <x v="2"/>
    <n v="567"/>
    <n v="630"/>
    <n v="700"/>
    <n v="1000"/>
    <s v="FKU"/>
    <n v="29200"/>
    <m/>
    <m/>
    <m/>
  </r>
  <r>
    <x v="3"/>
    <s v="556606-3300"/>
    <x v="6"/>
    <x v="0"/>
    <s v="A"/>
    <s v="JA"/>
    <x v="3"/>
    <n v="567"/>
    <n v="630"/>
    <n v="700"/>
    <n v="1000"/>
    <s v="FKU"/>
    <n v="29200"/>
    <m/>
    <m/>
    <m/>
  </r>
  <r>
    <x v="3"/>
    <s v="556606-3300"/>
    <x v="6"/>
    <x v="1"/>
    <s v="A"/>
    <s v="JA"/>
    <x v="4"/>
    <n v="452.7"/>
    <n v="503"/>
    <n v="718"/>
    <n v="1025"/>
    <s v="FKU"/>
    <n v="29200"/>
    <m/>
    <m/>
    <m/>
  </r>
  <r>
    <x v="3"/>
    <s v="556606-3300"/>
    <x v="6"/>
    <x v="1"/>
    <s v="A"/>
    <s v="JA"/>
    <x v="5"/>
    <n v="452.7"/>
    <n v="503"/>
    <n v="718"/>
    <n v="1025"/>
    <s v="FKU"/>
    <n v="29200"/>
    <m/>
    <m/>
    <m/>
  </r>
  <r>
    <x v="3"/>
    <s v="556606-3300"/>
    <x v="6"/>
    <x v="1"/>
    <s v="A"/>
    <s v="JA"/>
    <x v="6"/>
    <n v="452.7"/>
    <n v="503"/>
    <n v="718"/>
    <n v="1025"/>
    <s v="FKU"/>
    <n v="29200"/>
    <m/>
    <m/>
    <m/>
  </r>
  <r>
    <x v="3"/>
    <s v="556606-3300"/>
    <x v="6"/>
    <x v="1"/>
    <s v="A"/>
    <s v="JA"/>
    <x v="7"/>
    <n v="452.7"/>
    <n v="503"/>
    <n v="718"/>
    <n v="1025"/>
    <s v="FKU"/>
    <n v="29200"/>
    <m/>
    <m/>
    <m/>
  </r>
  <r>
    <x v="3"/>
    <s v="556606-3300"/>
    <x v="6"/>
    <x v="1"/>
    <s v="A"/>
    <s v="JA"/>
    <x v="8"/>
    <n v="452.7"/>
    <n v="503"/>
    <n v="718"/>
    <n v="1025"/>
    <s v="FKU"/>
    <n v="29200"/>
    <m/>
    <m/>
    <m/>
  </r>
  <r>
    <x v="3"/>
    <s v="556606-3300"/>
    <x v="6"/>
    <x v="2"/>
    <s v="A"/>
    <s v="JA"/>
    <x v="9"/>
    <n v="396.90000000000003"/>
    <n v="441"/>
    <n v="630"/>
    <n v="900"/>
    <s v="FKU"/>
    <n v="29200"/>
    <m/>
    <m/>
    <m/>
  </r>
  <r>
    <x v="3"/>
    <s v="556606-3300"/>
    <x v="6"/>
    <x v="2"/>
    <s v="A"/>
    <s v="JA"/>
    <x v="10"/>
    <n v="396.90000000000003"/>
    <n v="441"/>
    <n v="630"/>
    <n v="900"/>
    <s v="FKU"/>
    <n v="29200"/>
    <m/>
    <m/>
    <m/>
  </r>
  <r>
    <x v="3"/>
    <s v="556606-3300"/>
    <x v="6"/>
    <x v="2"/>
    <s v="B"/>
    <s v="JA"/>
    <x v="11"/>
    <n v="396.90000000000003"/>
    <n v="441"/>
    <n v="630"/>
    <n v="900"/>
    <s v="FKU"/>
    <n v="29200"/>
    <m/>
    <m/>
    <m/>
  </r>
  <r>
    <x v="3"/>
    <s v="556606-3300"/>
    <x v="6"/>
    <x v="2"/>
    <s v="B"/>
    <s v="JA"/>
    <x v="12"/>
    <n v="396.90000000000003"/>
    <n v="441"/>
    <n v="630"/>
    <n v="900"/>
    <s v="FKU"/>
    <n v="29200"/>
    <m/>
    <m/>
    <m/>
  </r>
  <r>
    <x v="3"/>
    <s v="556606-3300"/>
    <x v="6"/>
    <x v="3"/>
    <s v="A"/>
    <s v="JA"/>
    <x v="13"/>
    <n v="623.70000000000005"/>
    <n v="693"/>
    <n v="770"/>
    <n v="1100"/>
    <s v="FKU"/>
    <n v="29200"/>
    <m/>
    <m/>
    <m/>
  </r>
  <r>
    <x v="3"/>
    <s v="556606-3300"/>
    <x v="6"/>
    <x v="3"/>
    <s v="A"/>
    <s v="JA"/>
    <x v="14"/>
    <n v="623.70000000000005"/>
    <n v="693"/>
    <n v="770"/>
    <n v="1100"/>
    <s v="FKU"/>
    <n v="29200"/>
    <m/>
    <m/>
    <m/>
  </r>
  <r>
    <x v="3"/>
    <s v="556606-3300"/>
    <x v="6"/>
    <x v="3"/>
    <s v="A"/>
    <s v="JA"/>
    <x v="15"/>
    <n v="623.70000000000005"/>
    <n v="693"/>
    <n v="770"/>
    <n v="1100"/>
    <s v="FKU"/>
    <n v="29200"/>
    <m/>
    <m/>
    <m/>
  </r>
  <r>
    <x v="3"/>
    <s v="556606-3300"/>
    <x v="6"/>
    <x v="3"/>
    <s v="A"/>
    <s v="JA"/>
    <x v="16"/>
    <n v="623.70000000000005"/>
    <n v="693"/>
    <n v="770"/>
    <n v="1100"/>
    <s v="FKU"/>
    <n v="29200"/>
    <m/>
    <m/>
    <m/>
  </r>
  <r>
    <x v="3"/>
    <s v="556606-3300"/>
    <x v="6"/>
    <x v="3"/>
    <s v="A"/>
    <s v="JA"/>
    <x v="17"/>
    <n v="623.70000000000005"/>
    <n v="693"/>
    <n v="770"/>
    <n v="1100"/>
    <s v="FKU"/>
    <n v="29200"/>
    <m/>
    <m/>
    <m/>
  </r>
  <r>
    <x v="3"/>
    <s v="556606-3300"/>
    <x v="6"/>
    <x v="4"/>
    <s v="A"/>
    <s v="JA"/>
    <x v="18"/>
    <n v="496.8"/>
    <n v="552"/>
    <n v="788"/>
    <n v="1125"/>
    <s v="FKU"/>
    <n v="29200"/>
    <m/>
    <m/>
    <m/>
  </r>
  <r>
    <x v="3"/>
    <s v="556606-3300"/>
    <x v="6"/>
    <x v="4"/>
    <s v="A"/>
    <s v="JA"/>
    <x v="19"/>
    <n v="496.8"/>
    <n v="552"/>
    <n v="788"/>
    <n v="1125"/>
    <s v="FKU"/>
    <n v="29200"/>
    <m/>
    <m/>
    <m/>
  </r>
  <r>
    <x v="3"/>
    <s v="556606-3300"/>
    <x v="6"/>
    <x v="4"/>
    <s v="B"/>
    <s v="JA"/>
    <x v="20"/>
    <n v="496.8"/>
    <n v="552"/>
    <n v="788"/>
    <n v="1125"/>
    <s v="FKU"/>
    <n v="29200"/>
    <m/>
    <m/>
    <m/>
  </r>
  <r>
    <x v="3"/>
    <s v="556606-3300"/>
    <x v="6"/>
    <x v="5"/>
    <s v="A"/>
    <s v="JA"/>
    <x v="21"/>
    <n v="396.90000000000003"/>
    <n v="441"/>
    <n v="630"/>
    <n v="900"/>
    <s v="FKU"/>
    <n v="29200"/>
    <m/>
    <m/>
    <m/>
  </r>
  <r>
    <x v="3"/>
    <s v="556606-3300"/>
    <x v="6"/>
    <x v="5"/>
    <s v="A"/>
    <s v="JA"/>
    <x v="22"/>
    <n v="396.90000000000003"/>
    <n v="441"/>
    <n v="630"/>
    <n v="900"/>
    <s v="FKU"/>
    <n v="29200"/>
    <m/>
    <m/>
    <m/>
  </r>
  <r>
    <x v="3"/>
    <s v="556606-3300"/>
    <x v="6"/>
    <x v="5"/>
    <s v="A"/>
    <s v="JA"/>
    <x v="23"/>
    <n v="396.90000000000003"/>
    <n v="441"/>
    <n v="630"/>
    <n v="900"/>
    <s v="FKU"/>
    <n v="29200"/>
    <m/>
    <m/>
    <m/>
  </r>
  <r>
    <x v="3"/>
    <s v="556606-3300"/>
    <x v="6"/>
    <x v="5"/>
    <s v="B"/>
    <s v="JA"/>
    <x v="24"/>
    <n v="396.90000000000003"/>
    <n v="441"/>
    <n v="630"/>
    <n v="900"/>
    <s v="FKU"/>
    <n v="29200"/>
    <m/>
    <m/>
    <m/>
  </r>
  <r>
    <x v="3"/>
    <s v="556606-3300"/>
    <x v="6"/>
    <x v="6"/>
    <s v="A"/>
    <s v="JA"/>
    <x v="25"/>
    <n v="333"/>
    <n v="370"/>
    <n v="470"/>
    <n v="580"/>
    <s v="FKU"/>
    <n v="29200"/>
    <m/>
    <m/>
    <m/>
  </r>
  <r>
    <x v="4"/>
    <s v="556092-3053"/>
    <x v="3"/>
    <x v="0"/>
    <s v="A"/>
    <s v="JA"/>
    <x v="0"/>
    <n v="277.83"/>
    <n v="308.7"/>
    <n v="343"/>
    <n v="490"/>
    <s v="FKU"/>
    <n v="24000"/>
    <m/>
    <m/>
    <m/>
  </r>
  <r>
    <x v="4"/>
    <s v="556092-3053"/>
    <x v="3"/>
    <x v="0"/>
    <s v="A"/>
    <s v="JA"/>
    <x v="1"/>
    <n v="277.83"/>
    <n v="308.7"/>
    <n v="343"/>
    <n v="490"/>
    <s v="FKU"/>
    <n v="24000"/>
    <m/>
    <m/>
    <m/>
  </r>
  <r>
    <x v="4"/>
    <s v="556092-3053"/>
    <x v="3"/>
    <x v="0"/>
    <s v="A"/>
    <s v="JA"/>
    <x v="2"/>
    <n v="277.83"/>
    <n v="308.7"/>
    <n v="343"/>
    <n v="490"/>
    <s v="FKU"/>
    <n v="24000"/>
    <m/>
    <m/>
    <m/>
  </r>
  <r>
    <x v="4"/>
    <s v="556092-3053"/>
    <x v="3"/>
    <x v="0"/>
    <s v="A"/>
    <s v="JA"/>
    <x v="3"/>
    <n v="277.83"/>
    <n v="308.7"/>
    <n v="343"/>
    <n v="490"/>
    <s v="FKU"/>
    <n v="24000"/>
    <m/>
    <m/>
    <m/>
  </r>
  <r>
    <x v="4"/>
    <s v="556092-3053"/>
    <x v="3"/>
    <x v="1"/>
    <s v="A"/>
    <s v="JA"/>
    <x v="4"/>
    <n v="522"/>
    <n v="580"/>
    <n v="780"/>
    <n v="980"/>
    <s v="FKU"/>
    <n v="24000"/>
    <m/>
    <m/>
    <m/>
  </r>
  <r>
    <x v="4"/>
    <s v="556092-3053"/>
    <x v="3"/>
    <x v="1"/>
    <s v="A"/>
    <s v="JA"/>
    <x v="5"/>
    <n v="522"/>
    <n v="580"/>
    <n v="780"/>
    <n v="980"/>
    <s v="FKU"/>
    <n v="24000"/>
    <m/>
    <m/>
    <m/>
  </r>
  <r>
    <x v="4"/>
    <s v="556092-3053"/>
    <x v="3"/>
    <x v="1"/>
    <s v="A"/>
    <s v="JA"/>
    <x v="6"/>
    <n v="522"/>
    <n v="580"/>
    <n v="780"/>
    <n v="980"/>
    <s v="FKU"/>
    <n v="24000"/>
    <m/>
    <m/>
    <m/>
  </r>
  <r>
    <x v="4"/>
    <s v="556092-3053"/>
    <x v="3"/>
    <x v="1"/>
    <s v="A"/>
    <s v="JA"/>
    <x v="7"/>
    <n v="522"/>
    <n v="580"/>
    <n v="780"/>
    <n v="980"/>
    <s v="FKU"/>
    <n v="24000"/>
    <m/>
    <m/>
    <m/>
  </r>
  <r>
    <x v="4"/>
    <s v="556092-3053"/>
    <x v="3"/>
    <x v="1"/>
    <s v="A"/>
    <s v="JA"/>
    <x v="8"/>
    <n v="522"/>
    <n v="580"/>
    <n v="780"/>
    <n v="980"/>
    <s v="FKU"/>
    <n v="24000"/>
    <m/>
    <m/>
    <m/>
  </r>
  <r>
    <x v="4"/>
    <s v="556092-3053"/>
    <x v="3"/>
    <x v="2"/>
    <s v="A"/>
    <s v="JA"/>
    <x v="9"/>
    <n v="522"/>
    <n v="580"/>
    <n v="780"/>
    <n v="980"/>
    <s v="FKU"/>
    <n v="24000"/>
    <m/>
    <m/>
    <m/>
  </r>
  <r>
    <x v="4"/>
    <s v="556092-3053"/>
    <x v="3"/>
    <x v="2"/>
    <s v="A"/>
    <s v="JA"/>
    <x v="10"/>
    <n v="522"/>
    <n v="580"/>
    <n v="780"/>
    <n v="980"/>
    <s v="FKU"/>
    <n v="24000"/>
    <m/>
    <m/>
    <m/>
  </r>
  <r>
    <x v="4"/>
    <s v="556092-3053"/>
    <x v="3"/>
    <x v="2"/>
    <s v="B"/>
    <s v="JA"/>
    <x v="11"/>
    <n v="522"/>
    <n v="580"/>
    <n v="780"/>
    <n v="980"/>
    <s v="FKU"/>
    <n v="24000"/>
    <m/>
    <m/>
    <m/>
  </r>
  <r>
    <x v="4"/>
    <s v="556092-3053"/>
    <x v="3"/>
    <x v="2"/>
    <s v="B"/>
    <s v="JA"/>
    <x v="12"/>
    <n v="522"/>
    <n v="580"/>
    <n v="780"/>
    <n v="980"/>
    <s v="FKU"/>
    <n v="24000"/>
    <m/>
    <m/>
    <m/>
  </r>
  <r>
    <x v="4"/>
    <s v="556092-3053"/>
    <x v="3"/>
    <x v="3"/>
    <s v="A"/>
    <s v="JA"/>
    <x v="13"/>
    <n v="631.80000000000007"/>
    <n v="702"/>
    <n v="780"/>
    <n v="980"/>
    <s v="FKU"/>
    <n v="24000"/>
    <m/>
    <m/>
    <m/>
  </r>
  <r>
    <x v="4"/>
    <s v="556092-3053"/>
    <x v="3"/>
    <x v="3"/>
    <s v="A"/>
    <s v="JA"/>
    <x v="14"/>
    <n v="631.80000000000007"/>
    <n v="702"/>
    <n v="780"/>
    <n v="980"/>
    <s v="FKU"/>
    <n v="24000"/>
    <m/>
    <m/>
    <m/>
  </r>
  <r>
    <x v="4"/>
    <s v="556092-3053"/>
    <x v="3"/>
    <x v="3"/>
    <s v="A"/>
    <s v="JA"/>
    <x v="15"/>
    <n v="631.80000000000007"/>
    <n v="702"/>
    <n v="780"/>
    <n v="980"/>
    <s v="FKU"/>
    <n v="24000"/>
    <m/>
    <m/>
    <m/>
  </r>
  <r>
    <x v="4"/>
    <s v="556092-3053"/>
    <x v="3"/>
    <x v="3"/>
    <s v="A"/>
    <s v="JA"/>
    <x v="16"/>
    <n v="631.80000000000007"/>
    <n v="702"/>
    <n v="780"/>
    <n v="980"/>
    <s v="FKU"/>
    <n v="24000"/>
    <m/>
    <m/>
    <m/>
  </r>
  <r>
    <x v="4"/>
    <s v="556092-3053"/>
    <x v="3"/>
    <x v="3"/>
    <s v="A"/>
    <s v="JA"/>
    <x v="17"/>
    <n v="631.80000000000007"/>
    <n v="702"/>
    <n v="780"/>
    <n v="980"/>
    <s v="FKU"/>
    <n v="24000"/>
    <m/>
    <m/>
    <m/>
  </r>
  <r>
    <x v="4"/>
    <s v="556092-3053"/>
    <x v="3"/>
    <x v="4"/>
    <s v="A"/>
    <s v="JA"/>
    <x v="18"/>
    <n v="216.9"/>
    <n v="241"/>
    <n v="343"/>
    <n v="490"/>
    <s v="FKU"/>
    <n v="24000"/>
    <m/>
    <m/>
    <m/>
  </r>
  <r>
    <x v="4"/>
    <s v="556092-3053"/>
    <x v="3"/>
    <x v="4"/>
    <s v="A"/>
    <s v="JA"/>
    <x v="19"/>
    <n v="216.9"/>
    <n v="241"/>
    <n v="343"/>
    <n v="490"/>
    <s v="FKU"/>
    <n v="24000"/>
    <m/>
    <m/>
    <m/>
  </r>
  <r>
    <x v="4"/>
    <s v="556092-3053"/>
    <x v="3"/>
    <x v="4"/>
    <s v="B"/>
    <s v="JA"/>
    <x v="20"/>
    <n v="216.9"/>
    <n v="241"/>
    <n v="343"/>
    <n v="490"/>
    <s v="FKU"/>
    <n v="24000"/>
    <m/>
    <m/>
    <m/>
  </r>
  <r>
    <x v="4"/>
    <s v="556092-3053"/>
    <x v="3"/>
    <x v="5"/>
    <s v="A"/>
    <s v="JA"/>
    <x v="21"/>
    <n v="216.9"/>
    <n v="241"/>
    <n v="343"/>
    <n v="490"/>
    <s v="FKU"/>
    <n v="24000"/>
    <m/>
    <m/>
    <m/>
  </r>
  <r>
    <x v="4"/>
    <s v="556092-3053"/>
    <x v="3"/>
    <x v="5"/>
    <s v="A"/>
    <s v="JA"/>
    <x v="22"/>
    <n v="216.9"/>
    <n v="241"/>
    <n v="343"/>
    <n v="490"/>
    <s v="FKU"/>
    <n v="24000"/>
    <m/>
    <m/>
    <m/>
  </r>
  <r>
    <x v="4"/>
    <s v="556092-3053"/>
    <x v="3"/>
    <x v="5"/>
    <s v="A"/>
    <s v="JA"/>
    <x v="23"/>
    <n v="216.9"/>
    <n v="241"/>
    <n v="343"/>
    <n v="490"/>
    <s v="FKU"/>
    <n v="24000"/>
    <m/>
    <m/>
    <m/>
  </r>
  <r>
    <x v="4"/>
    <s v="556092-3053"/>
    <x v="3"/>
    <x v="5"/>
    <s v="B"/>
    <s v="JA"/>
    <x v="24"/>
    <n v="216.9"/>
    <n v="241"/>
    <n v="343"/>
    <n v="490"/>
    <s v="FKU"/>
    <n v="24000"/>
    <m/>
    <m/>
    <m/>
  </r>
  <r>
    <x v="4"/>
    <s v="556092-3053"/>
    <x v="3"/>
    <x v="6"/>
    <s v="A"/>
    <s v="JA"/>
    <x v="25"/>
    <n v="216.9"/>
    <n v="241"/>
    <n v="343"/>
    <n v="490"/>
    <s v="FKU"/>
    <n v="24000"/>
    <m/>
    <m/>
    <m/>
  </r>
  <r>
    <x v="4"/>
    <s v="556092-3053"/>
    <x v="5"/>
    <x v="0"/>
    <s v="A"/>
    <s v="JA"/>
    <x v="0"/>
    <n v="277.83"/>
    <n v="308.7"/>
    <n v="343"/>
    <n v="490"/>
    <s v="FKU"/>
    <n v="29200"/>
    <m/>
    <m/>
    <m/>
  </r>
  <r>
    <x v="4"/>
    <s v="556092-3053"/>
    <x v="5"/>
    <x v="0"/>
    <s v="A"/>
    <s v="JA"/>
    <x v="1"/>
    <n v="277.83"/>
    <n v="308.7"/>
    <n v="343"/>
    <n v="490"/>
    <s v="FKU"/>
    <n v="29200"/>
    <m/>
    <m/>
    <m/>
  </r>
  <r>
    <x v="4"/>
    <s v="556092-3053"/>
    <x v="5"/>
    <x v="0"/>
    <s v="A"/>
    <s v="JA"/>
    <x v="2"/>
    <n v="277.83"/>
    <n v="308.7"/>
    <n v="343"/>
    <n v="490"/>
    <s v="FKU"/>
    <n v="29200"/>
    <m/>
    <m/>
    <m/>
  </r>
  <r>
    <x v="4"/>
    <s v="556092-3053"/>
    <x v="5"/>
    <x v="0"/>
    <s v="A"/>
    <s v="JA"/>
    <x v="3"/>
    <n v="277.83"/>
    <n v="308.7"/>
    <n v="343"/>
    <n v="490"/>
    <s v="FKU"/>
    <n v="29200"/>
    <m/>
    <m/>
    <m/>
  </r>
  <r>
    <x v="4"/>
    <s v="556092-3053"/>
    <x v="5"/>
    <x v="1"/>
    <s v="A"/>
    <s v="JA"/>
    <x v="4"/>
    <n v="522"/>
    <n v="580"/>
    <n v="780"/>
    <n v="980"/>
    <s v="FKU"/>
    <n v="29200"/>
    <m/>
    <m/>
    <m/>
  </r>
  <r>
    <x v="4"/>
    <s v="556092-3053"/>
    <x v="5"/>
    <x v="1"/>
    <s v="A"/>
    <s v="JA"/>
    <x v="5"/>
    <n v="522"/>
    <n v="580"/>
    <n v="780"/>
    <n v="980"/>
    <s v="FKU"/>
    <n v="29200"/>
    <m/>
    <m/>
    <m/>
  </r>
  <r>
    <x v="4"/>
    <s v="556092-3053"/>
    <x v="5"/>
    <x v="1"/>
    <s v="A"/>
    <s v="JA"/>
    <x v="6"/>
    <n v="522"/>
    <n v="580"/>
    <n v="780"/>
    <n v="980"/>
    <s v="FKU"/>
    <n v="29200"/>
    <m/>
    <m/>
    <m/>
  </r>
  <r>
    <x v="4"/>
    <s v="556092-3053"/>
    <x v="5"/>
    <x v="1"/>
    <s v="A"/>
    <s v="JA"/>
    <x v="7"/>
    <n v="522"/>
    <n v="580"/>
    <n v="780"/>
    <n v="980"/>
    <s v="FKU"/>
    <n v="29200"/>
    <m/>
    <m/>
    <m/>
  </r>
  <r>
    <x v="4"/>
    <s v="556092-3053"/>
    <x v="5"/>
    <x v="1"/>
    <s v="A"/>
    <s v="JA"/>
    <x v="8"/>
    <n v="522"/>
    <n v="580"/>
    <n v="780"/>
    <n v="980"/>
    <s v="FKU"/>
    <n v="29200"/>
    <m/>
    <m/>
    <m/>
  </r>
  <r>
    <x v="4"/>
    <s v="556092-3053"/>
    <x v="5"/>
    <x v="2"/>
    <s v="A"/>
    <s v="JA"/>
    <x v="9"/>
    <n v="522"/>
    <n v="580"/>
    <n v="780"/>
    <n v="980"/>
    <s v="FKU"/>
    <n v="29200"/>
    <m/>
    <m/>
    <m/>
  </r>
  <r>
    <x v="4"/>
    <s v="556092-3053"/>
    <x v="5"/>
    <x v="2"/>
    <s v="A"/>
    <s v="JA"/>
    <x v="10"/>
    <n v="522"/>
    <n v="580"/>
    <n v="780"/>
    <n v="980"/>
    <s v="FKU"/>
    <n v="29200"/>
    <m/>
    <m/>
    <m/>
  </r>
  <r>
    <x v="4"/>
    <s v="556092-3053"/>
    <x v="5"/>
    <x v="2"/>
    <s v="B"/>
    <s v="JA"/>
    <x v="11"/>
    <n v="522"/>
    <n v="580"/>
    <n v="780"/>
    <n v="980"/>
    <s v="FKU"/>
    <n v="29200"/>
    <m/>
    <m/>
    <m/>
  </r>
  <r>
    <x v="4"/>
    <s v="556092-3053"/>
    <x v="5"/>
    <x v="2"/>
    <s v="B"/>
    <s v="JA"/>
    <x v="12"/>
    <n v="522"/>
    <n v="580"/>
    <n v="780"/>
    <n v="980"/>
    <s v="FKU"/>
    <n v="29200"/>
    <m/>
    <m/>
    <m/>
  </r>
  <r>
    <x v="4"/>
    <s v="556092-3053"/>
    <x v="5"/>
    <x v="3"/>
    <s v="A"/>
    <s v="JA"/>
    <x v="13"/>
    <n v="631.80000000000007"/>
    <n v="702"/>
    <n v="780"/>
    <n v="980"/>
    <s v="FKU"/>
    <n v="29200"/>
    <m/>
    <m/>
    <m/>
  </r>
  <r>
    <x v="4"/>
    <s v="556092-3053"/>
    <x v="5"/>
    <x v="3"/>
    <s v="A"/>
    <s v="JA"/>
    <x v="14"/>
    <n v="631.80000000000007"/>
    <n v="702"/>
    <n v="780"/>
    <n v="980"/>
    <s v="FKU"/>
    <n v="29200"/>
    <m/>
    <m/>
    <m/>
  </r>
  <r>
    <x v="4"/>
    <s v="556092-3053"/>
    <x v="5"/>
    <x v="3"/>
    <s v="A"/>
    <s v="JA"/>
    <x v="15"/>
    <n v="631.80000000000007"/>
    <n v="702"/>
    <n v="780"/>
    <n v="980"/>
    <s v="FKU"/>
    <n v="29200"/>
    <m/>
    <m/>
    <m/>
  </r>
  <r>
    <x v="4"/>
    <s v="556092-3053"/>
    <x v="5"/>
    <x v="3"/>
    <s v="A"/>
    <s v="JA"/>
    <x v="16"/>
    <n v="631.80000000000007"/>
    <n v="702"/>
    <n v="780"/>
    <n v="980"/>
    <s v="FKU"/>
    <n v="29200"/>
    <m/>
    <m/>
    <m/>
  </r>
  <r>
    <x v="4"/>
    <s v="556092-3053"/>
    <x v="5"/>
    <x v="3"/>
    <s v="A"/>
    <s v="JA"/>
    <x v="17"/>
    <n v="631.80000000000007"/>
    <n v="702"/>
    <n v="780"/>
    <n v="980"/>
    <s v="FKU"/>
    <n v="29200"/>
    <m/>
    <m/>
    <m/>
  </r>
  <r>
    <x v="4"/>
    <s v="556092-3053"/>
    <x v="5"/>
    <x v="4"/>
    <s v="A"/>
    <s v="JA"/>
    <x v="18"/>
    <n v="216.9"/>
    <n v="241"/>
    <n v="343"/>
    <n v="490"/>
    <s v="FKU"/>
    <n v="29200"/>
    <m/>
    <m/>
    <m/>
  </r>
  <r>
    <x v="4"/>
    <s v="556092-3053"/>
    <x v="5"/>
    <x v="4"/>
    <s v="A"/>
    <s v="JA"/>
    <x v="19"/>
    <n v="216.9"/>
    <n v="241"/>
    <n v="343"/>
    <n v="490"/>
    <s v="FKU"/>
    <n v="29200"/>
    <m/>
    <m/>
    <m/>
  </r>
  <r>
    <x v="4"/>
    <s v="556092-3053"/>
    <x v="5"/>
    <x v="4"/>
    <s v="B"/>
    <s v="JA"/>
    <x v="20"/>
    <n v="216.9"/>
    <n v="241"/>
    <n v="343"/>
    <n v="490"/>
    <s v="FKU"/>
    <n v="29200"/>
    <m/>
    <m/>
    <m/>
  </r>
  <r>
    <x v="4"/>
    <s v="556092-3053"/>
    <x v="5"/>
    <x v="5"/>
    <s v="A"/>
    <s v="JA"/>
    <x v="21"/>
    <n v="216.9"/>
    <n v="241"/>
    <n v="343"/>
    <n v="490"/>
    <s v="FKU"/>
    <n v="29200"/>
    <m/>
    <m/>
    <m/>
  </r>
  <r>
    <x v="4"/>
    <s v="556092-3053"/>
    <x v="5"/>
    <x v="5"/>
    <s v="A"/>
    <s v="JA"/>
    <x v="22"/>
    <n v="216.9"/>
    <n v="241"/>
    <n v="343"/>
    <n v="490"/>
    <s v="FKU"/>
    <n v="29200"/>
    <m/>
    <m/>
    <m/>
  </r>
  <r>
    <x v="4"/>
    <s v="556092-3053"/>
    <x v="5"/>
    <x v="5"/>
    <s v="A"/>
    <s v="JA"/>
    <x v="23"/>
    <n v="216.9"/>
    <n v="241"/>
    <n v="343"/>
    <n v="490"/>
    <s v="FKU"/>
    <n v="29200"/>
    <m/>
    <m/>
    <m/>
  </r>
  <r>
    <x v="4"/>
    <s v="556092-3053"/>
    <x v="5"/>
    <x v="5"/>
    <s v="B"/>
    <s v="JA"/>
    <x v="24"/>
    <n v="216.9"/>
    <n v="241"/>
    <n v="343"/>
    <n v="490"/>
    <s v="FKU"/>
    <n v="29200"/>
    <m/>
    <m/>
    <m/>
  </r>
  <r>
    <x v="4"/>
    <s v="556092-3053"/>
    <x v="5"/>
    <x v="6"/>
    <s v="A"/>
    <s v="JA"/>
    <x v="25"/>
    <n v="216.9"/>
    <n v="241"/>
    <n v="343"/>
    <n v="490"/>
    <s v="FKU"/>
    <n v="29200"/>
    <m/>
    <m/>
    <m/>
  </r>
  <r>
    <x v="5"/>
    <s v="556218-6790"/>
    <x v="4"/>
    <x v="0"/>
    <s v="A"/>
    <s v="JA"/>
    <x v="0"/>
    <n v="768.69"/>
    <n v="854.1"/>
    <n v="949"/>
    <n v="1199"/>
    <s v="FKU"/>
    <n v="30000"/>
    <m/>
    <m/>
    <m/>
  </r>
  <r>
    <x v="5"/>
    <s v="556218-6790"/>
    <x v="4"/>
    <x v="0"/>
    <s v="A"/>
    <s v="JA"/>
    <x v="1"/>
    <n v="768.69"/>
    <n v="854.1"/>
    <n v="949"/>
    <n v="1199"/>
    <s v="FKU"/>
    <n v="30000"/>
    <m/>
    <m/>
    <m/>
  </r>
  <r>
    <x v="5"/>
    <s v="556218-6790"/>
    <x v="4"/>
    <x v="0"/>
    <s v="A"/>
    <s v="JA"/>
    <x v="2"/>
    <n v="768.69"/>
    <n v="854.1"/>
    <n v="949"/>
    <n v="1199"/>
    <s v="FKU"/>
    <n v="30000"/>
    <m/>
    <m/>
    <m/>
  </r>
  <r>
    <x v="5"/>
    <s v="556218-6790"/>
    <x v="4"/>
    <x v="0"/>
    <s v="A"/>
    <s v="JA"/>
    <x v="3"/>
    <n v="768.69"/>
    <n v="854.1"/>
    <n v="949"/>
    <n v="1199"/>
    <s v="FKU"/>
    <n v="30000"/>
    <m/>
    <m/>
    <m/>
  </r>
  <r>
    <x v="5"/>
    <s v="556218-6790"/>
    <x v="4"/>
    <x v="1"/>
    <s v="A"/>
    <s v="JA"/>
    <x v="4"/>
    <n v="674.1"/>
    <n v="749"/>
    <n v="949"/>
    <n v="1149"/>
    <s v="FKU"/>
    <n v="30000"/>
    <m/>
    <m/>
    <m/>
  </r>
  <r>
    <x v="5"/>
    <s v="556218-6790"/>
    <x v="4"/>
    <x v="1"/>
    <s v="A"/>
    <s v="JA"/>
    <x v="5"/>
    <n v="674.1"/>
    <n v="749"/>
    <n v="949"/>
    <n v="1149"/>
    <s v="FKU"/>
    <n v="30000"/>
    <m/>
    <m/>
    <m/>
  </r>
  <r>
    <x v="5"/>
    <s v="556218-6790"/>
    <x v="4"/>
    <x v="1"/>
    <s v="A"/>
    <s v="JA"/>
    <x v="6"/>
    <n v="674.1"/>
    <n v="749"/>
    <n v="949"/>
    <n v="1149"/>
    <s v="FKU"/>
    <n v="30000"/>
    <m/>
    <m/>
    <m/>
  </r>
  <r>
    <x v="5"/>
    <s v="556218-6790"/>
    <x v="4"/>
    <x v="1"/>
    <s v="A"/>
    <s v="JA"/>
    <x v="7"/>
    <n v="674.1"/>
    <n v="749"/>
    <n v="949"/>
    <n v="1149"/>
    <s v="FKU"/>
    <n v="30000"/>
    <m/>
    <m/>
    <m/>
  </r>
  <r>
    <x v="5"/>
    <s v="556218-6790"/>
    <x v="4"/>
    <x v="1"/>
    <s v="A"/>
    <s v="JA"/>
    <x v="8"/>
    <n v="674.1"/>
    <n v="749"/>
    <n v="949"/>
    <n v="1149"/>
    <s v="FKU"/>
    <n v="30000"/>
    <m/>
    <m/>
    <m/>
  </r>
  <r>
    <x v="5"/>
    <s v="556218-6790"/>
    <x v="4"/>
    <x v="2"/>
    <s v="A"/>
    <s v="JA"/>
    <x v="9"/>
    <n v="629.1"/>
    <n v="699"/>
    <n v="849"/>
    <n v="974"/>
    <s v="FKU"/>
    <n v="30000"/>
    <m/>
    <m/>
    <m/>
  </r>
  <r>
    <x v="5"/>
    <s v="556218-6790"/>
    <x v="4"/>
    <x v="2"/>
    <s v="A"/>
    <s v="JA"/>
    <x v="10"/>
    <n v="629.1"/>
    <n v="699"/>
    <n v="849"/>
    <n v="974"/>
    <s v="FKU"/>
    <n v="30000"/>
    <m/>
    <m/>
    <m/>
  </r>
  <r>
    <x v="5"/>
    <s v="556218-6790"/>
    <x v="4"/>
    <x v="2"/>
    <s v="B"/>
    <s v="JA"/>
    <x v="11"/>
    <n v="629.1"/>
    <n v="699"/>
    <n v="849"/>
    <n v="974"/>
    <s v="FKU"/>
    <n v="30000"/>
    <m/>
    <m/>
    <m/>
  </r>
  <r>
    <x v="5"/>
    <s v="556218-6790"/>
    <x v="4"/>
    <x v="2"/>
    <s v="B"/>
    <s v="JA"/>
    <x v="12"/>
    <n v="629.1"/>
    <n v="699"/>
    <n v="849"/>
    <n v="974"/>
    <s v="FKU"/>
    <n v="30000"/>
    <m/>
    <m/>
    <m/>
  </r>
  <r>
    <x v="5"/>
    <s v="556218-6790"/>
    <x v="4"/>
    <x v="3"/>
    <s v="A"/>
    <s v="JA"/>
    <x v="13"/>
    <n v="768.69"/>
    <n v="854.1"/>
    <n v="949"/>
    <n v="1249"/>
    <s v="FKU"/>
    <n v="30000"/>
    <m/>
    <m/>
    <m/>
  </r>
  <r>
    <x v="5"/>
    <s v="556218-6790"/>
    <x v="4"/>
    <x v="3"/>
    <s v="A"/>
    <s v="JA"/>
    <x v="14"/>
    <n v="768.69"/>
    <n v="854.1"/>
    <n v="949"/>
    <n v="1249"/>
    <s v="FKU"/>
    <n v="30000"/>
    <m/>
    <m/>
    <m/>
  </r>
  <r>
    <x v="5"/>
    <s v="556218-6790"/>
    <x v="4"/>
    <x v="3"/>
    <s v="A"/>
    <s v="JA"/>
    <x v="15"/>
    <n v="768.69"/>
    <n v="854.1"/>
    <n v="949"/>
    <n v="1249"/>
    <s v="FKU"/>
    <n v="30000"/>
    <m/>
    <m/>
    <m/>
  </r>
  <r>
    <x v="5"/>
    <s v="556218-6790"/>
    <x v="4"/>
    <x v="3"/>
    <s v="A"/>
    <s v="JA"/>
    <x v="16"/>
    <n v="768.69"/>
    <n v="854.1"/>
    <n v="949"/>
    <n v="1249"/>
    <s v="FKU"/>
    <n v="30000"/>
    <m/>
    <m/>
    <m/>
  </r>
  <r>
    <x v="5"/>
    <s v="556218-6790"/>
    <x v="4"/>
    <x v="3"/>
    <s v="A"/>
    <s v="JA"/>
    <x v="17"/>
    <n v="768.69"/>
    <n v="854.1"/>
    <n v="949"/>
    <n v="1249"/>
    <s v="FKU"/>
    <n v="30000"/>
    <m/>
    <m/>
    <m/>
  </r>
  <r>
    <x v="5"/>
    <s v="556218-6790"/>
    <x v="4"/>
    <x v="4"/>
    <s v="A"/>
    <s v="JA"/>
    <x v="18"/>
    <n v="764.1"/>
    <n v="849"/>
    <n v="1099"/>
    <n v="1244"/>
    <s v="FKU"/>
    <n v="30000"/>
    <m/>
    <m/>
    <m/>
  </r>
  <r>
    <x v="5"/>
    <s v="556218-6790"/>
    <x v="4"/>
    <x v="4"/>
    <s v="A"/>
    <s v="JA"/>
    <x v="19"/>
    <n v="764.1"/>
    <n v="849"/>
    <n v="1099"/>
    <n v="1244"/>
    <s v="FKU"/>
    <n v="30000"/>
    <m/>
    <m/>
    <m/>
  </r>
  <r>
    <x v="5"/>
    <s v="556218-6790"/>
    <x v="4"/>
    <x v="4"/>
    <s v="B"/>
    <s v="JA"/>
    <x v="20"/>
    <n v="764.1"/>
    <n v="849"/>
    <n v="1099"/>
    <n v="1244"/>
    <s v="FKU"/>
    <n v="30000"/>
    <m/>
    <m/>
    <m/>
  </r>
  <r>
    <x v="5"/>
    <s v="556218-6790"/>
    <x v="4"/>
    <x v="5"/>
    <s v="A"/>
    <s v="NEJ"/>
    <x v="21"/>
    <n v="719.1"/>
    <n v="799"/>
    <n v="999"/>
    <n v="1099"/>
    <s v="FKU"/>
    <n v="30000"/>
    <m/>
    <m/>
    <m/>
  </r>
  <r>
    <x v="5"/>
    <s v="556218-6790"/>
    <x v="4"/>
    <x v="5"/>
    <s v="A"/>
    <s v="JA"/>
    <x v="22"/>
    <n v="719.1"/>
    <n v="799"/>
    <n v="999"/>
    <n v="1099"/>
    <s v="FKU"/>
    <n v="30000"/>
    <m/>
    <m/>
    <m/>
  </r>
  <r>
    <x v="5"/>
    <s v="556218-6790"/>
    <x v="4"/>
    <x v="5"/>
    <s v="A"/>
    <s v="NEJ"/>
    <x v="23"/>
    <n v="719.1"/>
    <n v="799"/>
    <n v="999"/>
    <n v="1099"/>
    <s v="FKU"/>
    <n v="30000"/>
    <m/>
    <m/>
    <m/>
  </r>
  <r>
    <x v="5"/>
    <s v="556218-6790"/>
    <x v="4"/>
    <x v="5"/>
    <s v="B"/>
    <s v="JA"/>
    <x v="24"/>
    <n v="719.1"/>
    <n v="799"/>
    <n v="999"/>
    <n v="1099"/>
    <s v="FKU"/>
    <n v="30000"/>
    <m/>
    <m/>
    <m/>
  </r>
  <r>
    <x v="5"/>
    <s v="556218-6790"/>
    <x v="4"/>
    <x v="6"/>
    <s v="A"/>
    <s v="JA"/>
    <x v="25"/>
    <n v="630"/>
    <n v="700"/>
    <n v="800"/>
    <n v="900"/>
    <s v="FKU"/>
    <n v="30000"/>
    <m/>
    <m/>
    <m/>
  </r>
  <r>
    <x v="5"/>
    <s v="556218-6790"/>
    <x v="2"/>
    <x v="0"/>
    <s v="A"/>
    <s v="JA"/>
    <x v="0"/>
    <n v="728.19"/>
    <n v="809.1"/>
    <n v="899"/>
    <n v="1149"/>
    <s v="FKU"/>
    <n v="20000"/>
    <m/>
    <m/>
    <m/>
  </r>
  <r>
    <x v="5"/>
    <s v="556218-6790"/>
    <x v="2"/>
    <x v="0"/>
    <s v="A"/>
    <s v="JA"/>
    <x v="1"/>
    <n v="728.19"/>
    <n v="809.1"/>
    <n v="899"/>
    <n v="1149"/>
    <s v="FKU"/>
    <n v="20000"/>
    <m/>
    <m/>
    <m/>
  </r>
  <r>
    <x v="5"/>
    <s v="556218-6790"/>
    <x v="2"/>
    <x v="0"/>
    <s v="A"/>
    <s v="JA"/>
    <x v="2"/>
    <n v="728.19"/>
    <n v="809.1"/>
    <n v="899"/>
    <n v="1149"/>
    <s v="FKU"/>
    <n v="20000"/>
    <m/>
    <m/>
    <m/>
  </r>
  <r>
    <x v="5"/>
    <s v="556218-6790"/>
    <x v="2"/>
    <x v="0"/>
    <s v="A"/>
    <s v="JA"/>
    <x v="3"/>
    <n v="728.19"/>
    <n v="809.1"/>
    <n v="899"/>
    <n v="1149"/>
    <s v="FKU"/>
    <n v="20000"/>
    <m/>
    <m/>
    <m/>
  </r>
  <r>
    <x v="5"/>
    <s v="556218-6790"/>
    <x v="2"/>
    <x v="1"/>
    <s v="A"/>
    <s v="JA"/>
    <x v="4"/>
    <n v="629.1"/>
    <n v="699"/>
    <n v="899"/>
    <n v="1043"/>
    <s v="FKU"/>
    <n v="20000"/>
    <m/>
    <m/>
    <m/>
  </r>
  <r>
    <x v="5"/>
    <s v="556218-6790"/>
    <x v="2"/>
    <x v="1"/>
    <s v="A"/>
    <s v="JA"/>
    <x v="5"/>
    <n v="629.1"/>
    <n v="699"/>
    <n v="899"/>
    <n v="1043"/>
    <s v="FKU"/>
    <n v="20000"/>
    <m/>
    <m/>
    <m/>
  </r>
  <r>
    <x v="5"/>
    <s v="556218-6790"/>
    <x v="2"/>
    <x v="1"/>
    <s v="A"/>
    <s v="JA"/>
    <x v="6"/>
    <n v="629.1"/>
    <n v="699"/>
    <n v="899"/>
    <n v="1043"/>
    <s v="FKU"/>
    <n v="20000"/>
    <m/>
    <m/>
    <m/>
  </r>
  <r>
    <x v="5"/>
    <s v="556218-6790"/>
    <x v="2"/>
    <x v="1"/>
    <s v="A"/>
    <s v="JA"/>
    <x v="7"/>
    <n v="629.1"/>
    <n v="699"/>
    <n v="899"/>
    <n v="1043"/>
    <s v="FKU"/>
    <n v="20000"/>
    <m/>
    <m/>
    <m/>
  </r>
  <r>
    <x v="5"/>
    <s v="556218-6790"/>
    <x v="2"/>
    <x v="1"/>
    <s v="A"/>
    <s v="JA"/>
    <x v="8"/>
    <n v="629.1"/>
    <n v="699"/>
    <n v="899"/>
    <n v="1043"/>
    <s v="FKU"/>
    <n v="20000"/>
    <m/>
    <m/>
    <m/>
  </r>
  <r>
    <x v="5"/>
    <s v="556218-6790"/>
    <x v="2"/>
    <x v="2"/>
    <s v="A"/>
    <s v="JA"/>
    <x v="9"/>
    <n v="584.1"/>
    <n v="649"/>
    <n v="810"/>
    <n v="910"/>
    <s v="FKU"/>
    <n v="20000"/>
    <m/>
    <m/>
    <m/>
  </r>
  <r>
    <x v="5"/>
    <s v="556218-6790"/>
    <x v="2"/>
    <x v="2"/>
    <s v="A"/>
    <s v="JA"/>
    <x v="10"/>
    <n v="584.1"/>
    <n v="649"/>
    <n v="810"/>
    <n v="910"/>
    <s v="FKU"/>
    <n v="20000"/>
    <m/>
    <m/>
    <m/>
  </r>
  <r>
    <x v="5"/>
    <s v="556218-6790"/>
    <x v="2"/>
    <x v="2"/>
    <s v="B"/>
    <s v="JA"/>
    <x v="11"/>
    <n v="584.1"/>
    <n v="649"/>
    <n v="810"/>
    <n v="910"/>
    <s v="FKU"/>
    <n v="20000"/>
    <m/>
    <m/>
    <m/>
  </r>
  <r>
    <x v="5"/>
    <s v="556218-6790"/>
    <x v="2"/>
    <x v="2"/>
    <s v="B"/>
    <s v="JA"/>
    <x v="12"/>
    <n v="584.1"/>
    <n v="649"/>
    <n v="810"/>
    <n v="910"/>
    <s v="FKU"/>
    <n v="20000"/>
    <m/>
    <m/>
    <m/>
  </r>
  <r>
    <x v="5"/>
    <s v="556218-6790"/>
    <x v="2"/>
    <x v="3"/>
    <s v="A"/>
    <s v="JA"/>
    <x v="13"/>
    <n v="728.19"/>
    <n v="809.1"/>
    <n v="899"/>
    <n v="1149"/>
    <s v="FKU"/>
    <n v="20000"/>
    <m/>
    <m/>
    <m/>
  </r>
  <r>
    <x v="5"/>
    <s v="556218-6790"/>
    <x v="2"/>
    <x v="3"/>
    <s v="A"/>
    <s v="JA"/>
    <x v="14"/>
    <n v="728.19"/>
    <n v="809.1"/>
    <n v="899"/>
    <n v="1149"/>
    <s v="FKU"/>
    <n v="20000"/>
    <m/>
    <m/>
    <m/>
  </r>
  <r>
    <x v="5"/>
    <s v="556218-6790"/>
    <x v="2"/>
    <x v="3"/>
    <s v="A"/>
    <s v="JA"/>
    <x v="15"/>
    <n v="728.19"/>
    <n v="809.1"/>
    <n v="899"/>
    <n v="1149"/>
    <s v="FKU"/>
    <n v="20000"/>
    <m/>
    <m/>
    <m/>
  </r>
  <r>
    <x v="5"/>
    <s v="556218-6790"/>
    <x v="2"/>
    <x v="3"/>
    <s v="A"/>
    <s v="JA"/>
    <x v="16"/>
    <n v="728.19"/>
    <n v="809.1"/>
    <n v="899"/>
    <n v="1149"/>
    <s v="FKU"/>
    <n v="20000"/>
    <m/>
    <m/>
    <m/>
  </r>
  <r>
    <x v="5"/>
    <s v="556218-6790"/>
    <x v="2"/>
    <x v="3"/>
    <s v="A"/>
    <s v="JA"/>
    <x v="17"/>
    <n v="728.19"/>
    <n v="809.1"/>
    <n v="899"/>
    <n v="1149"/>
    <s v="FKU"/>
    <n v="20000"/>
    <m/>
    <m/>
    <m/>
  </r>
  <r>
    <x v="5"/>
    <s v="556218-6790"/>
    <x v="2"/>
    <x v="4"/>
    <s v="A"/>
    <s v="JA"/>
    <x v="18"/>
    <n v="719.1"/>
    <n v="799"/>
    <n v="1049"/>
    <n v="1124"/>
    <s v="FKU"/>
    <n v="20000"/>
    <m/>
    <m/>
    <m/>
  </r>
  <r>
    <x v="5"/>
    <s v="556218-6790"/>
    <x v="2"/>
    <x v="4"/>
    <s v="A"/>
    <s v="JA"/>
    <x v="19"/>
    <n v="719.1"/>
    <n v="799"/>
    <n v="1049"/>
    <n v="1124"/>
    <s v="FKU"/>
    <n v="20000"/>
    <m/>
    <m/>
    <m/>
  </r>
  <r>
    <x v="5"/>
    <s v="556218-6790"/>
    <x v="2"/>
    <x v="4"/>
    <s v="B"/>
    <s v="JA"/>
    <x v="20"/>
    <n v="719.1"/>
    <n v="799"/>
    <n v="1049"/>
    <n v="1124"/>
    <s v="FKU"/>
    <n v="20000"/>
    <m/>
    <m/>
    <m/>
  </r>
  <r>
    <x v="5"/>
    <s v="556218-6790"/>
    <x v="2"/>
    <x v="5"/>
    <s v="A"/>
    <s v="JA"/>
    <x v="21"/>
    <n v="584.1"/>
    <n v="649"/>
    <n v="810"/>
    <n v="910"/>
    <s v="FKU"/>
    <n v="20000"/>
    <m/>
    <m/>
    <m/>
  </r>
  <r>
    <x v="5"/>
    <s v="556218-6790"/>
    <x v="2"/>
    <x v="5"/>
    <s v="A"/>
    <s v="JA"/>
    <x v="22"/>
    <n v="584.1"/>
    <n v="649"/>
    <n v="810"/>
    <n v="910"/>
    <s v="FKU"/>
    <n v="20000"/>
    <m/>
    <m/>
    <m/>
  </r>
  <r>
    <x v="5"/>
    <s v="556218-6790"/>
    <x v="2"/>
    <x v="5"/>
    <s v="A"/>
    <s v="JA"/>
    <x v="23"/>
    <n v="584.1"/>
    <n v="649"/>
    <n v="810"/>
    <n v="910"/>
    <s v="FKU"/>
    <n v="20000"/>
    <m/>
    <m/>
    <m/>
  </r>
  <r>
    <x v="5"/>
    <s v="556218-6790"/>
    <x v="2"/>
    <x v="5"/>
    <s v="B"/>
    <s v="JA"/>
    <x v="24"/>
    <n v="584.1"/>
    <n v="649"/>
    <n v="810"/>
    <n v="910"/>
    <s v="FKU"/>
    <n v="20000"/>
    <m/>
    <m/>
    <m/>
  </r>
  <r>
    <x v="5"/>
    <s v="556218-6790"/>
    <x v="2"/>
    <x v="6"/>
    <s v="A"/>
    <s v="JA"/>
    <x v="25"/>
    <n v="629.1"/>
    <n v="699"/>
    <n v="799"/>
    <n v="849"/>
    <s v="FKU"/>
    <n v="20000"/>
    <m/>
    <m/>
    <m/>
  </r>
  <r>
    <x v="5"/>
    <s v="556218-6790"/>
    <x v="1"/>
    <x v="0"/>
    <s v="A"/>
    <s v="JA"/>
    <x v="0"/>
    <n v="748.44"/>
    <n v="831.6"/>
    <n v="924"/>
    <n v="1149"/>
    <s v="FKU"/>
    <n v="24000"/>
    <m/>
    <m/>
    <m/>
  </r>
  <r>
    <x v="5"/>
    <s v="556218-6790"/>
    <x v="1"/>
    <x v="0"/>
    <s v="A"/>
    <s v="JA"/>
    <x v="1"/>
    <n v="748.44"/>
    <n v="831.6"/>
    <n v="924"/>
    <n v="1149"/>
    <s v="FKU"/>
    <n v="24000"/>
    <m/>
    <m/>
    <m/>
  </r>
  <r>
    <x v="5"/>
    <s v="556218-6790"/>
    <x v="1"/>
    <x v="0"/>
    <s v="A"/>
    <s v="JA"/>
    <x v="2"/>
    <n v="748.44"/>
    <n v="831.6"/>
    <n v="924"/>
    <n v="1149"/>
    <s v="FKU"/>
    <n v="24000"/>
    <m/>
    <m/>
    <m/>
  </r>
  <r>
    <x v="5"/>
    <s v="556218-6790"/>
    <x v="1"/>
    <x v="0"/>
    <s v="A"/>
    <s v="JA"/>
    <x v="3"/>
    <n v="748.44"/>
    <n v="831.6"/>
    <n v="924"/>
    <n v="1149"/>
    <s v="FKU"/>
    <n v="24000"/>
    <m/>
    <m/>
    <m/>
  </r>
  <r>
    <x v="5"/>
    <s v="556218-6790"/>
    <x v="1"/>
    <x v="1"/>
    <s v="A"/>
    <s v="JA"/>
    <x v="4"/>
    <n v="629.1"/>
    <n v="699"/>
    <n v="901"/>
    <n v="1043"/>
    <s v="FKU"/>
    <n v="24000"/>
    <m/>
    <m/>
    <m/>
  </r>
  <r>
    <x v="5"/>
    <s v="556218-6790"/>
    <x v="1"/>
    <x v="1"/>
    <s v="A"/>
    <s v="JA"/>
    <x v="5"/>
    <n v="629.1"/>
    <n v="699"/>
    <n v="901"/>
    <n v="1043"/>
    <s v="FKU"/>
    <n v="24000"/>
    <m/>
    <m/>
    <m/>
  </r>
  <r>
    <x v="5"/>
    <s v="556218-6790"/>
    <x v="1"/>
    <x v="1"/>
    <s v="A"/>
    <s v="JA"/>
    <x v="6"/>
    <n v="629.1"/>
    <n v="699"/>
    <n v="901"/>
    <n v="1043"/>
    <s v="FKU"/>
    <n v="24000"/>
    <m/>
    <m/>
    <m/>
  </r>
  <r>
    <x v="5"/>
    <s v="556218-6790"/>
    <x v="1"/>
    <x v="1"/>
    <s v="A"/>
    <s v="JA"/>
    <x v="7"/>
    <n v="629.1"/>
    <n v="699"/>
    <n v="901"/>
    <n v="1043"/>
    <s v="FKU"/>
    <n v="24000"/>
    <m/>
    <m/>
    <m/>
  </r>
  <r>
    <x v="5"/>
    <s v="556218-6790"/>
    <x v="1"/>
    <x v="1"/>
    <s v="A"/>
    <s v="JA"/>
    <x v="8"/>
    <n v="629.1"/>
    <n v="699"/>
    <n v="901"/>
    <n v="1043"/>
    <s v="FKU"/>
    <n v="24000"/>
    <m/>
    <m/>
    <m/>
  </r>
  <r>
    <x v="5"/>
    <s v="556218-6790"/>
    <x v="1"/>
    <x v="2"/>
    <s v="A"/>
    <s v="JA"/>
    <x v="9"/>
    <n v="584.1"/>
    <n v="649"/>
    <n v="810"/>
    <n v="910"/>
    <s v="FKU"/>
    <n v="24000"/>
    <m/>
    <m/>
    <m/>
  </r>
  <r>
    <x v="5"/>
    <s v="556218-6790"/>
    <x v="1"/>
    <x v="2"/>
    <s v="A"/>
    <s v="JA"/>
    <x v="10"/>
    <n v="584.1"/>
    <n v="649"/>
    <n v="810"/>
    <n v="910"/>
    <s v="FKU"/>
    <n v="24000"/>
    <m/>
    <m/>
    <m/>
  </r>
  <r>
    <x v="5"/>
    <s v="556218-6790"/>
    <x v="1"/>
    <x v="2"/>
    <s v="B"/>
    <s v="JA"/>
    <x v="11"/>
    <n v="584.1"/>
    <n v="649"/>
    <n v="810"/>
    <n v="910"/>
    <s v="FKU"/>
    <n v="24000"/>
    <m/>
    <m/>
    <m/>
  </r>
  <r>
    <x v="5"/>
    <s v="556218-6790"/>
    <x v="1"/>
    <x v="2"/>
    <s v="B"/>
    <s v="JA"/>
    <x v="12"/>
    <n v="584.1"/>
    <n v="649"/>
    <n v="810"/>
    <n v="910"/>
    <s v="FKU"/>
    <n v="24000"/>
    <m/>
    <m/>
    <m/>
  </r>
  <r>
    <x v="5"/>
    <s v="556218-6790"/>
    <x v="1"/>
    <x v="3"/>
    <s v="A"/>
    <s v="JA"/>
    <x v="13"/>
    <n v="728.19"/>
    <n v="809.1"/>
    <n v="899"/>
    <n v="1149"/>
    <s v="FKU"/>
    <n v="24000"/>
    <m/>
    <m/>
    <m/>
  </r>
  <r>
    <x v="5"/>
    <s v="556218-6790"/>
    <x v="1"/>
    <x v="3"/>
    <s v="A"/>
    <s v="JA"/>
    <x v="14"/>
    <n v="728.19"/>
    <n v="809.1"/>
    <n v="899"/>
    <n v="1149"/>
    <s v="FKU"/>
    <n v="24000"/>
    <m/>
    <m/>
    <m/>
  </r>
  <r>
    <x v="5"/>
    <s v="556218-6790"/>
    <x v="1"/>
    <x v="3"/>
    <s v="A"/>
    <s v="JA"/>
    <x v="15"/>
    <n v="728.19"/>
    <n v="809.1"/>
    <n v="899"/>
    <n v="1149"/>
    <s v="FKU"/>
    <n v="24000"/>
    <m/>
    <m/>
    <m/>
  </r>
  <r>
    <x v="5"/>
    <s v="556218-6790"/>
    <x v="1"/>
    <x v="3"/>
    <s v="A"/>
    <s v="JA"/>
    <x v="16"/>
    <n v="728.19"/>
    <n v="809.1"/>
    <n v="899"/>
    <n v="1149"/>
    <s v="FKU"/>
    <n v="24000"/>
    <m/>
    <m/>
    <m/>
  </r>
  <r>
    <x v="5"/>
    <s v="556218-6790"/>
    <x v="1"/>
    <x v="3"/>
    <s v="A"/>
    <s v="JA"/>
    <x v="17"/>
    <n v="728.19"/>
    <n v="809.1"/>
    <n v="899"/>
    <n v="1149"/>
    <s v="FKU"/>
    <n v="24000"/>
    <m/>
    <m/>
    <m/>
  </r>
  <r>
    <x v="5"/>
    <s v="556218-6790"/>
    <x v="1"/>
    <x v="4"/>
    <s v="A"/>
    <s v="JA"/>
    <x v="18"/>
    <n v="719.1"/>
    <n v="799"/>
    <n v="1049"/>
    <n v="1124"/>
    <s v="FKU"/>
    <n v="24000"/>
    <m/>
    <m/>
    <m/>
  </r>
  <r>
    <x v="5"/>
    <s v="556218-6790"/>
    <x v="1"/>
    <x v="4"/>
    <s v="A"/>
    <s v="JA"/>
    <x v="19"/>
    <n v="719.1"/>
    <n v="799"/>
    <n v="1049"/>
    <n v="1124"/>
    <s v="FKU"/>
    <n v="24000"/>
    <m/>
    <m/>
    <m/>
  </r>
  <r>
    <x v="5"/>
    <s v="556218-6790"/>
    <x v="1"/>
    <x v="4"/>
    <s v="B"/>
    <s v="JA"/>
    <x v="20"/>
    <n v="719.1"/>
    <n v="799"/>
    <n v="1049"/>
    <n v="1124"/>
    <s v="FKU"/>
    <n v="24000"/>
    <m/>
    <m/>
    <m/>
  </r>
  <r>
    <x v="5"/>
    <s v="556218-6790"/>
    <x v="1"/>
    <x v="5"/>
    <s v="A"/>
    <s v="JA"/>
    <x v="21"/>
    <n v="612"/>
    <n v="680"/>
    <n v="840"/>
    <n v="915"/>
    <s v="FKU"/>
    <n v="24000"/>
    <m/>
    <m/>
    <m/>
  </r>
  <r>
    <x v="5"/>
    <s v="556218-6790"/>
    <x v="1"/>
    <x v="5"/>
    <s v="A"/>
    <s v="JA"/>
    <x v="22"/>
    <n v="612"/>
    <n v="680"/>
    <n v="840"/>
    <n v="915"/>
    <s v="FKU"/>
    <n v="24000"/>
    <m/>
    <m/>
    <m/>
  </r>
  <r>
    <x v="5"/>
    <s v="556218-6790"/>
    <x v="1"/>
    <x v="5"/>
    <s v="A"/>
    <s v="JA"/>
    <x v="23"/>
    <n v="612"/>
    <n v="680"/>
    <n v="840"/>
    <n v="915"/>
    <s v="FKU"/>
    <n v="24000"/>
    <m/>
    <m/>
    <m/>
  </r>
  <r>
    <x v="5"/>
    <s v="556218-6790"/>
    <x v="1"/>
    <x v="5"/>
    <s v="B"/>
    <s v="JA"/>
    <x v="24"/>
    <n v="612"/>
    <n v="680"/>
    <n v="840"/>
    <n v="915"/>
    <s v="FKU"/>
    <n v="24000"/>
    <m/>
    <m/>
    <m/>
  </r>
  <r>
    <x v="5"/>
    <s v="556218-6790"/>
    <x v="1"/>
    <x v="6"/>
    <s v="A"/>
    <s v="JA"/>
    <x v="25"/>
    <n v="629.1"/>
    <n v="699"/>
    <n v="799"/>
    <n v="849"/>
    <s v="FKU"/>
    <n v="24000"/>
    <m/>
    <m/>
    <m/>
  </r>
  <r>
    <x v="5"/>
    <s v="556218-6790"/>
    <x v="5"/>
    <x v="0"/>
    <s v="A"/>
    <s v="JA"/>
    <x v="0"/>
    <n v="728.19"/>
    <n v="809.1"/>
    <n v="899"/>
    <n v="1149"/>
    <s v="FKU"/>
    <n v="26000"/>
    <m/>
    <m/>
    <m/>
  </r>
  <r>
    <x v="5"/>
    <s v="556218-6790"/>
    <x v="5"/>
    <x v="0"/>
    <s v="A"/>
    <s v="JA"/>
    <x v="1"/>
    <n v="728.19"/>
    <n v="809.1"/>
    <n v="899"/>
    <n v="1149"/>
    <s v="FKU"/>
    <n v="26000"/>
    <m/>
    <m/>
    <m/>
  </r>
  <r>
    <x v="5"/>
    <s v="556218-6790"/>
    <x v="5"/>
    <x v="0"/>
    <s v="A"/>
    <s v="JA"/>
    <x v="2"/>
    <n v="728.19"/>
    <n v="809.1"/>
    <n v="899"/>
    <n v="1149"/>
    <s v="FKU"/>
    <n v="26000"/>
    <m/>
    <m/>
    <m/>
  </r>
  <r>
    <x v="5"/>
    <s v="556218-6790"/>
    <x v="5"/>
    <x v="0"/>
    <s v="A"/>
    <s v="JA"/>
    <x v="3"/>
    <n v="728.19"/>
    <n v="809.1"/>
    <n v="899"/>
    <n v="1149"/>
    <s v="FKU"/>
    <n v="26000"/>
    <m/>
    <m/>
    <m/>
  </r>
  <r>
    <x v="5"/>
    <s v="556218-6790"/>
    <x v="5"/>
    <x v="1"/>
    <s v="A"/>
    <s v="JA"/>
    <x v="4"/>
    <n v="629.1"/>
    <n v="699"/>
    <n v="899"/>
    <n v="1043"/>
    <s v="FKU"/>
    <n v="26000"/>
    <m/>
    <m/>
    <m/>
  </r>
  <r>
    <x v="5"/>
    <s v="556218-6790"/>
    <x v="5"/>
    <x v="1"/>
    <s v="A"/>
    <s v="JA"/>
    <x v="5"/>
    <n v="629.1"/>
    <n v="699"/>
    <n v="899"/>
    <n v="1043"/>
    <s v="FKU"/>
    <n v="26000"/>
    <m/>
    <m/>
    <m/>
  </r>
  <r>
    <x v="5"/>
    <s v="556218-6790"/>
    <x v="5"/>
    <x v="1"/>
    <s v="A"/>
    <s v="JA"/>
    <x v="6"/>
    <n v="629.1"/>
    <n v="699"/>
    <n v="899"/>
    <n v="1043"/>
    <s v="FKU"/>
    <n v="26000"/>
    <m/>
    <m/>
    <m/>
  </r>
  <r>
    <x v="5"/>
    <s v="556218-6790"/>
    <x v="5"/>
    <x v="1"/>
    <s v="A"/>
    <s v="JA"/>
    <x v="7"/>
    <n v="629.1"/>
    <n v="699"/>
    <n v="899"/>
    <n v="1043"/>
    <s v="FKU"/>
    <n v="26000"/>
    <m/>
    <m/>
    <m/>
  </r>
  <r>
    <x v="5"/>
    <s v="556218-6790"/>
    <x v="5"/>
    <x v="1"/>
    <s v="A"/>
    <s v="JA"/>
    <x v="8"/>
    <n v="629.1"/>
    <n v="699"/>
    <n v="899"/>
    <n v="1043"/>
    <s v="FKU"/>
    <n v="26000"/>
    <m/>
    <m/>
    <m/>
  </r>
  <r>
    <x v="5"/>
    <s v="556218-6790"/>
    <x v="5"/>
    <x v="2"/>
    <s v="A"/>
    <s v="JA"/>
    <x v="9"/>
    <n v="584.1"/>
    <n v="649"/>
    <n v="810"/>
    <n v="910"/>
    <s v="FKU"/>
    <n v="26000"/>
    <m/>
    <m/>
    <m/>
  </r>
  <r>
    <x v="5"/>
    <s v="556218-6790"/>
    <x v="5"/>
    <x v="2"/>
    <s v="A"/>
    <s v="JA"/>
    <x v="10"/>
    <n v="584.1"/>
    <n v="649"/>
    <n v="810"/>
    <n v="910"/>
    <s v="FKU"/>
    <n v="26000"/>
    <m/>
    <m/>
    <m/>
  </r>
  <r>
    <x v="5"/>
    <s v="556218-6790"/>
    <x v="5"/>
    <x v="2"/>
    <s v="B"/>
    <s v="JA"/>
    <x v="11"/>
    <n v="584.1"/>
    <n v="649"/>
    <n v="810"/>
    <n v="910"/>
    <s v="FKU"/>
    <n v="26000"/>
    <m/>
    <m/>
    <m/>
  </r>
  <r>
    <x v="5"/>
    <s v="556218-6790"/>
    <x v="5"/>
    <x v="2"/>
    <s v="B"/>
    <s v="JA"/>
    <x v="12"/>
    <n v="584.1"/>
    <n v="649"/>
    <n v="810"/>
    <n v="910"/>
    <s v="FKU"/>
    <n v="26000"/>
    <m/>
    <m/>
    <m/>
  </r>
  <r>
    <x v="5"/>
    <s v="556218-6790"/>
    <x v="5"/>
    <x v="3"/>
    <s v="A"/>
    <s v="JA"/>
    <x v="13"/>
    <n v="728.19"/>
    <n v="809.1"/>
    <n v="899"/>
    <n v="1149"/>
    <s v="FKU"/>
    <n v="26000"/>
    <m/>
    <m/>
    <m/>
  </r>
  <r>
    <x v="5"/>
    <s v="556218-6790"/>
    <x v="5"/>
    <x v="3"/>
    <s v="A"/>
    <s v="JA"/>
    <x v="14"/>
    <n v="728.19"/>
    <n v="809.1"/>
    <n v="899"/>
    <n v="1149"/>
    <s v="FKU"/>
    <n v="26000"/>
    <m/>
    <m/>
    <m/>
  </r>
  <r>
    <x v="5"/>
    <s v="556218-6790"/>
    <x v="5"/>
    <x v="3"/>
    <s v="A"/>
    <s v="JA"/>
    <x v="15"/>
    <n v="728.19"/>
    <n v="809.1"/>
    <n v="899"/>
    <n v="1149"/>
    <s v="FKU"/>
    <n v="26000"/>
    <m/>
    <m/>
    <m/>
  </r>
  <r>
    <x v="5"/>
    <s v="556218-6790"/>
    <x v="5"/>
    <x v="3"/>
    <s v="A"/>
    <s v="JA"/>
    <x v="16"/>
    <n v="728.19"/>
    <n v="809.1"/>
    <n v="899"/>
    <n v="1149"/>
    <s v="FKU"/>
    <n v="26000"/>
    <m/>
    <m/>
    <m/>
  </r>
  <r>
    <x v="5"/>
    <s v="556218-6790"/>
    <x v="5"/>
    <x v="3"/>
    <s v="A"/>
    <s v="JA"/>
    <x v="17"/>
    <n v="728.19"/>
    <n v="809.1"/>
    <n v="899"/>
    <n v="1149"/>
    <s v="FKU"/>
    <n v="26000"/>
    <m/>
    <m/>
    <m/>
  </r>
  <r>
    <x v="5"/>
    <s v="556218-6790"/>
    <x v="5"/>
    <x v="4"/>
    <s v="A"/>
    <s v="JA"/>
    <x v="18"/>
    <n v="719.1"/>
    <n v="799"/>
    <n v="1049"/>
    <n v="1124"/>
    <s v="FKU"/>
    <n v="26000"/>
    <m/>
    <m/>
    <m/>
  </r>
  <r>
    <x v="5"/>
    <s v="556218-6790"/>
    <x v="5"/>
    <x v="4"/>
    <s v="A"/>
    <s v="JA"/>
    <x v="19"/>
    <n v="719.1"/>
    <n v="799"/>
    <n v="1049"/>
    <n v="1124"/>
    <s v="FKU"/>
    <n v="26000"/>
    <m/>
    <m/>
    <m/>
  </r>
  <r>
    <x v="5"/>
    <s v="556218-6790"/>
    <x v="5"/>
    <x v="4"/>
    <s v="B"/>
    <s v="JA"/>
    <x v="20"/>
    <n v="719.1"/>
    <n v="799"/>
    <n v="1049"/>
    <n v="1124"/>
    <s v="FKU"/>
    <n v="26000"/>
    <m/>
    <m/>
    <m/>
  </r>
  <r>
    <x v="5"/>
    <s v="556218-6790"/>
    <x v="5"/>
    <x v="5"/>
    <s v="A"/>
    <s v="JA"/>
    <x v="21"/>
    <n v="584.1"/>
    <n v="649"/>
    <n v="810"/>
    <n v="910"/>
    <s v="FKU"/>
    <n v="26000"/>
    <m/>
    <m/>
    <m/>
  </r>
  <r>
    <x v="5"/>
    <s v="556218-6790"/>
    <x v="5"/>
    <x v="5"/>
    <s v="A"/>
    <s v="JA"/>
    <x v="22"/>
    <n v="584.1"/>
    <n v="649"/>
    <n v="810"/>
    <n v="910"/>
    <s v="FKU"/>
    <n v="26000"/>
    <m/>
    <m/>
    <m/>
  </r>
  <r>
    <x v="5"/>
    <s v="556218-6790"/>
    <x v="5"/>
    <x v="5"/>
    <s v="A"/>
    <s v="JA"/>
    <x v="23"/>
    <n v="584.1"/>
    <n v="649"/>
    <n v="810"/>
    <n v="910"/>
    <s v="FKU"/>
    <n v="26000"/>
    <m/>
    <m/>
    <m/>
  </r>
  <r>
    <x v="5"/>
    <s v="556218-6790"/>
    <x v="5"/>
    <x v="5"/>
    <s v="B"/>
    <s v="JA"/>
    <x v="24"/>
    <n v="584.1"/>
    <n v="649"/>
    <n v="810"/>
    <n v="910"/>
    <s v="FKU"/>
    <n v="26000"/>
    <m/>
    <m/>
    <m/>
  </r>
  <r>
    <x v="5"/>
    <s v="556218-6790"/>
    <x v="5"/>
    <x v="6"/>
    <s v="A"/>
    <s v="JA"/>
    <x v="25"/>
    <n v="629.1"/>
    <n v="699"/>
    <n v="799"/>
    <n v="849"/>
    <s v="FKU"/>
    <n v="26000"/>
    <m/>
    <m/>
    <m/>
  </r>
  <r>
    <x v="5"/>
    <s v="556218-6790"/>
    <x v="6"/>
    <x v="0"/>
    <s v="A"/>
    <s v="JA"/>
    <x v="0"/>
    <n v="728.19"/>
    <n v="809.1"/>
    <n v="899"/>
    <n v="1149"/>
    <s v="FKU"/>
    <n v="22000"/>
    <m/>
    <m/>
    <m/>
  </r>
  <r>
    <x v="5"/>
    <s v="556218-6790"/>
    <x v="6"/>
    <x v="0"/>
    <s v="A"/>
    <s v="JA"/>
    <x v="1"/>
    <n v="728.19"/>
    <n v="809.1"/>
    <n v="899"/>
    <n v="1149"/>
    <s v="FKU"/>
    <n v="22000"/>
    <m/>
    <m/>
    <m/>
  </r>
  <r>
    <x v="5"/>
    <s v="556218-6790"/>
    <x v="6"/>
    <x v="0"/>
    <s v="A"/>
    <s v="JA"/>
    <x v="2"/>
    <n v="728.19"/>
    <n v="809.1"/>
    <n v="899"/>
    <n v="1149"/>
    <s v="FKU"/>
    <n v="22000"/>
    <m/>
    <m/>
    <m/>
  </r>
  <r>
    <x v="5"/>
    <s v="556218-6790"/>
    <x v="6"/>
    <x v="0"/>
    <s v="A"/>
    <s v="JA"/>
    <x v="3"/>
    <n v="728.19"/>
    <n v="809.1"/>
    <n v="899"/>
    <n v="1149"/>
    <s v="FKU"/>
    <n v="22000"/>
    <m/>
    <m/>
    <m/>
  </r>
  <r>
    <x v="5"/>
    <s v="556218-6790"/>
    <x v="6"/>
    <x v="1"/>
    <s v="A"/>
    <s v="JA"/>
    <x v="4"/>
    <n v="629.1"/>
    <n v="699"/>
    <n v="899"/>
    <n v="1043"/>
    <s v="FKU"/>
    <n v="22000"/>
    <m/>
    <m/>
    <m/>
  </r>
  <r>
    <x v="5"/>
    <s v="556218-6790"/>
    <x v="6"/>
    <x v="1"/>
    <s v="A"/>
    <s v="JA"/>
    <x v="5"/>
    <n v="629.1"/>
    <n v="699"/>
    <n v="899"/>
    <n v="1043"/>
    <s v="FKU"/>
    <n v="22000"/>
    <m/>
    <m/>
    <m/>
  </r>
  <r>
    <x v="5"/>
    <s v="556218-6790"/>
    <x v="6"/>
    <x v="1"/>
    <s v="A"/>
    <s v="JA"/>
    <x v="6"/>
    <n v="629.1"/>
    <n v="699"/>
    <n v="899"/>
    <n v="1043"/>
    <s v="FKU"/>
    <n v="22000"/>
    <m/>
    <m/>
    <m/>
  </r>
  <r>
    <x v="5"/>
    <s v="556218-6790"/>
    <x v="6"/>
    <x v="1"/>
    <s v="A"/>
    <s v="JA"/>
    <x v="7"/>
    <n v="629.1"/>
    <n v="699"/>
    <n v="899"/>
    <n v="1043"/>
    <s v="FKU"/>
    <n v="22000"/>
    <m/>
    <m/>
    <m/>
  </r>
  <r>
    <x v="5"/>
    <s v="556218-6790"/>
    <x v="6"/>
    <x v="1"/>
    <s v="A"/>
    <s v="JA"/>
    <x v="8"/>
    <n v="629.1"/>
    <n v="699"/>
    <n v="899"/>
    <n v="1043"/>
    <s v="FKU"/>
    <n v="22000"/>
    <m/>
    <m/>
    <m/>
  </r>
  <r>
    <x v="5"/>
    <s v="556218-6790"/>
    <x v="6"/>
    <x v="2"/>
    <s v="A"/>
    <s v="JA"/>
    <x v="9"/>
    <n v="584.1"/>
    <n v="649"/>
    <n v="810"/>
    <n v="910"/>
    <s v="FKU"/>
    <n v="22000"/>
    <m/>
    <m/>
    <m/>
  </r>
  <r>
    <x v="5"/>
    <s v="556218-6790"/>
    <x v="6"/>
    <x v="2"/>
    <s v="A"/>
    <s v="JA"/>
    <x v="10"/>
    <n v="584.1"/>
    <n v="649"/>
    <n v="810"/>
    <n v="910"/>
    <s v="FKU"/>
    <n v="22000"/>
    <m/>
    <m/>
    <m/>
  </r>
  <r>
    <x v="5"/>
    <s v="556218-6790"/>
    <x v="6"/>
    <x v="2"/>
    <s v="B"/>
    <s v="JA"/>
    <x v="11"/>
    <n v="584.1"/>
    <n v="649"/>
    <n v="810"/>
    <n v="910"/>
    <s v="FKU"/>
    <n v="22000"/>
    <m/>
    <m/>
    <m/>
  </r>
  <r>
    <x v="5"/>
    <s v="556218-6790"/>
    <x v="6"/>
    <x v="2"/>
    <s v="B"/>
    <s v="JA"/>
    <x v="12"/>
    <n v="584.1"/>
    <n v="649"/>
    <n v="810"/>
    <n v="910"/>
    <s v="FKU"/>
    <n v="22000"/>
    <m/>
    <m/>
    <m/>
  </r>
  <r>
    <x v="5"/>
    <s v="556218-6790"/>
    <x v="6"/>
    <x v="3"/>
    <s v="A"/>
    <s v="JA"/>
    <x v="13"/>
    <n v="728.19"/>
    <n v="809.1"/>
    <n v="899"/>
    <n v="1149"/>
    <s v="FKU"/>
    <n v="22000"/>
    <m/>
    <m/>
    <m/>
  </r>
  <r>
    <x v="5"/>
    <s v="556218-6790"/>
    <x v="6"/>
    <x v="3"/>
    <s v="A"/>
    <s v="JA"/>
    <x v="14"/>
    <n v="728.19"/>
    <n v="809.1"/>
    <n v="899"/>
    <n v="1149"/>
    <s v="FKU"/>
    <n v="22000"/>
    <m/>
    <m/>
    <m/>
  </r>
  <r>
    <x v="5"/>
    <s v="556218-6790"/>
    <x v="6"/>
    <x v="3"/>
    <s v="A"/>
    <s v="JA"/>
    <x v="15"/>
    <n v="728.19"/>
    <n v="809.1"/>
    <n v="899"/>
    <n v="1149"/>
    <s v="FKU"/>
    <n v="22000"/>
    <m/>
    <m/>
    <m/>
  </r>
  <r>
    <x v="5"/>
    <s v="556218-6790"/>
    <x v="6"/>
    <x v="3"/>
    <s v="A"/>
    <s v="JA"/>
    <x v="16"/>
    <n v="728.19"/>
    <n v="809.1"/>
    <n v="899"/>
    <n v="1149"/>
    <s v="FKU"/>
    <n v="22000"/>
    <m/>
    <m/>
    <m/>
  </r>
  <r>
    <x v="5"/>
    <s v="556218-6790"/>
    <x v="6"/>
    <x v="3"/>
    <s v="A"/>
    <s v="JA"/>
    <x v="17"/>
    <n v="728.19"/>
    <n v="809.1"/>
    <n v="899"/>
    <n v="1149"/>
    <s v="FKU"/>
    <n v="22000"/>
    <m/>
    <m/>
    <m/>
  </r>
  <r>
    <x v="5"/>
    <s v="556218-6790"/>
    <x v="6"/>
    <x v="4"/>
    <s v="A"/>
    <s v="JA"/>
    <x v="18"/>
    <n v="719.1"/>
    <n v="799"/>
    <n v="1049"/>
    <n v="1124"/>
    <s v="FKU"/>
    <n v="22000"/>
    <m/>
    <m/>
    <m/>
  </r>
  <r>
    <x v="5"/>
    <s v="556218-6790"/>
    <x v="6"/>
    <x v="4"/>
    <s v="A"/>
    <s v="JA"/>
    <x v="19"/>
    <n v="719.1"/>
    <n v="799"/>
    <n v="1049"/>
    <n v="1124"/>
    <s v="FKU"/>
    <n v="22000"/>
    <m/>
    <m/>
    <m/>
  </r>
  <r>
    <x v="5"/>
    <s v="556218-6790"/>
    <x v="6"/>
    <x v="4"/>
    <s v="B"/>
    <s v="JA"/>
    <x v="20"/>
    <n v="719.1"/>
    <n v="799"/>
    <n v="1049"/>
    <n v="1124"/>
    <s v="FKU"/>
    <n v="22000"/>
    <m/>
    <m/>
    <m/>
  </r>
  <r>
    <x v="5"/>
    <s v="556218-6790"/>
    <x v="6"/>
    <x v="5"/>
    <s v="A"/>
    <s v="JA"/>
    <x v="21"/>
    <n v="584.1"/>
    <n v="649"/>
    <n v="810"/>
    <n v="910"/>
    <s v="FKU"/>
    <n v="22000"/>
    <m/>
    <m/>
    <m/>
  </r>
  <r>
    <x v="5"/>
    <s v="556218-6790"/>
    <x v="6"/>
    <x v="5"/>
    <s v="A"/>
    <s v="JA"/>
    <x v="22"/>
    <n v="584.1"/>
    <n v="649"/>
    <n v="810"/>
    <n v="910"/>
    <s v="FKU"/>
    <n v="22000"/>
    <m/>
    <m/>
    <m/>
  </r>
  <r>
    <x v="5"/>
    <s v="556218-6790"/>
    <x v="6"/>
    <x v="5"/>
    <s v="A"/>
    <s v="JA"/>
    <x v="23"/>
    <n v="584.1"/>
    <n v="649"/>
    <n v="810"/>
    <n v="910"/>
    <s v="FKU"/>
    <n v="22000"/>
    <m/>
    <m/>
    <m/>
  </r>
  <r>
    <x v="5"/>
    <s v="556218-6790"/>
    <x v="6"/>
    <x v="5"/>
    <s v="B"/>
    <s v="JA"/>
    <x v="24"/>
    <n v="584.1"/>
    <n v="649"/>
    <n v="810"/>
    <n v="910"/>
    <s v="FKU"/>
    <n v="22000"/>
    <m/>
    <m/>
    <m/>
  </r>
  <r>
    <x v="5"/>
    <s v="556218-6790"/>
    <x v="6"/>
    <x v="6"/>
    <s v="A"/>
    <s v="JA"/>
    <x v="25"/>
    <n v="629.1"/>
    <n v="699"/>
    <n v="799"/>
    <n v="849"/>
    <s v="FKU"/>
    <n v="22000"/>
    <m/>
    <m/>
    <m/>
  </r>
  <r>
    <x v="6"/>
    <s v="556599-4307"/>
    <x v="3"/>
    <x v="0"/>
    <s v="A"/>
    <s v="JA"/>
    <x v="0"/>
    <n v="567"/>
    <n v="630"/>
    <n v="700"/>
    <n v="780"/>
    <s v="FKU"/>
    <m/>
    <m/>
    <m/>
    <m/>
  </r>
  <r>
    <x v="6"/>
    <s v="556599-4307"/>
    <x v="3"/>
    <x v="0"/>
    <s v="A"/>
    <s v="JA"/>
    <x v="1"/>
    <n v="567"/>
    <n v="630"/>
    <n v="700"/>
    <n v="780"/>
    <s v="FKU"/>
    <m/>
    <m/>
    <m/>
    <m/>
  </r>
  <r>
    <x v="6"/>
    <s v="556599-4307"/>
    <x v="3"/>
    <x v="0"/>
    <s v="A"/>
    <s v="JA"/>
    <x v="2"/>
    <n v="567"/>
    <n v="630"/>
    <n v="700"/>
    <n v="780"/>
    <s v="FKU"/>
    <m/>
    <m/>
    <m/>
    <m/>
  </r>
  <r>
    <x v="6"/>
    <s v="556599-4307"/>
    <x v="3"/>
    <x v="0"/>
    <s v="A"/>
    <s v="JA"/>
    <x v="3"/>
    <n v="567"/>
    <n v="630"/>
    <n v="700"/>
    <n v="780"/>
    <s v="FKU"/>
    <m/>
    <m/>
    <m/>
    <m/>
  </r>
  <r>
    <x v="6"/>
    <s v="556599-4307"/>
    <x v="3"/>
    <x v="1"/>
    <s v="A"/>
    <s v="JA"/>
    <x v="4"/>
    <n v="501.3"/>
    <n v="557"/>
    <n v="795"/>
    <n v="1050"/>
    <s v="FKU"/>
    <m/>
    <m/>
    <m/>
    <m/>
  </r>
  <r>
    <x v="6"/>
    <s v="556599-4307"/>
    <x v="3"/>
    <x v="1"/>
    <s v="A"/>
    <s v="JA"/>
    <x v="5"/>
    <n v="501.3"/>
    <n v="557"/>
    <n v="795"/>
    <n v="1050"/>
    <s v="FKU"/>
    <m/>
    <m/>
    <m/>
    <m/>
  </r>
  <r>
    <x v="6"/>
    <s v="556599-4307"/>
    <x v="3"/>
    <x v="1"/>
    <s v="A"/>
    <s v="JA"/>
    <x v="6"/>
    <n v="501.3"/>
    <n v="557"/>
    <n v="795"/>
    <n v="1050"/>
    <s v="FKU"/>
    <m/>
    <m/>
    <m/>
    <m/>
  </r>
  <r>
    <x v="6"/>
    <s v="556599-4307"/>
    <x v="3"/>
    <x v="1"/>
    <s v="A"/>
    <s v="JA"/>
    <x v="7"/>
    <n v="501.3"/>
    <n v="557"/>
    <n v="795"/>
    <n v="1050"/>
    <s v="FKU"/>
    <m/>
    <m/>
    <m/>
    <m/>
  </r>
  <r>
    <x v="6"/>
    <s v="556599-4307"/>
    <x v="3"/>
    <x v="1"/>
    <s v="A"/>
    <s v="JA"/>
    <x v="8"/>
    <n v="501.3"/>
    <n v="557"/>
    <n v="795"/>
    <n v="1050"/>
    <s v="FKU"/>
    <m/>
    <m/>
    <m/>
    <m/>
  </r>
  <r>
    <x v="6"/>
    <s v="556599-4307"/>
    <x v="3"/>
    <x v="2"/>
    <s v="A"/>
    <s v="JA"/>
    <x v="9"/>
    <n v="520.20000000000005"/>
    <n v="578"/>
    <n v="825"/>
    <n v="895"/>
    <s v="FKU"/>
    <m/>
    <m/>
    <m/>
    <m/>
  </r>
  <r>
    <x v="6"/>
    <s v="556599-4307"/>
    <x v="3"/>
    <x v="2"/>
    <s v="A"/>
    <s v="JA"/>
    <x v="10"/>
    <n v="520.20000000000005"/>
    <n v="578"/>
    <n v="825"/>
    <n v="895"/>
    <s v="FKU"/>
    <m/>
    <m/>
    <m/>
    <m/>
  </r>
  <r>
    <x v="6"/>
    <s v="556599-4307"/>
    <x v="3"/>
    <x v="2"/>
    <s v="B"/>
    <s v="JA"/>
    <x v="11"/>
    <n v="520.20000000000005"/>
    <n v="578"/>
    <n v="825"/>
    <n v="895"/>
    <s v="FKU"/>
    <m/>
    <m/>
    <m/>
    <m/>
  </r>
  <r>
    <x v="6"/>
    <s v="556599-4307"/>
    <x v="3"/>
    <x v="2"/>
    <s v="B"/>
    <s v="JA"/>
    <x v="12"/>
    <n v="520.20000000000005"/>
    <n v="578"/>
    <n v="825"/>
    <n v="895"/>
    <s v="FKU"/>
    <m/>
    <m/>
    <m/>
    <m/>
  </r>
  <r>
    <x v="6"/>
    <s v="556599-4307"/>
    <x v="3"/>
    <x v="3"/>
    <s v="A"/>
    <s v="JA"/>
    <x v="13"/>
    <n v="567"/>
    <n v="630"/>
    <n v="700"/>
    <n v="775"/>
    <s v="FKU"/>
    <m/>
    <m/>
    <m/>
    <m/>
  </r>
  <r>
    <x v="6"/>
    <s v="556599-4307"/>
    <x v="3"/>
    <x v="3"/>
    <s v="A"/>
    <s v="JA"/>
    <x v="14"/>
    <n v="567"/>
    <n v="630"/>
    <n v="700"/>
    <n v="775"/>
    <s v="FKU"/>
    <m/>
    <m/>
    <m/>
    <m/>
  </r>
  <r>
    <x v="6"/>
    <s v="556599-4307"/>
    <x v="3"/>
    <x v="3"/>
    <s v="A"/>
    <s v="JA"/>
    <x v="15"/>
    <n v="567"/>
    <n v="630"/>
    <n v="700"/>
    <n v="775"/>
    <s v="FKU"/>
    <m/>
    <m/>
    <m/>
    <m/>
  </r>
  <r>
    <x v="6"/>
    <s v="556599-4307"/>
    <x v="3"/>
    <x v="3"/>
    <s v="A"/>
    <s v="JA"/>
    <x v="16"/>
    <n v="567"/>
    <n v="630"/>
    <n v="700"/>
    <n v="775"/>
    <s v="FKU"/>
    <m/>
    <m/>
    <m/>
    <m/>
  </r>
  <r>
    <x v="6"/>
    <s v="556599-4307"/>
    <x v="3"/>
    <x v="3"/>
    <s v="A"/>
    <s v="JA"/>
    <x v="17"/>
    <n v="567"/>
    <n v="630"/>
    <n v="700"/>
    <n v="775"/>
    <s v="FKU"/>
    <m/>
    <m/>
    <m/>
    <m/>
  </r>
  <r>
    <x v="6"/>
    <s v="556599-4307"/>
    <x v="3"/>
    <x v="4"/>
    <s v="A"/>
    <s v="JA"/>
    <x v="18"/>
    <n v="450"/>
    <n v="500"/>
    <n v="700"/>
    <n v="775"/>
    <s v="FKU"/>
    <m/>
    <m/>
    <m/>
    <m/>
  </r>
  <r>
    <x v="6"/>
    <s v="556599-4307"/>
    <x v="3"/>
    <x v="4"/>
    <s v="A"/>
    <s v="JA"/>
    <x v="19"/>
    <n v="450"/>
    <n v="500"/>
    <n v="700"/>
    <n v="775"/>
    <s v="FKU"/>
    <m/>
    <m/>
    <m/>
    <m/>
  </r>
  <r>
    <x v="6"/>
    <s v="556599-4307"/>
    <x v="3"/>
    <x v="4"/>
    <s v="B"/>
    <s v="JA"/>
    <x v="20"/>
    <n v="450"/>
    <n v="500"/>
    <n v="700"/>
    <n v="775"/>
    <s v="FKU"/>
    <m/>
    <m/>
    <m/>
    <m/>
  </r>
  <r>
    <x v="6"/>
    <s v="556599-4307"/>
    <x v="3"/>
    <x v="5"/>
    <s v="A"/>
    <s v="JA"/>
    <x v="21"/>
    <n v="520.20000000000005"/>
    <n v="578"/>
    <n v="825"/>
    <n v="895"/>
    <s v="FKU"/>
    <m/>
    <m/>
    <m/>
    <m/>
  </r>
  <r>
    <x v="6"/>
    <s v="556599-4307"/>
    <x v="3"/>
    <x v="5"/>
    <s v="A"/>
    <s v="JA"/>
    <x v="22"/>
    <n v="520.20000000000005"/>
    <n v="578"/>
    <n v="825"/>
    <n v="895"/>
    <s v="FKU"/>
    <m/>
    <m/>
    <m/>
    <m/>
  </r>
  <r>
    <x v="6"/>
    <s v="556599-4307"/>
    <x v="3"/>
    <x v="5"/>
    <s v="A"/>
    <s v="JA"/>
    <x v="23"/>
    <n v="520.20000000000005"/>
    <n v="578"/>
    <n v="825"/>
    <n v="895"/>
    <s v="FKU"/>
    <m/>
    <m/>
    <m/>
    <m/>
  </r>
  <r>
    <x v="6"/>
    <s v="556599-4307"/>
    <x v="3"/>
    <x v="5"/>
    <s v="B"/>
    <s v="JA"/>
    <x v="24"/>
    <n v="520.20000000000005"/>
    <n v="578"/>
    <n v="825"/>
    <n v="895"/>
    <s v="FKU"/>
    <m/>
    <m/>
    <m/>
    <m/>
  </r>
  <r>
    <x v="6"/>
    <s v="556599-4307"/>
    <x v="3"/>
    <x v="6"/>
    <s v="A"/>
    <s v="JA"/>
    <x v="25"/>
    <n v="232.20000000000002"/>
    <n v="258"/>
    <n v="368"/>
    <n v="525"/>
    <s v="FKU"/>
    <m/>
    <m/>
    <m/>
    <m/>
  </r>
  <r>
    <x v="6"/>
    <s v="556599-4307"/>
    <x v="4"/>
    <x v="0"/>
    <s v="A"/>
    <s v="JA"/>
    <x v="0"/>
    <n v="567"/>
    <n v="630"/>
    <n v="700"/>
    <n v="780"/>
    <s v="FKU"/>
    <n v="30000"/>
    <m/>
    <m/>
    <m/>
  </r>
  <r>
    <x v="6"/>
    <s v="556599-4307"/>
    <x v="4"/>
    <x v="0"/>
    <s v="A"/>
    <s v="JA"/>
    <x v="1"/>
    <n v="567"/>
    <n v="630"/>
    <n v="700"/>
    <n v="780"/>
    <s v="FKU"/>
    <n v="30000"/>
    <m/>
    <m/>
    <m/>
  </r>
  <r>
    <x v="6"/>
    <s v="556599-4307"/>
    <x v="4"/>
    <x v="0"/>
    <s v="A"/>
    <s v="JA"/>
    <x v="2"/>
    <n v="567"/>
    <n v="630"/>
    <n v="700"/>
    <n v="780"/>
    <s v="FKU"/>
    <n v="30000"/>
    <m/>
    <m/>
    <m/>
  </r>
  <r>
    <x v="6"/>
    <s v="556599-4307"/>
    <x v="4"/>
    <x v="0"/>
    <s v="A"/>
    <s v="JA"/>
    <x v="3"/>
    <n v="567"/>
    <n v="630"/>
    <n v="700"/>
    <n v="780"/>
    <s v="FKU"/>
    <n v="30000"/>
    <m/>
    <m/>
    <m/>
  </r>
  <r>
    <x v="6"/>
    <s v="556599-4307"/>
    <x v="4"/>
    <x v="1"/>
    <s v="A"/>
    <s v="JA"/>
    <x v="4"/>
    <n v="501.3"/>
    <n v="557"/>
    <n v="795"/>
    <n v="1050"/>
    <s v="FKU"/>
    <n v="30000"/>
    <m/>
    <m/>
    <m/>
  </r>
  <r>
    <x v="6"/>
    <s v="556599-4307"/>
    <x v="4"/>
    <x v="1"/>
    <s v="A"/>
    <s v="JA"/>
    <x v="5"/>
    <n v="501.3"/>
    <n v="557"/>
    <n v="795"/>
    <n v="1050"/>
    <s v="FKU"/>
    <n v="30000"/>
    <m/>
    <m/>
    <m/>
  </r>
  <r>
    <x v="6"/>
    <s v="556599-4307"/>
    <x v="4"/>
    <x v="1"/>
    <s v="A"/>
    <s v="JA"/>
    <x v="6"/>
    <n v="501.3"/>
    <n v="557"/>
    <n v="795"/>
    <n v="1050"/>
    <s v="FKU"/>
    <n v="30000"/>
    <m/>
    <m/>
    <m/>
  </r>
  <r>
    <x v="6"/>
    <s v="556599-4307"/>
    <x v="4"/>
    <x v="1"/>
    <s v="A"/>
    <s v="JA"/>
    <x v="7"/>
    <n v="501.3"/>
    <n v="557"/>
    <n v="795"/>
    <n v="1050"/>
    <s v="FKU"/>
    <n v="30000"/>
    <m/>
    <m/>
    <m/>
  </r>
  <r>
    <x v="6"/>
    <s v="556599-4307"/>
    <x v="4"/>
    <x v="1"/>
    <s v="A"/>
    <s v="JA"/>
    <x v="8"/>
    <n v="501.3"/>
    <n v="557"/>
    <n v="795"/>
    <n v="1050"/>
    <s v="FKU"/>
    <n v="30000"/>
    <m/>
    <m/>
    <m/>
  </r>
  <r>
    <x v="6"/>
    <s v="556599-4307"/>
    <x v="4"/>
    <x v="2"/>
    <s v="A"/>
    <s v="JA"/>
    <x v="9"/>
    <n v="520.20000000000005"/>
    <n v="578"/>
    <n v="825"/>
    <n v="895"/>
    <s v="FKU"/>
    <n v="30000"/>
    <m/>
    <m/>
    <m/>
  </r>
  <r>
    <x v="6"/>
    <s v="556599-4307"/>
    <x v="4"/>
    <x v="2"/>
    <s v="A"/>
    <s v="JA"/>
    <x v="10"/>
    <n v="520.20000000000005"/>
    <n v="578"/>
    <n v="825"/>
    <n v="895"/>
    <s v="FKU"/>
    <n v="30000"/>
    <m/>
    <m/>
    <m/>
  </r>
  <r>
    <x v="6"/>
    <s v="556599-4307"/>
    <x v="4"/>
    <x v="2"/>
    <s v="B"/>
    <s v="JA"/>
    <x v="11"/>
    <n v="520.20000000000005"/>
    <n v="578"/>
    <n v="825"/>
    <n v="895"/>
    <s v="FKU"/>
    <n v="30000"/>
    <m/>
    <m/>
    <m/>
  </r>
  <r>
    <x v="6"/>
    <s v="556599-4307"/>
    <x v="4"/>
    <x v="2"/>
    <s v="B"/>
    <s v="JA"/>
    <x v="12"/>
    <n v="520.20000000000005"/>
    <n v="578"/>
    <n v="825"/>
    <n v="895"/>
    <s v="FKU"/>
    <n v="30000"/>
    <m/>
    <m/>
    <m/>
  </r>
  <r>
    <x v="6"/>
    <s v="556599-4307"/>
    <x v="4"/>
    <x v="3"/>
    <s v="A"/>
    <s v="JA"/>
    <x v="13"/>
    <n v="567"/>
    <n v="630"/>
    <n v="700"/>
    <n v="775"/>
    <s v="FKU"/>
    <n v="30000"/>
    <m/>
    <m/>
    <m/>
  </r>
  <r>
    <x v="6"/>
    <s v="556599-4307"/>
    <x v="4"/>
    <x v="3"/>
    <s v="A"/>
    <s v="JA"/>
    <x v="14"/>
    <n v="567"/>
    <n v="630"/>
    <n v="700"/>
    <n v="775"/>
    <s v="FKU"/>
    <n v="30000"/>
    <m/>
    <m/>
    <m/>
  </r>
  <r>
    <x v="6"/>
    <s v="556599-4307"/>
    <x v="4"/>
    <x v="3"/>
    <s v="A"/>
    <s v="JA"/>
    <x v="15"/>
    <n v="567"/>
    <n v="630"/>
    <n v="700"/>
    <n v="775"/>
    <s v="FKU"/>
    <n v="30000"/>
    <m/>
    <m/>
    <m/>
  </r>
  <r>
    <x v="6"/>
    <s v="556599-4307"/>
    <x v="4"/>
    <x v="3"/>
    <s v="A"/>
    <s v="JA"/>
    <x v="16"/>
    <n v="567"/>
    <n v="630"/>
    <n v="700"/>
    <n v="775"/>
    <s v="FKU"/>
    <n v="30000"/>
    <m/>
    <m/>
    <m/>
  </r>
  <r>
    <x v="6"/>
    <s v="556599-4307"/>
    <x v="4"/>
    <x v="3"/>
    <s v="A"/>
    <s v="JA"/>
    <x v="17"/>
    <n v="567"/>
    <n v="630"/>
    <n v="700"/>
    <n v="775"/>
    <s v="FKU"/>
    <n v="30000"/>
    <m/>
    <m/>
    <m/>
  </r>
  <r>
    <x v="6"/>
    <s v="556599-4307"/>
    <x v="4"/>
    <x v="4"/>
    <s v="A"/>
    <s v="JA"/>
    <x v="18"/>
    <n v="450"/>
    <n v="500"/>
    <n v="700"/>
    <n v="775"/>
    <s v="FKU"/>
    <n v="30000"/>
    <m/>
    <m/>
    <m/>
  </r>
  <r>
    <x v="6"/>
    <s v="556599-4307"/>
    <x v="4"/>
    <x v="4"/>
    <s v="A"/>
    <s v="JA"/>
    <x v="19"/>
    <n v="450"/>
    <n v="500"/>
    <n v="700"/>
    <n v="775"/>
    <s v="FKU"/>
    <n v="30000"/>
    <m/>
    <m/>
    <m/>
  </r>
  <r>
    <x v="6"/>
    <s v="556599-4307"/>
    <x v="4"/>
    <x v="4"/>
    <s v="B"/>
    <s v="JA"/>
    <x v="20"/>
    <n v="450"/>
    <n v="500"/>
    <n v="700"/>
    <n v="775"/>
    <s v="FKU"/>
    <n v="30000"/>
    <m/>
    <m/>
    <m/>
  </r>
  <r>
    <x v="6"/>
    <s v="556599-4307"/>
    <x v="4"/>
    <x v="5"/>
    <s v="A"/>
    <s v="JA"/>
    <x v="21"/>
    <n v="520.20000000000005"/>
    <n v="578"/>
    <n v="825"/>
    <n v="895"/>
    <s v="FKU"/>
    <n v="30000"/>
    <m/>
    <m/>
    <m/>
  </r>
  <r>
    <x v="6"/>
    <s v="556599-4307"/>
    <x v="4"/>
    <x v="5"/>
    <s v="A"/>
    <s v="JA"/>
    <x v="22"/>
    <n v="520.20000000000005"/>
    <n v="578"/>
    <n v="825"/>
    <n v="895"/>
    <s v="FKU"/>
    <n v="30000"/>
    <m/>
    <m/>
    <m/>
  </r>
  <r>
    <x v="6"/>
    <s v="556599-4307"/>
    <x v="4"/>
    <x v="5"/>
    <s v="A"/>
    <s v="JA"/>
    <x v="23"/>
    <n v="520.20000000000005"/>
    <n v="578"/>
    <n v="825"/>
    <n v="895"/>
    <s v="FKU"/>
    <n v="30000"/>
    <m/>
    <m/>
    <m/>
  </r>
  <r>
    <x v="6"/>
    <s v="556599-4307"/>
    <x v="4"/>
    <x v="5"/>
    <s v="B"/>
    <s v="JA"/>
    <x v="24"/>
    <n v="520.20000000000005"/>
    <n v="578"/>
    <n v="825"/>
    <n v="895"/>
    <s v="FKU"/>
    <n v="30000"/>
    <m/>
    <m/>
    <m/>
  </r>
  <r>
    <x v="6"/>
    <s v="556599-4307"/>
    <x v="4"/>
    <x v="6"/>
    <s v="A"/>
    <s v="JA"/>
    <x v="25"/>
    <n v="232.20000000000002"/>
    <n v="258"/>
    <n v="368"/>
    <n v="525"/>
    <s v="FKU"/>
    <n v="30000"/>
    <m/>
    <m/>
    <m/>
  </r>
  <r>
    <x v="6"/>
    <s v="556599-4307"/>
    <x v="2"/>
    <x v="0"/>
    <s v="A"/>
    <s v="JA"/>
    <x v="0"/>
    <n v="567"/>
    <n v="630"/>
    <n v="700"/>
    <n v="780"/>
    <s v="FKU"/>
    <n v="30000"/>
    <m/>
    <m/>
    <m/>
  </r>
  <r>
    <x v="6"/>
    <s v="556599-4307"/>
    <x v="2"/>
    <x v="0"/>
    <s v="A"/>
    <s v="JA"/>
    <x v="1"/>
    <n v="567"/>
    <n v="630"/>
    <n v="700"/>
    <n v="780"/>
    <s v="FKU"/>
    <n v="30000"/>
    <m/>
    <m/>
    <m/>
  </r>
  <r>
    <x v="6"/>
    <s v="556599-4307"/>
    <x v="2"/>
    <x v="0"/>
    <s v="A"/>
    <s v="JA"/>
    <x v="2"/>
    <n v="567"/>
    <n v="630"/>
    <n v="700"/>
    <n v="780"/>
    <s v="FKU"/>
    <n v="30000"/>
    <m/>
    <m/>
    <m/>
  </r>
  <r>
    <x v="6"/>
    <s v="556599-4307"/>
    <x v="2"/>
    <x v="0"/>
    <s v="A"/>
    <s v="JA"/>
    <x v="3"/>
    <n v="567"/>
    <n v="630"/>
    <n v="700"/>
    <n v="780"/>
    <s v="FKU"/>
    <n v="30000"/>
    <m/>
    <m/>
    <m/>
  </r>
  <r>
    <x v="6"/>
    <s v="556599-4307"/>
    <x v="2"/>
    <x v="1"/>
    <s v="A"/>
    <s v="JA"/>
    <x v="4"/>
    <n v="501.3"/>
    <n v="557"/>
    <n v="795"/>
    <n v="1050"/>
    <s v="FKU"/>
    <n v="30000"/>
    <m/>
    <m/>
    <m/>
  </r>
  <r>
    <x v="6"/>
    <s v="556599-4307"/>
    <x v="2"/>
    <x v="1"/>
    <s v="A"/>
    <s v="JA"/>
    <x v="5"/>
    <n v="501.3"/>
    <n v="557"/>
    <n v="795"/>
    <n v="1050"/>
    <s v="FKU"/>
    <n v="30000"/>
    <m/>
    <m/>
    <m/>
  </r>
  <r>
    <x v="6"/>
    <s v="556599-4307"/>
    <x v="2"/>
    <x v="1"/>
    <s v="A"/>
    <s v="JA"/>
    <x v="6"/>
    <n v="501.3"/>
    <n v="557"/>
    <n v="795"/>
    <n v="1050"/>
    <s v="FKU"/>
    <n v="30000"/>
    <m/>
    <m/>
    <m/>
  </r>
  <r>
    <x v="6"/>
    <s v="556599-4307"/>
    <x v="2"/>
    <x v="1"/>
    <s v="A"/>
    <s v="JA"/>
    <x v="7"/>
    <n v="501.3"/>
    <n v="557"/>
    <n v="795"/>
    <n v="1050"/>
    <s v="FKU"/>
    <n v="30000"/>
    <m/>
    <m/>
    <m/>
  </r>
  <r>
    <x v="6"/>
    <s v="556599-4307"/>
    <x v="2"/>
    <x v="1"/>
    <s v="A"/>
    <s v="JA"/>
    <x v="8"/>
    <n v="501.3"/>
    <n v="557"/>
    <n v="795"/>
    <n v="1050"/>
    <s v="FKU"/>
    <n v="30000"/>
    <m/>
    <m/>
    <m/>
  </r>
  <r>
    <x v="6"/>
    <s v="556599-4307"/>
    <x v="2"/>
    <x v="2"/>
    <s v="A"/>
    <s v="JA"/>
    <x v="9"/>
    <n v="520.20000000000005"/>
    <n v="578"/>
    <n v="825"/>
    <n v="895"/>
    <s v="FKU"/>
    <n v="30000"/>
    <m/>
    <m/>
    <m/>
  </r>
  <r>
    <x v="6"/>
    <s v="556599-4307"/>
    <x v="2"/>
    <x v="2"/>
    <s v="A"/>
    <s v="JA"/>
    <x v="10"/>
    <n v="520.20000000000005"/>
    <n v="578"/>
    <n v="825"/>
    <n v="895"/>
    <s v="FKU"/>
    <n v="30000"/>
    <m/>
    <m/>
    <m/>
  </r>
  <r>
    <x v="6"/>
    <s v="556599-4307"/>
    <x v="2"/>
    <x v="2"/>
    <s v="B"/>
    <s v="JA"/>
    <x v="11"/>
    <n v="520.20000000000005"/>
    <n v="578"/>
    <n v="825"/>
    <n v="895"/>
    <s v="FKU"/>
    <n v="30000"/>
    <m/>
    <m/>
    <m/>
  </r>
  <r>
    <x v="6"/>
    <s v="556599-4307"/>
    <x v="2"/>
    <x v="2"/>
    <s v="B"/>
    <s v="JA"/>
    <x v="12"/>
    <n v="520.20000000000005"/>
    <n v="578"/>
    <n v="825"/>
    <n v="895"/>
    <s v="FKU"/>
    <n v="30000"/>
    <m/>
    <m/>
    <m/>
  </r>
  <r>
    <x v="6"/>
    <s v="556599-4307"/>
    <x v="2"/>
    <x v="3"/>
    <s v="A"/>
    <s v="JA"/>
    <x v="13"/>
    <n v="567"/>
    <n v="630"/>
    <n v="700"/>
    <n v="775"/>
    <s v="FKU"/>
    <n v="30000"/>
    <m/>
    <m/>
    <m/>
  </r>
  <r>
    <x v="6"/>
    <s v="556599-4307"/>
    <x v="2"/>
    <x v="3"/>
    <s v="A"/>
    <s v="JA"/>
    <x v="14"/>
    <n v="567"/>
    <n v="630"/>
    <n v="700"/>
    <n v="775"/>
    <s v="FKU"/>
    <n v="30000"/>
    <m/>
    <m/>
    <m/>
  </r>
  <r>
    <x v="6"/>
    <s v="556599-4307"/>
    <x v="2"/>
    <x v="3"/>
    <s v="A"/>
    <s v="JA"/>
    <x v="15"/>
    <n v="567"/>
    <n v="630"/>
    <n v="700"/>
    <n v="775"/>
    <s v="FKU"/>
    <n v="30000"/>
    <m/>
    <m/>
    <m/>
  </r>
  <r>
    <x v="6"/>
    <s v="556599-4307"/>
    <x v="2"/>
    <x v="3"/>
    <s v="A"/>
    <s v="JA"/>
    <x v="16"/>
    <n v="567"/>
    <n v="630"/>
    <n v="700"/>
    <n v="775"/>
    <s v="FKU"/>
    <n v="30000"/>
    <m/>
    <m/>
    <m/>
  </r>
  <r>
    <x v="6"/>
    <s v="556599-4307"/>
    <x v="2"/>
    <x v="3"/>
    <s v="A"/>
    <s v="JA"/>
    <x v="17"/>
    <n v="567"/>
    <n v="630"/>
    <n v="700"/>
    <n v="775"/>
    <s v="FKU"/>
    <n v="30000"/>
    <m/>
    <m/>
    <m/>
  </r>
  <r>
    <x v="6"/>
    <s v="556599-4307"/>
    <x v="2"/>
    <x v="4"/>
    <s v="A"/>
    <s v="JA"/>
    <x v="18"/>
    <n v="450"/>
    <n v="500"/>
    <n v="700"/>
    <n v="775"/>
    <s v="FKU"/>
    <n v="30000"/>
    <m/>
    <m/>
    <m/>
  </r>
  <r>
    <x v="6"/>
    <s v="556599-4307"/>
    <x v="2"/>
    <x v="4"/>
    <s v="A"/>
    <s v="JA"/>
    <x v="19"/>
    <n v="450"/>
    <n v="500"/>
    <n v="700"/>
    <n v="775"/>
    <s v="FKU"/>
    <n v="30000"/>
    <m/>
    <m/>
    <m/>
  </r>
  <r>
    <x v="6"/>
    <s v="556599-4307"/>
    <x v="2"/>
    <x v="4"/>
    <s v="B"/>
    <s v="JA"/>
    <x v="20"/>
    <n v="450"/>
    <n v="500"/>
    <n v="700"/>
    <n v="775"/>
    <s v="FKU"/>
    <n v="30000"/>
    <m/>
    <m/>
    <m/>
  </r>
  <r>
    <x v="6"/>
    <s v="556599-4307"/>
    <x v="2"/>
    <x v="5"/>
    <s v="A"/>
    <s v="JA"/>
    <x v="21"/>
    <n v="520.20000000000005"/>
    <n v="578"/>
    <n v="825"/>
    <n v="895"/>
    <s v="FKU"/>
    <n v="30000"/>
    <m/>
    <m/>
    <m/>
  </r>
  <r>
    <x v="6"/>
    <s v="556599-4307"/>
    <x v="2"/>
    <x v="5"/>
    <s v="A"/>
    <s v="JA"/>
    <x v="22"/>
    <n v="520.20000000000005"/>
    <n v="578"/>
    <n v="825"/>
    <n v="895"/>
    <s v="FKU"/>
    <n v="30000"/>
    <m/>
    <m/>
    <m/>
  </r>
  <r>
    <x v="6"/>
    <s v="556599-4307"/>
    <x v="2"/>
    <x v="5"/>
    <s v="A"/>
    <s v="JA"/>
    <x v="23"/>
    <n v="520.20000000000005"/>
    <n v="578"/>
    <n v="825"/>
    <n v="895"/>
    <s v="FKU"/>
    <n v="30000"/>
    <m/>
    <m/>
    <m/>
  </r>
  <r>
    <x v="6"/>
    <s v="556599-4307"/>
    <x v="2"/>
    <x v="5"/>
    <s v="B"/>
    <s v="JA"/>
    <x v="24"/>
    <n v="520.20000000000005"/>
    <n v="578"/>
    <n v="825"/>
    <n v="895"/>
    <s v="FKU"/>
    <n v="30000"/>
    <m/>
    <m/>
    <m/>
  </r>
  <r>
    <x v="6"/>
    <s v="556599-4307"/>
    <x v="2"/>
    <x v="6"/>
    <s v="A"/>
    <s v="JA"/>
    <x v="25"/>
    <n v="232.20000000000002"/>
    <n v="258"/>
    <n v="368"/>
    <n v="525"/>
    <s v="FKU"/>
    <n v="30000"/>
    <m/>
    <m/>
    <m/>
  </r>
  <r>
    <x v="6"/>
    <s v="556599-4307"/>
    <x v="1"/>
    <x v="0"/>
    <s v="A"/>
    <s v="JA"/>
    <x v="0"/>
    <n v="567"/>
    <n v="630"/>
    <n v="700"/>
    <n v="780"/>
    <s v="FKU"/>
    <n v="30000"/>
    <m/>
    <m/>
    <m/>
  </r>
  <r>
    <x v="6"/>
    <s v="556599-4307"/>
    <x v="1"/>
    <x v="0"/>
    <s v="A"/>
    <s v="JA"/>
    <x v="1"/>
    <n v="567"/>
    <n v="630"/>
    <n v="700"/>
    <n v="780"/>
    <s v="FKU"/>
    <n v="30000"/>
    <m/>
    <m/>
    <m/>
  </r>
  <r>
    <x v="6"/>
    <s v="556599-4307"/>
    <x v="1"/>
    <x v="0"/>
    <s v="A"/>
    <s v="JA"/>
    <x v="2"/>
    <n v="567"/>
    <n v="630"/>
    <n v="700"/>
    <n v="780"/>
    <s v="FKU"/>
    <n v="30000"/>
    <m/>
    <m/>
    <m/>
  </r>
  <r>
    <x v="6"/>
    <s v="556599-4307"/>
    <x v="1"/>
    <x v="0"/>
    <s v="A"/>
    <s v="JA"/>
    <x v="3"/>
    <n v="567"/>
    <n v="630"/>
    <n v="700"/>
    <n v="780"/>
    <s v="FKU"/>
    <n v="30000"/>
    <m/>
    <m/>
    <m/>
  </r>
  <r>
    <x v="6"/>
    <s v="556599-4307"/>
    <x v="1"/>
    <x v="1"/>
    <s v="A"/>
    <s v="JA"/>
    <x v="4"/>
    <n v="501.3"/>
    <n v="557"/>
    <n v="795"/>
    <n v="1050"/>
    <s v="FKU"/>
    <n v="30000"/>
    <m/>
    <m/>
    <m/>
  </r>
  <r>
    <x v="6"/>
    <s v="556599-4307"/>
    <x v="1"/>
    <x v="1"/>
    <s v="A"/>
    <s v="JA"/>
    <x v="5"/>
    <n v="501.3"/>
    <n v="557"/>
    <n v="795"/>
    <n v="1050"/>
    <s v="FKU"/>
    <n v="30000"/>
    <m/>
    <m/>
    <m/>
  </r>
  <r>
    <x v="6"/>
    <s v="556599-4307"/>
    <x v="1"/>
    <x v="1"/>
    <s v="A"/>
    <s v="JA"/>
    <x v="6"/>
    <n v="501.3"/>
    <n v="557"/>
    <n v="795"/>
    <n v="1050"/>
    <s v="FKU"/>
    <n v="30000"/>
    <m/>
    <m/>
    <m/>
  </r>
  <r>
    <x v="6"/>
    <s v="556599-4307"/>
    <x v="1"/>
    <x v="1"/>
    <s v="A"/>
    <s v="JA"/>
    <x v="7"/>
    <n v="501.3"/>
    <n v="557"/>
    <n v="795"/>
    <n v="1050"/>
    <s v="FKU"/>
    <n v="30000"/>
    <m/>
    <m/>
    <m/>
  </r>
  <r>
    <x v="6"/>
    <s v="556599-4307"/>
    <x v="1"/>
    <x v="1"/>
    <s v="A"/>
    <s v="JA"/>
    <x v="8"/>
    <n v="501.3"/>
    <n v="557"/>
    <n v="795"/>
    <n v="1050"/>
    <s v="FKU"/>
    <n v="30000"/>
    <m/>
    <m/>
    <m/>
  </r>
  <r>
    <x v="6"/>
    <s v="556599-4307"/>
    <x v="1"/>
    <x v="2"/>
    <s v="A"/>
    <s v="JA"/>
    <x v="9"/>
    <n v="520.20000000000005"/>
    <n v="578"/>
    <n v="825"/>
    <n v="895"/>
    <s v="FKU"/>
    <n v="30000"/>
    <m/>
    <m/>
    <m/>
  </r>
  <r>
    <x v="6"/>
    <s v="556599-4307"/>
    <x v="1"/>
    <x v="2"/>
    <s v="A"/>
    <s v="JA"/>
    <x v="10"/>
    <n v="520.20000000000005"/>
    <n v="578"/>
    <n v="825"/>
    <n v="895"/>
    <s v="FKU"/>
    <n v="30000"/>
    <m/>
    <m/>
    <m/>
  </r>
  <r>
    <x v="6"/>
    <s v="556599-4307"/>
    <x v="1"/>
    <x v="2"/>
    <s v="B"/>
    <s v="JA"/>
    <x v="11"/>
    <n v="520.20000000000005"/>
    <n v="578"/>
    <n v="825"/>
    <n v="895"/>
    <s v="FKU"/>
    <n v="30000"/>
    <m/>
    <m/>
    <m/>
  </r>
  <r>
    <x v="6"/>
    <s v="556599-4307"/>
    <x v="1"/>
    <x v="2"/>
    <s v="B"/>
    <s v="JA"/>
    <x v="12"/>
    <n v="520.20000000000005"/>
    <n v="578"/>
    <n v="825"/>
    <n v="895"/>
    <s v="FKU"/>
    <n v="30000"/>
    <m/>
    <m/>
    <m/>
  </r>
  <r>
    <x v="6"/>
    <s v="556599-4307"/>
    <x v="1"/>
    <x v="3"/>
    <s v="A"/>
    <s v="JA"/>
    <x v="13"/>
    <n v="567"/>
    <n v="630"/>
    <n v="700"/>
    <n v="775"/>
    <s v="FKU"/>
    <n v="30000"/>
    <m/>
    <m/>
    <m/>
  </r>
  <r>
    <x v="6"/>
    <s v="556599-4307"/>
    <x v="1"/>
    <x v="3"/>
    <s v="A"/>
    <s v="JA"/>
    <x v="14"/>
    <n v="567"/>
    <n v="630"/>
    <n v="700"/>
    <n v="775"/>
    <s v="FKU"/>
    <n v="30000"/>
    <m/>
    <m/>
    <m/>
  </r>
  <r>
    <x v="6"/>
    <s v="556599-4307"/>
    <x v="1"/>
    <x v="3"/>
    <s v="A"/>
    <s v="JA"/>
    <x v="15"/>
    <n v="567"/>
    <n v="630"/>
    <n v="700"/>
    <n v="775"/>
    <s v="FKU"/>
    <n v="30000"/>
    <m/>
    <m/>
    <m/>
  </r>
  <r>
    <x v="6"/>
    <s v="556599-4307"/>
    <x v="1"/>
    <x v="3"/>
    <s v="A"/>
    <s v="JA"/>
    <x v="16"/>
    <n v="567"/>
    <n v="630"/>
    <n v="700"/>
    <n v="775"/>
    <s v="FKU"/>
    <n v="30000"/>
    <m/>
    <m/>
    <m/>
  </r>
  <r>
    <x v="6"/>
    <s v="556599-4307"/>
    <x v="1"/>
    <x v="3"/>
    <s v="A"/>
    <s v="JA"/>
    <x v="17"/>
    <n v="567"/>
    <n v="630"/>
    <n v="700"/>
    <n v="775"/>
    <s v="FKU"/>
    <n v="30000"/>
    <m/>
    <m/>
    <m/>
  </r>
  <r>
    <x v="6"/>
    <s v="556599-4307"/>
    <x v="1"/>
    <x v="4"/>
    <s v="A"/>
    <s v="JA"/>
    <x v="18"/>
    <n v="450"/>
    <n v="500"/>
    <n v="700"/>
    <n v="775"/>
    <s v="FKU"/>
    <n v="30000"/>
    <m/>
    <m/>
    <m/>
  </r>
  <r>
    <x v="6"/>
    <s v="556599-4307"/>
    <x v="1"/>
    <x v="4"/>
    <s v="A"/>
    <s v="JA"/>
    <x v="19"/>
    <n v="450"/>
    <n v="500"/>
    <n v="700"/>
    <n v="775"/>
    <s v="FKU"/>
    <n v="30000"/>
    <m/>
    <m/>
    <m/>
  </r>
  <r>
    <x v="6"/>
    <s v="556599-4307"/>
    <x v="1"/>
    <x v="4"/>
    <s v="B"/>
    <s v="JA"/>
    <x v="20"/>
    <n v="450"/>
    <n v="500"/>
    <n v="700"/>
    <n v="775"/>
    <s v="FKU"/>
    <n v="30000"/>
    <m/>
    <m/>
    <m/>
  </r>
  <r>
    <x v="6"/>
    <s v="556599-4307"/>
    <x v="1"/>
    <x v="5"/>
    <s v="A"/>
    <s v="JA"/>
    <x v="21"/>
    <n v="520.20000000000005"/>
    <n v="578"/>
    <n v="825"/>
    <n v="895"/>
    <s v="FKU"/>
    <n v="30000"/>
    <m/>
    <m/>
    <m/>
  </r>
  <r>
    <x v="6"/>
    <s v="556599-4307"/>
    <x v="1"/>
    <x v="5"/>
    <s v="A"/>
    <s v="JA"/>
    <x v="22"/>
    <n v="520.20000000000005"/>
    <n v="578"/>
    <n v="825"/>
    <n v="895"/>
    <s v="FKU"/>
    <n v="30000"/>
    <m/>
    <m/>
    <m/>
  </r>
  <r>
    <x v="6"/>
    <s v="556599-4307"/>
    <x v="1"/>
    <x v="5"/>
    <s v="A"/>
    <s v="JA"/>
    <x v="23"/>
    <n v="520.20000000000005"/>
    <n v="578"/>
    <n v="825"/>
    <n v="895"/>
    <s v="FKU"/>
    <n v="30000"/>
    <m/>
    <m/>
    <m/>
  </r>
  <r>
    <x v="6"/>
    <s v="556599-4307"/>
    <x v="1"/>
    <x v="5"/>
    <s v="B"/>
    <s v="JA"/>
    <x v="24"/>
    <n v="520.20000000000005"/>
    <n v="578"/>
    <n v="825"/>
    <n v="895"/>
    <s v="FKU"/>
    <n v="30000"/>
    <m/>
    <m/>
    <m/>
  </r>
  <r>
    <x v="6"/>
    <s v="556599-4307"/>
    <x v="1"/>
    <x v="6"/>
    <s v="A"/>
    <s v="JA"/>
    <x v="25"/>
    <n v="232.20000000000002"/>
    <n v="258"/>
    <n v="368"/>
    <n v="525"/>
    <s v="FKU"/>
    <n v="30000"/>
    <m/>
    <m/>
    <m/>
  </r>
  <r>
    <x v="6"/>
    <s v="556599-4307"/>
    <x v="5"/>
    <x v="0"/>
    <s v="A"/>
    <s v="JA"/>
    <x v="0"/>
    <n v="567"/>
    <n v="630"/>
    <n v="700"/>
    <n v="780"/>
    <s v="FKU"/>
    <n v="26000"/>
    <m/>
    <m/>
    <m/>
  </r>
  <r>
    <x v="6"/>
    <s v="556599-4307"/>
    <x v="5"/>
    <x v="0"/>
    <s v="A"/>
    <s v="JA"/>
    <x v="1"/>
    <n v="567"/>
    <n v="630"/>
    <n v="700"/>
    <n v="780"/>
    <s v="FKU"/>
    <n v="26000"/>
    <m/>
    <m/>
    <m/>
  </r>
  <r>
    <x v="6"/>
    <s v="556599-4307"/>
    <x v="5"/>
    <x v="0"/>
    <s v="A"/>
    <s v="JA"/>
    <x v="2"/>
    <n v="567"/>
    <n v="630"/>
    <n v="700"/>
    <n v="780"/>
    <s v="FKU"/>
    <n v="26000"/>
    <m/>
    <m/>
    <m/>
  </r>
  <r>
    <x v="6"/>
    <s v="556599-4307"/>
    <x v="5"/>
    <x v="0"/>
    <s v="A"/>
    <s v="JA"/>
    <x v="3"/>
    <n v="567"/>
    <n v="630"/>
    <n v="700"/>
    <n v="780"/>
    <s v="FKU"/>
    <n v="26000"/>
    <m/>
    <m/>
    <m/>
  </r>
  <r>
    <x v="6"/>
    <s v="556599-4307"/>
    <x v="5"/>
    <x v="1"/>
    <s v="A"/>
    <s v="JA"/>
    <x v="4"/>
    <n v="501.3"/>
    <n v="557"/>
    <n v="795"/>
    <n v="1050"/>
    <s v="FKU"/>
    <n v="26000"/>
    <m/>
    <m/>
    <m/>
  </r>
  <r>
    <x v="6"/>
    <s v="556599-4307"/>
    <x v="5"/>
    <x v="1"/>
    <s v="A"/>
    <s v="JA"/>
    <x v="5"/>
    <n v="501.3"/>
    <n v="557"/>
    <n v="795"/>
    <n v="1050"/>
    <s v="FKU"/>
    <n v="26000"/>
    <m/>
    <m/>
    <m/>
  </r>
  <r>
    <x v="6"/>
    <s v="556599-4307"/>
    <x v="5"/>
    <x v="1"/>
    <s v="A"/>
    <s v="JA"/>
    <x v="6"/>
    <n v="501.3"/>
    <n v="557"/>
    <n v="795"/>
    <n v="1050"/>
    <s v="FKU"/>
    <n v="26000"/>
    <m/>
    <m/>
    <m/>
  </r>
  <r>
    <x v="6"/>
    <s v="556599-4307"/>
    <x v="5"/>
    <x v="1"/>
    <s v="A"/>
    <s v="JA"/>
    <x v="7"/>
    <n v="501.3"/>
    <n v="557"/>
    <n v="795"/>
    <n v="1050"/>
    <s v="FKU"/>
    <n v="26000"/>
    <m/>
    <m/>
    <m/>
  </r>
  <r>
    <x v="6"/>
    <s v="556599-4307"/>
    <x v="5"/>
    <x v="1"/>
    <s v="A"/>
    <s v="JA"/>
    <x v="8"/>
    <n v="501.3"/>
    <n v="557"/>
    <n v="795"/>
    <n v="1050"/>
    <s v="FKU"/>
    <n v="26000"/>
    <m/>
    <m/>
    <m/>
  </r>
  <r>
    <x v="6"/>
    <s v="556599-4307"/>
    <x v="5"/>
    <x v="2"/>
    <s v="A"/>
    <s v="JA"/>
    <x v="9"/>
    <n v="520.20000000000005"/>
    <n v="578"/>
    <n v="825"/>
    <n v="895"/>
    <s v="FKU"/>
    <n v="26000"/>
    <m/>
    <m/>
    <m/>
  </r>
  <r>
    <x v="6"/>
    <s v="556599-4307"/>
    <x v="5"/>
    <x v="2"/>
    <s v="A"/>
    <s v="JA"/>
    <x v="10"/>
    <n v="520.20000000000005"/>
    <n v="578"/>
    <n v="825"/>
    <n v="895"/>
    <s v="FKU"/>
    <n v="26000"/>
    <m/>
    <m/>
    <m/>
  </r>
  <r>
    <x v="6"/>
    <s v="556599-4307"/>
    <x v="5"/>
    <x v="2"/>
    <s v="B"/>
    <s v="JA"/>
    <x v="11"/>
    <n v="520.20000000000005"/>
    <n v="578"/>
    <n v="825"/>
    <n v="895"/>
    <s v="FKU"/>
    <n v="26000"/>
    <m/>
    <m/>
    <m/>
  </r>
  <r>
    <x v="6"/>
    <s v="556599-4307"/>
    <x v="5"/>
    <x v="2"/>
    <s v="B"/>
    <s v="JA"/>
    <x v="12"/>
    <n v="520.20000000000005"/>
    <n v="578"/>
    <n v="825"/>
    <n v="895"/>
    <s v="FKU"/>
    <n v="26000"/>
    <m/>
    <m/>
    <m/>
  </r>
  <r>
    <x v="6"/>
    <s v="556599-4307"/>
    <x v="5"/>
    <x v="3"/>
    <s v="A"/>
    <s v="JA"/>
    <x v="13"/>
    <n v="567"/>
    <n v="630"/>
    <n v="700"/>
    <n v="775"/>
    <s v="FKU"/>
    <n v="26000"/>
    <m/>
    <m/>
    <m/>
  </r>
  <r>
    <x v="6"/>
    <s v="556599-4307"/>
    <x v="5"/>
    <x v="3"/>
    <s v="A"/>
    <s v="JA"/>
    <x v="14"/>
    <n v="567"/>
    <n v="630"/>
    <n v="700"/>
    <n v="775"/>
    <s v="FKU"/>
    <n v="26000"/>
    <m/>
    <m/>
    <m/>
  </r>
  <r>
    <x v="6"/>
    <s v="556599-4307"/>
    <x v="5"/>
    <x v="3"/>
    <s v="A"/>
    <s v="JA"/>
    <x v="15"/>
    <n v="567"/>
    <n v="630"/>
    <n v="700"/>
    <n v="775"/>
    <s v="FKU"/>
    <n v="26000"/>
    <m/>
    <m/>
    <m/>
  </r>
  <r>
    <x v="6"/>
    <s v="556599-4307"/>
    <x v="5"/>
    <x v="3"/>
    <s v="A"/>
    <s v="JA"/>
    <x v="16"/>
    <n v="567"/>
    <n v="630"/>
    <n v="700"/>
    <n v="775"/>
    <s v="FKU"/>
    <n v="26000"/>
    <m/>
    <m/>
    <m/>
  </r>
  <r>
    <x v="6"/>
    <s v="556599-4307"/>
    <x v="5"/>
    <x v="3"/>
    <s v="A"/>
    <s v="JA"/>
    <x v="17"/>
    <n v="567"/>
    <n v="630"/>
    <n v="700"/>
    <n v="775"/>
    <s v="FKU"/>
    <n v="26000"/>
    <m/>
    <m/>
    <m/>
  </r>
  <r>
    <x v="6"/>
    <s v="556599-4307"/>
    <x v="5"/>
    <x v="4"/>
    <s v="A"/>
    <s v="JA"/>
    <x v="18"/>
    <n v="450"/>
    <n v="500"/>
    <n v="700"/>
    <n v="775"/>
    <s v="FKU"/>
    <n v="26000"/>
    <m/>
    <m/>
    <m/>
  </r>
  <r>
    <x v="6"/>
    <s v="556599-4307"/>
    <x v="5"/>
    <x v="4"/>
    <s v="A"/>
    <s v="JA"/>
    <x v="19"/>
    <n v="450"/>
    <n v="500"/>
    <n v="700"/>
    <n v="775"/>
    <s v="FKU"/>
    <n v="26000"/>
    <m/>
    <m/>
    <m/>
  </r>
  <r>
    <x v="6"/>
    <s v="556599-4307"/>
    <x v="5"/>
    <x v="4"/>
    <s v="B"/>
    <s v="JA"/>
    <x v="20"/>
    <n v="450"/>
    <n v="500"/>
    <n v="700"/>
    <n v="775"/>
    <s v="FKU"/>
    <n v="26000"/>
    <m/>
    <m/>
    <m/>
  </r>
  <r>
    <x v="6"/>
    <s v="556599-4307"/>
    <x v="5"/>
    <x v="5"/>
    <s v="A"/>
    <s v="JA"/>
    <x v="21"/>
    <n v="520.20000000000005"/>
    <n v="578"/>
    <n v="825"/>
    <n v="895"/>
    <s v="FKU"/>
    <n v="26000"/>
    <m/>
    <m/>
    <m/>
  </r>
  <r>
    <x v="6"/>
    <s v="556599-4307"/>
    <x v="5"/>
    <x v="5"/>
    <s v="A"/>
    <s v="JA"/>
    <x v="22"/>
    <n v="520.20000000000005"/>
    <n v="578"/>
    <n v="825"/>
    <n v="895"/>
    <s v="FKU"/>
    <n v="26000"/>
    <m/>
    <m/>
    <m/>
  </r>
  <r>
    <x v="6"/>
    <s v="556599-4307"/>
    <x v="5"/>
    <x v="5"/>
    <s v="A"/>
    <s v="JA"/>
    <x v="23"/>
    <n v="520.20000000000005"/>
    <n v="578"/>
    <n v="825"/>
    <n v="895"/>
    <s v="FKU"/>
    <n v="26000"/>
    <m/>
    <m/>
    <m/>
  </r>
  <r>
    <x v="6"/>
    <s v="556599-4307"/>
    <x v="5"/>
    <x v="5"/>
    <s v="B"/>
    <s v="JA"/>
    <x v="24"/>
    <n v="520.20000000000005"/>
    <n v="578"/>
    <n v="825"/>
    <n v="895"/>
    <s v="FKU"/>
    <n v="26000"/>
    <m/>
    <m/>
    <m/>
  </r>
  <r>
    <x v="6"/>
    <s v="556599-4307"/>
    <x v="5"/>
    <x v="6"/>
    <s v="A"/>
    <s v="JA"/>
    <x v="25"/>
    <n v="232.20000000000002"/>
    <n v="258"/>
    <n v="368"/>
    <n v="525"/>
    <s v="FKU"/>
    <n v="26000"/>
    <m/>
    <m/>
    <m/>
  </r>
  <r>
    <x v="6"/>
    <s v="556599-4307"/>
    <x v="6"/>
    <x v="0"/>
    <s v="A"/>
    <s v="JA"/>
    <x v="0"/>
    <n v="567"/>
    <n v="630"/>
    <n v="700"/>
    <n v="780"/>
    <s v="FKU"/>
    <n v="30000"/>
    <m/>
    <m/>
    <m/>
  </r>
  <r>
    <x v="6"/>
    <s v="556599-4307"/>
    <x v="6"/>
    <x v="0"/>
    <s v="A"/>
    <s v="JA"/>
    <x v="1"/>
    <n v="567"/>
    <n v="630"/>
    <n v="700"/>
    <n v="780"/>
    <s v="FKU"/>
    <n v="30000"/>
    <m/>
    <m/>
    <m/>
  </r>
  <r>
    <x v="6"/>
    <s v="556599-4307"/>
    <x v="6"/>
    <x v="0"/>
    <s v="A"/>
    <s v="JA"/>
    <x v="2"/>
    <n v="567"/>
    <n v="630"/>
    <n v="700"/>
    <n v="780"/>
    <s v="FKU"/>
    <n v="30000"/>
    <m/>
    <m/>
    <m/>
  </r>
  <r>
    <x v="6"/>
    <s v="556599-4307"/>
    <x v="6"/>
    <x v="0"/>
    <s v="A"/>
    <s v="JA"/>
    <x v="3"/>
    <n v="567"/>
    <n v="630"/>
    <n v="700"/>
    <n v="780"/>
    <s v="FKU"/>
    <n v="30000"/>
    <m/>
    <m/>
    <m/>
  </r>
  <r>
    <x v="6"/>
    <s v="556599-4307"/>
    <x v="6"/>
    <x v="1"/>
    <s v="A"/>
    <s v="JA"/>
    <x v="4"/>
    <n v="501.3"/>
    <n v="557"/>
    <n v="795"/>
    <n v="1050"/>
    <s v="FKU"/>
    <n v="30000"/>
    <m/>
    <m/>
    <m/>
  </r>
  <r>
    <x v="6"/>
    <s v="556599-4307"/>
    <x v="6"/>
    <x v="1"/>
    <s v="A"/>
    <s v="JA"/>
    <x v="5"/>
    <n v="501.3"/>
    <n v="557"/>
    <n v="795"/>
    <n v="1050"/>
    <s v="FKU"/>
    <n v="30000"/>
    <m/>
    <m/>
    <m/>
  </r>
  <r>
    <x v="6"/>
    <s v="556599-4307"/>
    <x v="6"/>
    <x v="1"/>
    <s v="A"/>
    <s v="JA"/>
    <x v="6"/>
    <n v="501.3"/>
    <n v="557"/>
    <n v="795"/>
    <n v="1050"/>
    <s v="FKU"/>
    <n v="30000"/>
    <m/>
    <m/>
    <m/>
  </r>
  <r>
    <x v="6"/>
    <s v="556599-4307"/>
    <x v="6"/>
    <x v="1"/>
    <s v="A"/>
    <s v="JA"/>
    <x v="7"/>
    <n v="501.3"/>
    <n v="557"/>
    <n v="795"/>
    <n v="1050"/>
    <s v="FKU"/>
    <n v="30000"/>
    <m/>
    <m/>
    <m/>
  </r>
  <r>
    <x v="6"/>
    <s v="556599-4307"/>
    <x v="6"/>
    <x v="1"/>
    <s v="A"/>
    <s v="JA"/>
    <x v="8"/>
    <n v="501.3"/>
    <n v="557"/>
    <n v="795"/>
    <n v="1050"/>
    <s v="FKU"/>
    <n v="30000"/>
    <m/>
    <m/>
    <m/>
  </r>
  <r>
    <x v="6"/>
    <s v="556599-4307"/>
    <x v="6"/>
    <x v="2"/>
    <s v="A"/>
    <s v="JA"/>
    <x v="9"/>
    <n v="520.20000000000005"/>
    <n v="578"/>
    <n v="825"/>
    <n v="895"/>
    <s v="FKU"/>
    <n v="30000"/>
    <m/>
    <m/>
    <m/>
  </r>
  <r>
    <x v="6"/>
    <s v="556599-4307"/>
    <x v="6"/>
    <x v="2"/>
    <s v="A"/>
    <s v="JA"/>
    <x v="10"/>
    <n v="520.20000000000005"/>
    <n v="578"/>
    <n v="825"/>
    <n v="895"/>
    <s v="FKU"/>
    <n v="30000"/>
    <m/>
    <m/>
    <m/>
  </r>
  <r>
    <x v="6"/>
    <s v="556599-4307"/>
    <x v="6"/>
    <x v="2"/>
    <s v="B"/>
    <s v="JA"/>
    <x v="11"/>
    <n v="520.20000000000005"/>
    <n v="578"/>
    <n v="825"/>
    <n v="895"/>
    <s v="FKU"/>
    <n v="30000"/>
    <m/>
    <m/>
    <m/>
  </r>
  <r>
    <x v="6"/>
    <s v="556599-4307"/>
    <x v="6"/>
    <x v="2"/>
    <s v="B"/>
    <s v="JA"/>
    <x v="12"/>
    <n v="520.20000000000005"/>
    <n v="578"/>
    <n v="825"/>
    <n v="895"/>
    <s v="FKU"/>
    <n v="30000"/>
    <m/>
    <m/>
    <m/>
  </r>
  <r>
    <x v="6"/>
    <s v="556599-4307"/>
    <x v="6"/>
    <x v="3"/>
    <s v="A"/>
    <s v="JA"/>
    <x v="13"/>
    <n v="567"/>
    <n v="630"/>
    <n v="700"/>
    <n v="775"/>
    <s v="FKU"/>
    <n v="30000"/>
    <m/>
    <m/>
    <m/>
  </r>
  <r>
    <x v="6"/>
    <s v="556599-4307"/>
    <x v="6"/>
    <x v="3"/>
    <s v="A"/>
    <s v="JA"/>
    <x v="14"/>
    <n v="567"/>
    <n v="630"/>
    <n v="700"/>
    <n v="775"/>
    <s v="FKU"/>
    <n v="30000"/>
    <m/>
    <m/>
    <m/>
  </r>
  <r>
    <x v="6"/>
    <s v="556599-4307"/>
    <x v="6"/>
    <x v="3"/>
    <s v="A"/>
    <s v="JA"/>
    <x v="15"/>
    <n v="567"/>
    <n v="630"/>
    <n v="700"/>
    <n v="775"/>
    <s v="FKU"/>
    <n v="30000"/>
    <m/>
    <m/>
    <m/>
  </r>
  <r>
    <x v="6"/>
    <s v="556599-4307"/>
    <x v="6"/>
    <x v="3"/>
    <s v="A"/>
    <s v="JA"/>
    <x v="16"/>
    <n v="567"/>
    <n v="630"/>
    <n v="700"/>
    <n v="775"/>
    <s v="FKU"/>
    <n v="30000"/>
    <m/>
    <m/>
    <m/>
  </r>
  <r>
    <x v="6"/>
    <s v="556599-4307"/>
    <x v="6"/>
    <x v="3"/>
    <s v="A"/>
    <s v="JA"/>
    <x v="17"/>
    <n v="567"/>
    <n v="630"/>
    <n v="700"/>
    <n v="775"/>
    <s v="FKU"/>
    <n v="30000"/>
    <m/>
    <m/>
    <m/>
  </r>
  <r>
    <x v="6"/>
    <s v="556599-4307"/>
    <x v="6"/>
    <x v="4"/>
    <s v="A"/>
    <s v="JA"/>
    <x v="18"/>
    <n v="450"/>
    <n v="500"/>
    <n v="700"/>
    <n v="775"/>
    <s v="FKU"/>
    <n v="30000"/>
    <m/>
    <m/>
    <m/>
  </r>
  <r>
    <x v="6"/>
    <s v="556599-4307"/>
    <x v="6"/>
    <x v="4"/>
    <s v="A"/>
    <s v="JA"/>
    <x v="19"/>
    <n v="450"/>
    <n v="500"/>
    <n v="700"/>
    <n v="775"/>
    <s v="FKU"/>
    <n v="30000"/>
    <m/>
    <m/>
    <m/>
  </r>
  <r>
    <x v="6"/>
    <s v="556599-4307"/>
    <x v="6"/>
    <x v="4"/>
    <s v="B"/>
    <s v="JA"/>
    <x v="20"/>
    <n v="450"/>
    <n v="500"/>
    <n v="700"/>
    <n v="775"/>
    <s v="FKU"/>
    <n v="30000"/>
    <m/>
    <m/>
    <m/>
  </r>
  <r>
    <x v="6"/>
    <s v="556599-4307"/>
    <x v="6"/>
    <x v="5"/>
    <s v="A"/>
    <s v="JA"/>
    <x v="21"/>
    <n v="520.20000000000005"/>
    <n v="578"/>
    <n v="825"/>
    <n v="895"/>
    <s v="FKU"/>
    <n v="30000"/>
    <m/>
    <m/>
    <m/>
  </r>
  <r>
    <x v="6"/>
    <s v="556599-4307"/>
    <x v="6"/>
    <x v="5"/>
    <s v="A"/>
    <s v="JA"/>
    <x v="22"/>
    <n v="520.20000000000005"/>
    <n v="578"/>
    <n v="825"/>
    <n v="895"/>
    <s v="FKU"/>
    <n v="30000"/>
    <m/>
    <m/>
    <m/>
  </r>
  <r>
    <x v="6"/>
    <s v="556599-4307"/>
    <x v="6"/>
    <x v="5"/>
    <s v="A"/>
    <s v="JA"/>
    <x v="23"/>
    <n v="520.20000000000005"/>
    <n v="578"/>
    <n v="825"/>
    <n v="895"/>
    <s v="FKU"/>
    <n v="30000"/>
    <m/>
    <m/>
    <m/>
  </r>
  <r>
    <x v="6"/>
    <s v="556599-4307"/>
    <x v="6"/>
    <x v="5"/>
    <s v="B"/>
    <s v="JA"/>
    <x v="24"/>
    <n v="520.20000000000005"/>
    <n v="578"/>
    <n v="825"/>
    <n v="895"/>
    <s v="FKU"/>
    <n v="30000"/>
    <m/>
    <m/>
    <m/>
  </r>
  <r>
    <x v="6"/>
    <s v="556599-4307"/>
    <x v="6"/>
    <x v="6"/>
    <s v="A"/>
    <s v="JA"/>
    <x v="25"/>
    <n v="232.20000000000002"/>
    <n v="258"/>
    <n v="368"/>
    <n v="525"/>
    <s v="FKU"/>
    <n v="30000"/>
    <m/>
    <m/>
    <m/>
  </r>
  <r>
    <x v="7"/>
    <s v="556587-8708"/>
    <x v="0"/>
    <x v="0"/>
    <s v="A"/>
    <s v="JA"/>
    <x v="0"/>
    <n v="465.75"/>
    <n v="517.5"/>
    <n v="575"/>
    <n v="821"/>
    <s v="FKU"/>
    <n v="24000"/>
    <m/>
    <m/>
    <m/>
  </r>
  <r>
    <x v="7"/>
    <s v="556587-8708"/>
    <x v="0"/>
    <x v="0"/>
    <s v="A"/>
    <s v="JA"/>
    <x v="1"/>
    <n v="465.75"/>
    <n v="517.5"/>
    <n v="575"/>
    <n v="821"/>
    <s v="FKU"/>
    <n v="24000"/>
    <m/>
    <m/>
    <m/>
  </r>
  <r>
    <x v="7"/>
    <s v="556587-8708"/>
    <x v="0"/>
    <x v="0"/>
    <s v="A"/>
    <s v="JA"/>
    <x v="2"/>
    <n v="465.75"/>
    <n v="517.5"/>
    <n v="575"/>
    <n v="821"/>
    <s v="FKU"/>
    <n v="24000"/>
    <m/>
    <m/>
    <m/>
  </r>
  <r>
    <x v="7"/>
    <s v="556587-8708"/>
    <x v="0"/>
    <x v="0"/>
    <s v="A"/>
    <s v="JA"/>
    <x v="3"/>
    <n v="465.75"/>
    <n v="517.5"/>
    <n v="575"/>
    <n v="821"/>
    <s v="FKU"/>
    <n v="24000"/>
    <m/>
    <m/>
    <m/>
  </r>
  <r>
    <x v="7"/>
    <s v="556587-8708"/>
    <x v="0"/>
    <x v="1"/>
    <s v="A"/>
    <s v="JA"/>
    <x v="4"/>
    <n v="362.7"/>
    <n v="403"/>
    <n v="575"/>
    <n v="821"/>
    <s v="FKU"/>
    <n v="24000"/>
    <m/>
    <m/>
    <m/>
  </r>
  <r>
    <x v="7"/>
    <s v="556587-8708"/>
    <x v="0"/>
    <x v="1"/>
    <s v="A"/>
    <s v="JA"/>
    <x v="5"/>
    <n v="362.7"/>
    <n v="403"/>
    <n v="575"/>
    <n v="821"/>
    <s v="FKU"/>
    <n v="24000"/>
    <m/>
    <m/>
    <m/>
  </r>
  <r>
    <x v="7"/>
    <s v="556587-8708"/>
    <x v="0"/>
    <x v="1"/>
    <s v="A"/>
    <s v="JA"/>
    <x v="6"/>
    <n v="362.7"/>
    <n v="403"/>
    <n v="575"/>
    <n v="821"/>
    <s v="FKU"/>
    <n v="24000"/>
    <m/>
    <m/>
    <m/>
  </r>
  <r>
    <x v="7"/>
    <s v="556587-8708"/>
    <x v="0"/>
    <x v="1"/>
    <s v="A"/>
    <s v="JA"/>
    <x v="7"/>
    <n v="362.7"/>
    <n v="403"/>
    <n v="575"/>
    <n v="821"/>
    <s v="FKU"/>
    <n v="24000"/>
    <m/>
    <m/>
    <m/>
  </r>
  <r>
    <x v="7"/>
    <s v="556587-8708"/>
    <x v="0"/>
    <x v="1"/>
    <s v="A"/>
    <s v="JA"/>
    <x v="8"/>
    <n v="362.7"/>
    <n v="403"/>
    <n v="575"/>
    <n v="821"/>
    <s v="FKU"/>
    <n v="24000"/>
    <m/>
    <m/>
    <m/>
  </r>
  <r>
    <x v="7"/>
    <s v="556587-8708"/>
    <x v="0"/>
    <x v="2"/>
    <s v="A"/>
    <s v="JA"/>
    <x v="9"/>
    <n v="357.3"/>
    <n v="397"/>
    <n v="567"/>
    <n v="810"/>
    <s v="FKU"/>
    <n v="24000"/>
    <m/>
    <m/>
    <m/>
  </r>
  <r>
    <x v="7"/>
    <s v="556587-8708"/>
    <x v="0"/>
    <x v="2"/>
    <s v="A"/>
    <s v="JA"/>
    <x v="10"/>
    <n v="357.3"/>
    <n v="397"/>
    <n v="567"/>
    <n v="810"/>
    <s v="FKU"/>
    <n v="24000"/>
    <m/>
    <m/>
    <m/>
  </r>
  <r>
    <x v="7"/>
    <s v="556587-8708"/>
    <x v="0"/>
    <x v="2"/>
    <s v="B"/>
    <s v="JA"/>
    <x v="11"/>
    <n v="357.3"/>
    <n v="397"/>
    <n v="567"/>
    <n v="810"/>
    <s v="FKU"/>
    <n v="24000"/>
    <m/>
    <m/>
    <m/>
  </r>
  <r>
    <x v="7"/>
    <s v="556587-8708"/>
    <x v="0"/>
    <x v="2"/>
    <s v="B"/>
    <s v="JA"/>
    <x v="12"/>
    <n v="357.3"/>
    <n v="397"/>
    <n v="567"/>
    <n v="810"/>
    <s v="FKU"/>
    <n v="24000"/>
    <m/>
    <m/>
    <m/>
  </r>
  <r>
    <x v="7"/>
    <s v="556587-8708"/>
    <x v="0"/>
    <x v="3"/>
    <s v="A"/>
    <s v="JA"/>
    <x v="13"/>
    <n v="459.27000000000004"/>
    <n v="510.3"/>
    <n v="567"/>
    <n v="810"/>
    <s v="FKU"/>
    <n v="24000"/>
    <m/>
    <m/>
    <m/>
  </r>
  <r>
    <x v="7"/>
    <s v="556587-8708"/>
    <x v="0"/>
    <x v="3"/>
    <s v="A"/>
    <s v="JA"/>
    <x v="14"/>
    <n v="459.27000000000004"/>
    <n v="510.3"/>
    <n v="567"/>
    <n v="810"/>
    <s v="FKU"/>
    <n v="24000"/>
    <m/>
    <m/>
    <m/>
  </r>
  <r>
    <x v="7"/>
    <s v="556587-8708"/>
    <x v="0"/>
    <x v="3"/>
    <s v="A"/>
    <s v="JA"/>
    <x v="15"/>
    <n v="459.27000000000004"/>
    <n v="510.3"/>
    <n v="567"/>
    <n v="810"/>
    <s v="FKU"/>
    <n v="24000"/>
    <m/>
    <m/>
    <m/>
  </r>
  <r>
    <x v="7"/>
    <s v="556587-8708"/>
    <x v="0"/>
    <x v="3"/>
    <s v="A"/>
    <s v="JA"/>
    <x v="16"/>
    <n v="459.27000000000004"/>
    <n v="510.3"/>
    <n v="567"/>
    <n v="810"/>
    <s v="FKU"/>
    <n v="24000"/>
    <m/>
    <m/>
    <m/>
  </r>
  <r>
    <x v="7"/>
    <s v="556587-8708"/>
    <x v="0"/>
    <x v="3"/>
    <s v="A"/>
    <s v="JA"/>
    <x v="17"/>
    <n v="459.27000000000004"/>
    <n v="510.3"/>
    <n v="567"/>
    <n v="810"/>
    <s v="FKU"/>
    <n v="24000"/>
    <m/>
    <m/>
    <m/>
  </r>
  <r>
    <x v="7"/>
    <s v="556587-8708"/>
    <x v="0"/>
    <x v="4"/>
    <s v="A"/>
    <s v="JA"/>
    <x v="18"/>
    <n v="306"/>
    <n v="340"/>
    <n v="385"/>
    <n v="550"/>
    <s v="FKU"/>
    <n v="24000"/>
    <m/>
    <m/>
    <m/>
  </r>
  <r>
    <x v="7"/>
    <s v="556587-8708"/>
    <x v="0"/>
    <x v="4"/>
    <s v="A"/>
    <s v="JA"/>
    <x v="19"/>
    <n v="306"/>
    <n v="340"/>
    <n v="385"/>
    <n v="550"/>
    <s v="FKU"/>
    <n v="24000"/>
    <m/>
    <m/>
    <m/>
  </r>
  <r>
    <x v="7"/>
    <s v="556587-8708"/>
    <x v="0"/>
    <x v="4"/>
    <s v="B"/>
    <s v="JA"/>
    <x v="20"/>
    <n v="306"/>
    <n v="340"/>
    <n v="385"/>
    <n v="550"/>
    <s v="FKU"/>
    <n v="24000"/>
    <m/>
    <m/>
    <m/>
  </r>
  <r>
    <x v="7"/>
    <s v="556587-8708"/>
    <x v="0"/>
    <x v="5"/>
    <s v="A"/>
    <s v="JA"/>
    <x v="21"/>
    <n v="306"/>
    <n v="340"/>
    <n v="385"/>
    <n v="550"/>
    <s v="FKU"/>
    <n v="24000"/>
    <m/>
    <m/>
    <m/>
  </r>
  <r>
    <x v="7"/>
    <s v="556587-8708"/>
    <x v="0"/>
    <x v="5"/>
    <s v="A"/>
    <s v="JA"/>
    <x v="22"/>
    <n v="306"/>
    <n v="340"/>
    <n v="385"/>
    <n v="550"/>
    <s v="FKU"/>
    <n v="24000"/>
    <m/>
    <m/>
    <m/>
  </r>
  <r>
    <x v="7"/>
    <s v="556587-8708"/>
    <x v="0"/>
    <x v="5"/>
    <s v="A"/>
    <s v="JA"/>
    <x v="23"/>
    <n v="306"/>
    <n v="340"/>
    <n v="385"/>
    <n v="550"/>
    <s v="FKU"/>
    <n v="24000"/>
    <m/>
    <m/>
    <m/>
  </r>
  <r>
    <x v="7"/>
    <s v="556587-8708"/>
    <x v="0"/>
    <x v="5"/>
    <s v="B"/>
    <s v="JA"/>
    <x v="24"/>
    <n v="306"/>
    <n v="340"/>
    <n v="385"/>
    <n v="550"/>
    <s v="FKU"/>
    <n v="24000"/>
    <m/>
    <m/>
    <m/>
  </r>
  <r>
    <x v="7"/>
    <s v="556587-8708"/>
    <x v="0"/>
    <x v="6"/>
    <s v="A"/>
    <s v="JA"/>
    <x v="25"/>
    <n v="306"/>
    <n v="340"/>
    <n v="385"/>
    <n v="433"/>
    <s v="FKU"/>
    <n v="24000"/>
    <m/>
    <m/>
    <m/>
  </r>
  <r>
    <x v="7"/>
    <s v="556587-8708"/>
    <x v="3"/>
    <x v="0"/>
    <s v="A"/>
    <s v="JA"/>
    <x v="0"/>
    <n v="465.75"/>
    <n v="517.5"/>
    <n v="575"/>
    <n v="821"/>
    <s v="FKU"/>
    <n v="26000"/>
    <m/>
    <m/>
    <m/>
  </r>
  <r>
    <x v="7"/>
    <s v="556587-8708"/>
    <x v="3"/>
    <x v="0"/>
    <s v="A"/>
    <s v="JA"/>
    <x v="1"/>
    <n v="465.75"/>
    <n v="517.5"/>
    <n v="575"/>
    <n v="821"/>
    <s v="FKU"/>
    <n v="26000"/>
    <m/>
    <m/>
    <m/>
  </r>
  <r>
    <x v="7"/>
    <s v="556587-8708"/>
    <x v="3"/>
    <x v="0"/>
    <s v="A"/>
    <s v="JA"/>
    <x v="2"/>
    <n v="465.75"/>
    <n v="517.5"/>
    <n v="575"/>
    <n v="821"/>
    <s v="FKU"/>
    <n v="26000"/>
    <m/>
    <m/>
    <m/>
  </r>
  <r>
    <x v="7"/>
    <s v="556587-8708"/>
    <x v="3"/>
    <x v="0"/>
    <s v="A"/>
    <s v="JA"/>
    <x v="3"/>
    <n v="465.75"/>
    <n v="517.5"/>
    <n v="575"/>
    <n v="821"/>
    <s v="FKU"/>
    <n v="26000"/>
    <m/>
    <m/>
    <m/>
  </r>
  <r>
    <x v="7"/>
    <s v="556587-8708"/>
    <x v="3"/>
    <x v="1"/>
    <s v="A"/>
    <s v="JA"/>
    <x v="4"/>
    <n v="362.7"/>
    <n v="403"/>
    <n v="575"/>
    <n v="821"/>
    <s v="FKU"/>
    <n v="26000"/>
    <m/>
    <m/>
    <m/>
  </r>
  <r>
    <x v="7"/>
    <s v="556587-8708"/>
    <x v="3"/>
    <x v="1"/>
    <s v="A"/>
    <s v="JA"/>
    <x v="5"/>
    <n v="362.7"/>
    <n v="403"/>
    <n v="575"/>
    <n v="821"/>
    <s v="FKU"/>
    <n v="26000"/>
    <m/>
    <m/>
    <m/>
  </r>
  <r>
    <x v="7"/>
    <s v="556587-8708"/>
    <x v="3"/>
    <x v="1"/>
    <s v="A"/>
    <s v="JA"/>
    <x v="6"/>
    <n v="362.7"/>
    <n v="403"/>
    <n v="575"/>
    <n v="821"/>
    <s v="FKU"/>
    <n v="26000"/>
    <m/>
    <m/>
    <m/>
  </r>
  <r>
    <x v="7"/>
    <s v="556587-8708"/>
    <x v="3"/>
    <x v="1"/>
    <s v="A"/>
    <s v="JA"/>
    <x v="7"/>
    <n v="362.7"/>
    <n v="403"/>
    <n v="575"/>
    <n v="821"/>
    <s v="FKU"/>
    <n v="26000"/>
    <m/>
    <m/>
    <m/>
  </r>
  <r>
    <x v="7"/>
    <s v="556587-8708"/>
    <x v="3"/>
    <x v="1"/>
    <s v="A"/>
    <s v="JA"/>
    <x v="8"/>
    <n v="362.7"/>
    <n v="403"/>
    <n v="575"/>
    <n v="821"/>
    <s v="FKU"/>
    <n v="26000"/>
    <m/>
    <m/>
    <m/>
  </r>
  <r>
    <x v="7"/>
    <s v="556587-8708"/>
    <x v="3"/>
    <x v="2"/>
    <s v="A"/>
    <s v="JA"/>
    <x v="9"/>
    <n v="357.3"/>
    <n v="397"/>
    <n v="567"/>
    <n v="810"/>
    <s v="FKU"/>
    <n v="26000"/>
    <m/>
    <m/>
    <m/>
  </r>
  <r>
    <x v="7"/>
    <s v="556587-8708"/>
    <x v="3"/>
    <x v="2"/>
    <s v="A"/>
    <s v="JA"/>
    <x v="10"/>
    <n v="357.3"/>
    <n v="397"/>
    <n v="567"/>
    <n v="810"/>
    <s v="FKU"/>
    <n v="26000"/>
    <m/>
    <m/>
    <m/>
  </r>
  <r>
    <x v="7"/>
    <s v="556587-8708"/>
    <x v="3"/>
    <x v="2"/>
    <s v="B"/>
    <s v="JA"/>
    <x v="11"/>
    <n v="357.3"/>
    <n v="397"/>
    <n v="567"/>
    <n v="810"/>
    <s v="FKU"/>
    <n v="26000"/>
    <m/>
    <m/>
    <m/>
  </r>
  <r>
    <x v="7"/>
    <s v="556587-8708"/>
    <x v="3"/>
    <x v="2"/>
    <s v="B"/>
    <s v="JA"/>
    <x v="12"/>
    <n v="357.3"/>
    <n v="397"/>
    <n v="567"/>
    <n v="810"/>
    <s v="FKU"/>
    <n v="26000"/>
    <m/>
    <m/>
    <m/>
  </r>
  <r>
    <x v="7"/>
    <s v="556587-8708"/>
    <x v="3"/>
    <x v="3"/>
    <s v="A"/>
    <s v="JA"/>
    <x v="13"/>
    <n v="459.27000000000004"/>
    <n v="510.3"/>
    <n v="567"/>
    <n v="810"/>
    <s v="FKU"/>
    <n v="26000"/>
    <m/>
    <m/>
    <m/>
  </r>
  <r>
    <x v="7"/>
    <s v="556587-8708"/>
    <x v="3"/>
    <x v="3"/>
    <s v="A"/>
    <s v="JA"/>
    <x v="14"/>
    <n v="459.27000000000004"/>
    <n v="510.3"/>
    <n v="567"/>
    <n v="810"/>
    <s v="FKU"/>
    <n v="26000"/>
    <m/>
    <m/>
    <m/>
  </r>
  <r>
    <x v="7"/>
    <s v="556587-8708"/>
    <x v="3"/>
    <x v="3"/>
    <s v="A"/>
    <s v="JA"/>
    <x v="15"/>
    <n v="459.27000000000004"/>
    <n v="510.3"/>
    <n v="567"/>
    <n v="810"/>
    <s v="FKU"/>
    <n v="26000"/>
    <m/>
    <m/>
    <m/>
  </r>
  <r>
    <x v="7"/>
    <s v="556587-8708"/>
    <x v="3"/>
    <x v="3"/>
    <s v="A"/>
    <s v="JA"/>
    <x v="16"/>
    <n v="459.27000000000004"/>
    <n v="510.3"/>
    <n v="567"/>
    <n v="810"/>
    <s v="FKU"/>
    <n v="26000"/>
    <m/>
    <m/>
    <m/>
  </r>
  <r>
    <x v="7"/>
    <s v="556587-8708"/>
    <x v="3"/>
    <x v="3"/>
    <s v="A"/>
    <s v="JA"/>
    <x v="17"/>
    <n v="459.27000000000004"/>
    <n v="510.3"/>
    <n v="567"/>
    <n v="810"/>
    <s v="FKU"/>
    <n v="26000"/>
    <m/>
    <m/>
    <m/>
  </r>
  <r>
    <x v="7"/>
    <s v="556587-8708"/>
    <x v="3"/>
    <x v="4"/>
    <s v="A"/>
    <s v="JA"/>
    <x v="18"/>
    <n v="306"/>
    <n v="340"/>
    <n v="385"/>
    <n v="550"/>
    <s v="FKU"/>
    <n v="26000"/>
    <m/>
    <m/>
    <m/>
  </r>
  <r>
    <x v="7"/>
    <s v="556587-8708"/>
    <x v="3"/>
    <x v="4"/>
    <s v="A"/>
    <s v="JA"/>
    <x v="19"/>
    <n v="306"/>
    <n v="340"/>
    <n v="385"/>
    <n v="550"/>
    <s v="FKU"/>
    <n v="26000"/>
    <m/>
    <m/>
    <m/>
  </r>
  <r>
    <x v="7"/>
    <s v="556587-8708"/>
    <x v="3"/>
    <x v="4"/>
    <s v="B"/>
    <s v="JA"/>
    <x v="20"/>
    <n v="306"/>
    <n v="340"/>
    <n v="385"/>
    <n v="550"/>
    <s v="FKU"/>
    <n v="26000"/>
    <m/>
    <m/>
    <m/>
  </r>
  <r>
    <x v="7"/>
    <s v="556587-8708"/>
    <x v="3"/>
    <x v="5"/>
    <s v="A"/>
    <s v="JA"/>
    <x v="21"/>
    <n v="306"/>
    <n v="340"/>
    <n v="385"/>
    <n v="550"/>
    <s v="FKU"/>
    <n v="26000"/>
    <m/>
    <m/>
    <m/>
  </r>
  <r>
    <x v="7"/>
    <s v="556587-8708"/>
    <x v="3"/>
    <x v="5"/>
    <s v="A"/>
    <s v="JA"/>
    <x v="22"/>
    <n v="306"/>
    <n v="340"/>
    <n v="385"/>
    <n v="550"/>
    <s v="FKU"/>
    <n v="26000"/>
    <m/>
    <m/>
    <m/>
  </r>
  <r>
    <x v="7"/>
    <s v="556587-8708"/>
    <x v="3"/>
    <x v="5"/>
    <s v="A"/>
    <s v="JA"/>
    <x v="23"/>
    <n v="306"/>
    <n v="340"/>
    <n v="385"/>
    <n v="550"/>
    <s v="FKU"/>
    <n v="26000"/>
    <m/>
    <m/>
    <m/>
  </r>
  <r>
    <x v="7"/>
    <s v="556587-8708"/>
    <x v="3"/>
    <x v="5"/>
    <s v="B"/>
    <s v="JA"/>
    <x v="24"/>
    <n v="306"/>
    <n v="340"/>
    <n v="385"/>
    <n v="550"/>
    <s v="FKU"/>
    <n v="26000"/>
    <m/>
    <m/>
    <m/>
  </r>
  <r>
    <x v="7"/>
    <s v="556587-8708"/>
    <x v="3"/>
    <x v="6"/>
    <s v="A"/>
    <s v="JA"/>
    <x v="25"/>
    <n v="306"/>
    <n v="340"/>
    <n v="385"/>
    <n v="433"/>
    <s v="FKU"/>
    <n v="26000"/>
    <m/>
    <m/>
    <m/>
  </r>
  <r>
    <x v="7"/>
    <s v="556587-8708"/>
    <x v="4"/>
    <x v="0"/>
    <s v="A"/>
    <s v="JA"/>
    <x v="0"/>
    <n v="490.86"/>
    <n v="545.4"/>
    <n v="606"/>
    <n v="865"/>
    <s v="FKU"/>
    <m/>
    <m/>
    <m/>
    <m/>
  </r>
  <r>
    <x v="7"/>
    <s v="556587-8708"/>
    <x v="4"/>
    <x v="0"/>
    <s v="A"/>
    <s v="JA"/>
    <x v="1"/>
    <n v="490.86"/>
    <n v="545.4"/>
    <n v="606"/>
    <n v="865"/>
    <s v="FKU"/>
    <m/>
    <m/>
    <m/>
    <m/>
  </r>
  <r>
    <x v="7"/>
    <s v="556587-8708"/>
    <x v="4"/>
    <x v="0"/>
    <s v="A"/>
    <s v="JA"/>
    <x v="2"/>
    <n v="490.86"/>
    <n v="545.4"/>
    <n v="606"/>
    <n v="865"/>
    <s v="FKU"/>
    <m/>
    <m/>
    <m/>
    <m/>
  </r>
  <r>
    <x v="7"/>
    <s v="556587-8708"/>
    <x v="4"/>
    <x v="0"/>
    <s v="A"/>
    <s v="JA"/>
    <x v="3"/>
    <n v="490.86"/>
    <n v="545.4"/>
    <n v="606"/>
    <n v="865"/>
    <s v="FKU"/>
    <m/>
    <m/>
    <m/>
    <m/>
  </r>
  <r>
    <x v="7"/>
    <s v="556587-8708"/>
    <x v="4"/>
    <x v="1"/>
    <s v="A"/>
    <s v="JA"/>
    <x v="4"/>
    <n v="382.5"/>
    <n v="425"/>
    <n v="606"/>
    <n v="865"/>
    <s v="FKU"/>
    <m/>
    <m/>
    <m/>
    <m/>
  </r>
  <r>
    <x v="7"/>
    <s v="556587-8708"/>
    <x v="4"/>
    <x v="1"/>
    <s v="A"/>
    <s v="JA"/>
    <x v="5"/>
    <n v="382.5"/>
    <n v="425"/>
    <n v="606"/>
    <n v="865"/>
    <s v="FKU"/>
    <m/>
    <m/>
    <m/>
    <m/>
  </r>
  <r>
    <x v="7"/>
    <s v="556587-8708"/>
    <x v="4"/>
    <x v="1"/>
    <s v="A"/>
    <s v="JA"/>
    <x v="6"/>
    <n v="382.5"/>
    <n v="425"/>
    <n v="606"/>
    <n v="865"/>
    <s v="FKU"/>
    <m/>
    <m/>
    <m/>
    <m/>
  </r>
  <r>
    <x v="7"/>
    <s v="556587-8708"/>
    <x v="4"/>
    <x v="1"/>
    <s v="A"/>
    <s v="JA"/>
    <x v="7"/>
    <n v="382.5"/>
    <n v="425"/>
    <n v="606"/>
    <n v="865"/>
    <s v="FKU"/>
    <m/>
    <m/>
    <m/>
    <m/>
  </r>
  <r>
    <x v="7"/>
    <s v="556587-8708"/>
    <x v="4"/>
    <x v="1"/>
    <s v="A"/>
    <s v="JA"/>
    <x v="8"/>
    <n v="382.5"/>
    <n v="425"/>
    <n v="606"/>
    <n v="865"/>
    <s v="FKU"/>
    <m/>
    <m/>
    <m/>
    <m/>
  </r>
  <r>
    <x v="7"/>
    <s v="556587-8708"/>
    <x v="4"/>
    <x v="2"/>
    <s v="A"/>
    <s v="JA"/>
    <x v="9"/>
    <n v="376.2"/>
    <n v="418"/>
    <n v="597"/>
    <n v="852"/>
    <s v="FKU"/>
    <m/>
    <m/>
    <m/>
    <m/>
  </r>
  <r>
    <x v="7"/>
    <s v="556587-8708"/>
    <x v="4"/>
    <x v="2"/>
    <s v="A"/>
    <s v="JA"/>
    <x v="10"/>
    <n v="376.2"/>
    <n v="418"/>
    <n v="597"/>
    <n v="852"/>
    <s v="FKU"/>
    <m/>
    <m/>
    <m/>
    <m/>
  </r>
  <r>
    <x v="7"/>
    <s v="556587-8708"/>
    <x v="4"/>
    <x v="2"/>
    <s v="B"/>
    <s v="JA"/>
    <x v="11"/>
    <n v="376.2"/>
    <n v="418"/>
    <n v="597"/>
    <n v="852"/>
    <s v="FKU"/>
    <m/>
    <m/>
    <m/>
    <m/>
  </r>
  <r>
    <x v="7"/>
    <s v="556587-8708"/>
    <x v="4"/>
    <x v="2"/>
    <s v="B"/>
    <s v="JA"/>
    <x v="12"/>
    <n v="376.2"/>
    <n v="418"/>
    <n v="597"/>
    <n v="852"/>
    <s v="FKU"/>
    <m/>
    <m/>
    <m/>
    <m/>
  </r>
  <r>
    <x v="7"/>
    <s v="556587-8708"/>
    <x v="4"/>
    <x v="3"/>
    <s v="A"/>
    <s v="JA"/>
    <x v="13"/>
    <n v="483.57000000000005"/>
    <n v="537.30000000000007"/>
    <n v="597"/>
    <n v="852"/>
    <s v="FKU"/>
    <m/>
    <m/>
    <m/>
    <m/>
  </r>
  <r>
    <x v="7"/>
    <s v="556587-8708"/>
    <x v="4"/>
    <x v="3"/>
    <s v="A"/>
    <s v="JA"/>
    <x v="14"/>
    <n v="483.57000000000005"/>
    <n v="537.30000000000007"/>
    <n v="597"/>
    <n v="852"/>
    <s v="FKU"/>
    <m/>
    <m/>
    <m/>
    <m/>
  </r>
  <r>
    <x v="7"/>
    <s v="556587-8708"/>
    <x v="4"/>
    <x v="3"/>
    <s v="A"/>
    <s v="JA"/>
    <x v="15"/>
    <n v="483.57000000000005"/>
    <n v="537.30000000000007"/>
    <n v="597"/>
    <n v="852"/>
    <s v="FKU"/>
    <m/>
    <m/>
    <m/>
    <m/>
  </r>
  <r>
    <x v="7"/>
    <s v="556587-8708"/>
    <x v="4"/>
    <x v="3"/>
    <s v="A"/>
    <s v="JA"/>
    <x v="16"/>
    <n v="483.57000000000005"/>
    <n v="537.30000000000007"/>
    <n v="597"/>
    <n v="852"/>
    <s v="FKU"/>
    <m/>
    <m/>
    <m/>
    <m/>
  </r>
  <r>
    <x v="7"/>
    <s v="556587-8708"/>
    <x v="4"/>
    <x v="3"/>
    <s v="A"/>
    <s v="JA"/>
    <x v="17"/>
    <n v="483.57000000000005"/>
    <n v="537.30000000000007"/>
    <n v="597"/>
    <n v="852"/>
    <s v="FKU"/>
    <m/>
    <m/>
    <m/>
    <m/>
  </r>
  <r>
    <x v="7"/>
    <s v="556587-8708"/>
    <x v="4"/>
    <x v="4"/>
    <s v="A"/>
    <s v="JA"/>
    <x v="18"/>
    <n v="306"/>
    <n v="340"/>
    <n v="385"/>
    <n v="550"/>
    <s v="FKU"/>
    <m/>
    <m/>
    <m/>
    <m/>
  </r>
  <r>
    <x v="7"/>
    <s v="556587-8708"/>
    <x v="4"/>
    <x v="4"/>
    <s v="A"/>
    <s v="JA"/>
    <x v="19"/>
    <n v="306"/>
    <n v="340"/>
    <n v="385"/>
    <n v="550"/>
    <s v="FKU"/>
    <m/>
    <m/>
    <m/>
    <m/>
  </r>
  <r>
    <x v="7"/>
    <s v="556587-8708"/>
    <x v="4"/>
    <x v="4"/>
    <s v="B"/>
    <s v="JA"/>
    <x v="20"/>
    <n v="306"/>
    <n v="340"/>
    <n v="385"/>
    <n v="550"/>
    <s v="FKU"/>
    <m/>
    <m/>
    <m/>
    <m/>
  </r>
  <r>
    <x v="7"/>
    <s v="556587-8708"/>
    <x v="4"/>
    <x v="5"/>
    <s v="A"/>
    <s v="JA"/>
    <x v="21"/>
    <n v="306"/>
    <n v="340"/>
    <n v="385"/>
    <n v="550"/>
    <s v="FKU"/>
    <m/>
    <m/>
    <m/>
    <m/>
  </r>
  <r>
    <x v="7"/>
    <s v="556587-8708"/>
    <x v="4"/>
    <x v="5"/>
    <s v="A"/>
    <s v="JA"/>
    <x v="22"/>
    <n v="306"/>
    <n v="340"/>
    <n v="385"/>
    <n v="550"/>
    <s v="FKU"/>
    <m/>
    <m/>
    <m/>
    <m/>
  </r>
  <r>
    <x v="7"/>
    <s v="556587-8708"/>
    <x v="4"/>
    <x v="5"/>
    <s v="A"/>
    <s v="JA"/>
    <x v="23"/>
    <n v="306"/>
    <n v="340"/>
    <n v="385"/>
    <n v="550"/>
    <s v="FKU"/>
    <m/>
    <m/>
    <m/>
    <m/>
  </r>
  <r>
    <x v="7"/>
    <s v="556587-8708"/>
    <x v="4"/>
    <x v="5"/>
    <s v="B"/>
    <s v="JA"/>
    <x v="24"/>
    <n v="306"/>
    <n v="340"/>
    <n v="385"/>
    <n v="550"/>
    <s v="FKU"/>
    <m/>
    <m/>
    <m/>
    <m/>
  </r>
  <r>
    <x v="7"/>
    <s v="556587-8708"/>
    <x v="4"/>
    <x v="6"/>
    <s v="A"/>
    <s v="JA"/>
    <x v="25"/>
    <n v="306"/>
    <n v="340"/>
    <n v="385"/>
    <n v="433"/>
    <s v="FKU"/>
    <m/>
    <m/>
    <m/>
    <m/>
  </r>
  <r>
    <x v="7"/>
    <s v="556587-8708"/>
    <x v="5"/>
    <x v="0"/>
    <s v="A"/>
    <s v="JA"/>
    <x v="0"/>
    <n v="490.86"/>
    <n v="545.4"/>
    <n v="606"/>
    <n v="865"/>
    <s v="FKU"/>
    <m/>
    <m/>
    <m/>
    <m/>
  </r>
  <r>
    <x v="7"/>
    <s v="556587-8708"/>
    <x v="5"/>
    <x v="0"/>
    <s v="A"/>
    <s v="JA"/>
    <x v="1"/>
    <n v="490.86"/>
    <n v="545.4"/>
    <n v="606"/>
    <n v="865"/>
    <s v="FKU"/>
    <m/>
    <m/>
    <m/>
    <m/>
  </r>
  <r>
    <x v="7"/>
    <s v="556587-8708"/>
    <x v="5"/>
    <x v="0"/>
    <s v="A"/>
    <s v="JA"/>
    <x v="2"/>
    <n v="490.86"/>
    <n v="545.4"/>
    <n v="606"/>
    <n v="865"/>
    <s v="FKU"/>
    <m/>
    <m/>
    <m/>
    <m/>
  </r>
  <r>
    <x v="7"/>
    <s v="556587-8708"/>
    <x v="5"/>
    <x v="0"/>
    <s v="A"/>
    <s v="JA"/>
    <x v="3"/>
    <n v="490.86"/>
    <n v="545.4"/>
    <n v="606"/>
    <n v="865"/>
    <s v="FKU"/>
    <m/>
    <m/>
    <m/>
    <m/>
  </r>
  <r>
    <x v="7"/>
    <s v="556587-8708"/>
    <x v="5"/>
    <x v="1"/>
    <s v="A"/>
    <s v="JA"/>
    <x v="4"/>
    <n v="382.5"/>
    <n v="425"/>
    <n v="606"/>
    <n v="865"/>
    <s v="FKU"/>
    <m/>
    <m/>
    <m/>
    <m/>
  </r>
  <r>
    <x v="7"/>
    <s v="556587-8708"/>
    <x v="5"/>
    <x v="1"/>
    <s v="A"/>
    <s v="JA"/>
    <x v="5"/>
    <n v="382.5"/>
    <n v="425"/>
    <n v="606"/>
    <n v="865"/>
    <s v="FKU"/>
    <m/>
    <m/>
    <m/>
    <m/>
  </r>
  <r>
    <x v="7"/>
    <s v="556587-8708"/>
    <x v="5"/>
    <x v="1"/>
    <s v="A"/>
    <s v="JA"/>
    <x v="6"/>
    <n v="382.5"/>
    <n v="425"/>
    <n v="606"/>
    <n v="865"/>
    <s v="FKU"/>
    <m/>
    <m/>
    <m/>
    <m/>
  </r>
  <r>
    <x v="7"/>
    <s v="556587-8708"/>
    <x v="5"/>
    <x v="1"/>
    <s v="A"/>
    <s v="JA"/>
    <x v="7"/>
    <n v="382.5"/>
    <n v="425"/>
    <n v="606"/>
    <n v="865"/>
    <s v="FKU"/>
    <m/>
    <m/>
    <m/>
    <m/>
  </r>
  <r>
    <x v="7"/>
    <s v="556587-8708"/>
    <x v="5"/>
    <x v="1"/>
    <s v="A"/>
    <s v="JA"/>
    <x v="8"/>
    <n v="382.5"/>
    <n v="425"/>
    <n v="606"/>
    <n v="865"/>
    <s v="FKU"/>
    <m/>
    <m/>
    <m/>
    <m/>
  </r>
  <r>
    <x v="7"/>
    <s v="556587-8708"/>
    <x v="5"/>
    <x v="2"/>
    <s v="A"/>
    <s v="JA"/>
    <x v="9"/>
    <n v="376.2"/>
    <n v="418"/>
    <n v="597"/>
    <n v="852"/>
    <s v="FKU"/>
    <m/>
    <m/>
    <m/>
    <m/>
  </r>
  <r>
    <x v="7"/>
    <s v="556587-8708"/>
    <x v="5"/>
    <x v="2"/>
    <s v="A"/>
    <s v="JA"/>
    <x v="10"/>
    <n v="376.2"/>
    <n v="418"/>
    <n v="597"/>
    <n v="852"/>
    <s v="FKU"/>
    <m/>
    <m/>
    <m/>
    <m/>
  </r>
  <r>
    <x v="7"/>
    <s v="556587-8708"/>
    <x v="5"/>
    <x v="2"/>
    <s v="B"/>
    <s v="JA"/>
    <x v="11"/>
    <n v="376.2"/>
    <n v="418"/>
    <n v="597"/>
    <n v="852"/>
    <s v="FKU"/>
    <m/>
    <m/>
    <m/>
    <m/>
  </r>
  <r>
    <x v="7"/>
    <s v="556587-8708"/>
    <x v="5"/>
    <x v="2"/>
    <s v="B"/>
    <s v="JA"/>
    <x v="12"/>
    <n v="376.2"/>
    <n v="418"/>
    <n v="597"/>
    <n v="852"/>
    <s v="FKU"/>
    <m/>
    <m/>
    <m/>
    <m/>
  </r>
  <r>
    <x v="7"/>
    <s v="556587-8708"/>
    <x v="5"/>
    <x v="3"/>
    <s v="A"/>
    <s v="JA"/>
    <x v="13"/>
    <n v="483.57000000000005"/>
    <n v="537.30000000000007"/>
    <n v="597"/>
    <n v="852"/>
    <s v="FKU"/>
    <m/>
    <m/>
    <m/>
    <m/>
  </r>
  <r>
    <x v="7"/>
    <s v="556587-8708"/>
    <x v="5"/>
    <x v="3"/>
    <s v="A"/>
    <s v="JA"/>
    <x v="14"/>
    <n v="483.57000000000005"/>
    <n v="537.30000000000007"/>
    <n v="597"/>
    <n v="852"/>
    <s v="FKU"/>
    <m/>
    <m/>
    <m/>
    <m/>
  </r>
  <r>
    <x v="7"/>
    <s v="556587-8708"/>
    <x v="5"/>
    <x v="3"/>
    <s v="A"/>
    <s v="JA"/>
    <x v="15"/>
    <n v="483.57000000000005"/>
    <n v="537.30000000000007"/>
    <n v="597"/>
    <n v="852"/>
    <s v="FKU"/>
    <m/>
    <m/>
    <m/>
    <m/>
  </r>
  <r>
    <x v="7"/>
    <s v="556587-8708"/>
    <x v="5"/>
    <x v="3"/>
    <s v="A"/>
    <s v="JA"/>
    <x v="16"/>
    <n v="483.57000000000005"/>
    <n v="537.30000000000007"/>
    <n v="597"/>
    <n v="852"/>
    <s v="FKU"/>
    <m/>
    <m/>
    <m/>
    <m/>
  </r>
  <r>
    <x v="7"/>
    <s v="556587-8708"/>
    <x v="5"/>
    <x v="3"/>
    <s v="A"/>
    <s v="JA"/>
    <x v="17"/>
    <n v="483.57000000000005"/>
    <n v="537.30000000000007"/>
    <n v="597"/>
    <n v="852"/>
    <s v="FKU"/>
    <m/>
    <m/>
    <m/>
    <m/>
  </r>
  <r>
    <x v="7"/>
    <s v="556587-8708"/>
    <x v="5"/>
    <x v="4"/>
    <s v="A"/>
    <s v="JA"/>
    <x v="18"/>
    <n v="306"/>
    <n v="340"/>
    <n v="385"/>
    <n v="550"/>
    <s v="FKU"/>
    <m/>
    <m/>
    <m/>
    <m/>
  </r>
  <r>
    <x v="7"/>
    <s v="556587-8708"/>
    <x v="5"/>
    <x v="4"/>
    <s v="A"/>
    <s v="JA"/>
    <x v="19"/>
    <n v="306"/>
    <n v="340"/>
    <n v="385"/>
    <n v="550"/>
    <s v="FKU"/>
    <m/>
    <m/>
    <m/>
    <m/>
  </r>
  <r>
    <x v="7"/>
    <s v="556587-8708"/>
    <x v="5"/>
    <x v="4"/>
    <s v="B"/>
    <s v="JA"/>
    <x v="20"/>
    <n v="306"/>
    <n v="340"/>
    <n v="385"/>
    <n v="550"/>
    <s v="FKU"/>
    <m/>
    <m/>
    <m/>
    <m/>
  </r>
  <r>
    <x v="7"/>
    <s v="556587-8708"/>
    <x v="5"/>
    <x v="5"/>
    <s v="A"/>
    <s v="JA"/>
    <x v="21"/>
    <n v="306"/>
    <n v="340"/>
    <n v="385"/>
    <n v="550"/>
    <s v="FKU"/>
    <m/>
    <m/>
    <m/>
    <m/>
  </r>
  <r>
    <x v="7"/>
    <s v="556587-8708"/>
    <x v="5"/>
    <x v="5"/>
    <s v="A"/>
    <s v="JA"/>
    <x v="22"/>
    <n v="306"/>
    <n v="340"/>
    <n v="385"/>
    <n v="550"/>
    <s v="FKU"/>
    <m/>
    <m/>
    <m/>
    <m/>
  </r>
  <r>
    <x v="7"/>
    <s v="556587-8708"/>
    <x v="5"/>
    <x v="5"/>
    <s v="A"/>
    <s v="JA"/>
    <x v="23"/>
    <n v="306"/>
    <n v="340"/>
    <n v="385"/>
    <n v="550"/>
    <s v="FKU"/>
    <m/>
    <m/>
    <m/>
    <m/>
  </r>
  <r>
    <x v="7"/>
    <s v="556587-8708"/>
    <x v="5"/>
    <x v="5"/>
    <s v="B"/>
    <s v="JA"/>
    <x v="24"/>
    <n v="306"/>
    <n v="340"/>
    <n v="385"/>
    <n v="550"/>
    <s v="FKU"/>
    <m/>
    <m/>
    <m/>
    <m/>
  </r>
  <r>
    <x v="7"/>
    <s v="556587-8708"/>
    <x v="5"/>
    <x v="6"/>
    <s v="A"/>
    <s v="JA"/>
    <x v="25"/>
    <n v="306"/>
    <n v="340"/>
    <n v="385"/>
    <n v="433"/>
    <s v="FKU"/>
    <m/>
    <m/>
    <m/>
    <m/>
  </r>
  <r>
    <x v="7"/>
    <s v="556587-8708"/>
    <x v="6"/>
    <x v="0"/>
    <s v="A"/>
    <s v="JA"/>
    <x v="0"/>
    <n v="490.86"/>
    <n v="545.4"/>
    <n v="606"/>
    <n v="865"/>
    <s v="FKU"/>
    <n v="30000"/>
    <m/>
    <m/>
    <m/>
  </r>
  <r>
    <x v="7"/>
    <s v="556587-8708"/>
    <x v="6"/>
    <x v="0"/>
    <s v="A"/>
    <s v="JA"/>
    <x v="1"/>
    <n v="490.86"/>
    <n v="545.4"/>
    <n v="606"/>
    <n v="865"/>
    <s v="FKU"/>
    <n v="30000"/>
    <m/>
    <m/>
    <m/>
  </r>
  <r>
    <x v="7"/>
    <s v="556587-8708"/>
    <x v="6"/>
    <x v="0"/>
    <s v="A"/>
    <s v="JA"/>
    <x v="2"/>
    <n v="490.86"/>
    <n v="545.4"/>
    <n v="606"/>
    <n v="865"/>
    <s v="FKU"/>
    <n v="30000"/>
    <m/>
    <m/>
    <m/>
  </r>
  <r>
    <x v="7"/>
    <s v="556587-8708"/>
    <x v="6"/>
    <x v="0"/>
    <s v="A"/>
    <s v="JA"/>
    <x v="3"/>
    <n v="490.86"/>
    <n v="545.4"/>
    <n v="606"/>
    <n v="865"/>
    <s v="FKU"/>
    <n v="30000"/>
    <m/>
    <m/>
    <m/>
  </r>
  <r>
    <x v="7"/>
    <s v="556587-8708"/>
    <x v="6"/>
    <x v="1"/>
    <s v="A"/>
    <s v="JA"/>
    <x v="4"/>
    <n v="382.5"/>
    <n v="425"/>
    <n v="606"/>
    <n v="865"/>
    <s v="FKU"/>
    <n v="30000"/>
    <m/>
    <m/>
    <m/>
  </r>
  <r>
    <x v="7"/>
    <s v="556587-8708"/>
    <x v="6"/>
    <x v="1"/>
    <s v="A"/>
    <s v="JA"/>
    <x v="5"/>
    <n v="382.5"/>
    <n v="425"/>
    <n v="606"/>
    <n v="865"/>
    <s v="FKU"/>
    <n v="30000"/>
    <m/>
    <m/>
    <m/>
  </r>
  <r>
    <x v="7"/>
    <s v="556587-8708"/>
    <x v="6"/>
    <x v="1"/>
    <s v="A"/>
    <s v="JA"/>
    <x v="6"/>
    <n v="382.5"/>
    <n v="425"/>
    <n v="606"/>
    <n v="865"/>
    <s v="FKU"/>
    <n v="30000"/>
    <m/>
    <m/>
    <m/>
  </r>
  <r>
    <x v="7"/>
    <s v="556587-8708"/>
    <x v="6"/>
    <x v="1"/>
    <s v="A"/>
    <s v="JA"/>
    <x v="7"/>
    <n v="382.5"/>
    <n v="425"/>
    <n v="606"/>
    <n v="865"/>
    <s v="FKU"/>
    <n v="30000"/>
    <m/>
    <m/>
    <m/>
  </r>
  <r>
    <x v="7"/>
    <s v="556587-8708"/>
    <x v="6"/>
    <x v="1"/>
    <s v="A"/>
    <s v="JA"/>
    <x v="8"/>
    <n v="382.5"/>
    <n v="425"/>
    <n v="606"/>
    <n v="865"/>
    <s v="FKU"/>
    <n v="30000"/>
    <m/>
    <m/>
    <m/>
  </r>
  <r>
    <x v="7"/>
    <s v="556587-8708"/>
    <x v="6"/>
    <x v="2"/>
    <s v="A"/>
    <s v="JA"/>
    <x v="9"/>
    <n v="361.8"/>
    <n v="402"/>
    <n v="574"/>
    <n v="820"/>
    <s v="FKU"/>
    <n v="30000"/>
    <m/>
    <m/>
    <m/>
  </r>
  <r>
    <x v="7"/>
    <s v="556587-8708"/>
    <x v="6"/>
    <x v="2"/>
    <s v="A"/>
    <s v="JA"/>
    <x v="10"/>
    <n v="361.8"/>
    <n v="402"/>
    <n v="574"/>
    <n v="820"/>
    <s v="FKU"/>
    <n v="30000"/>
    <m/>
    <m/>
    <m/>
  </r>
  <r>
    <x v="7"/>
    <s v="556587-8708"/>
    <x v="6"/>
    <x v="2"/>
    <s v="B"/>
    <s v="JA"/>
    <x v="11"/>
    <n v="361.8"/>
    <n v="402"/>
    <n v="574"/>
    <n v="820"/>
    <s v="FKU"/>
    <n v="30000"/>
    <m/>
    <m/>
    <m/>
  </r>
  <r>
    <x v="7"/>
    <s v="556587-8708"/>
    <x v="6"/>
    <x v="2"/>
    <s v="B"/>
    <s v="JA"/>
    <x v="12"/>
    <n v="361.8"/>
    <n v="402"/>
    <n v="574"/>
    <n v="820"/>
    <s v="FKU"/>
    <n v="30000"/>
    <m/>
    <m/>
    <m/>
  </r>
  <r>
    <x v="7"/>
    <s v="556587-8708"/>
    <x v="6"/>
    <x v="3"/>
    <s v="A"/>
    <s v="JA"/>
    <x v="13"/>
    <n v="311.85000000000002"/>
    <n v="346.5"/>
    <n v="385"/>
    <n v="550"/>
    <s v="FKU"/>
    <n v="30000"/>
    <m/>
    <m/>
    <m/>
  </r>
  <r>
    <x v="7"/>
    <s v="556587-8708"/>
    <x v="6"/>
    <x v="3"/>
    <s v="A"/>
    <s v="JA"/>
    <x v="14"/>
    <n v="311.85000000000002"/>
    <n v="346.5"/>
    <n v="385"/>
    <n v="550"/>
    <s v="FKU"/>
    <n v="30000"/>
    <m/>
    <m/>
    <m/>
  </r>
  <r>
    <x v="7"/>
    <s v="556587-8708"/>
    <x v="6"/>
    <x v="3"/>
    <s v="A"/>
    <s v="JA"/>
    <x v="15"/>
    <n v="311.85000000000002"/>
    <n v="346.5"/>
    <n v="385"/>
    <n v="550"/>
    <s v="FKU"/>
    <n v="30000"/>
    <m/>
    <m/>
    <m/>
  </r>
  <r>
    <x v="7"/>
    <s v="556587-8708"/>
    <x v="6"/>
    <x v="3"/>
    <s v="A"/>
    <s v="JA"/>
    <x v="16"/>
    <n v="311.85000000000002"/>
    <n v="346.5"/>
    <n v="385"/>
    <n v="550"/>
    <s v="FKU"/>
    <n v="30000"/>
    <m/>
    <m/>
    <m/>
  </r>
  <r>
    <x v="7"/>
    <s v="556587-8708"/>
    <x v="6"/>
    <x v="3"/>
    <s v="A"/>
    <s v="JA"/>
    <x v="17"/>
    <n v="311.85000000000002"/>
    <n v="346.5"/>
    <n v="385"/>
    <n v="550"/>
    <s v="FKU"/>
    <n v="30000"/>
    <m/>
    <m/>
    <m/>
  </r>
  <r>
    <x v="7"/>
    <s v="556587-8708"/>
    <x v="6"/>
    <x v="4"/>
    <s v="A"/>
    <s v="JA"/>
    <x v="18"/>
    <n v="306"/>
    <n v="340"/>
    <n v="385"/>
    <n v="550"/>
    <s v="FKU"/>
    <n v="30000"/>
    <m/>
    <m/>
    <m/>
  </r>
  <r>
    <x v="7"/>
    <s v="556587-8708"/>
    <x v="6"/>
    <x v="4"/>
    <s v="A"/>
    <s v="JA"/>
    <x v="19"/>
    <n v="306"/>
    <n v="340"/>
    <n v="385"/>
    <n v="550"/>
    <s v="FKU"/>
    <n v="30000"/>
    <m/>
    <m/>
    <m/>
  </r>
  <r>
    <x v="7"/>
    <s v="556587-8708"/>
    <x v="6"/>
    <x v="4"/>
    <s v="B"/>
    <s v="JA"/>
    <x v="20"/>
    <n v="306"/>
    <n v="340"/>
    <n v="385"/>
    <n v="550"/>
    <s v="FKU"/>
    <n v="30000"/>
    <m/>
    <m/>
    <m/>
  </r>
  <r>
    <x v="7"/>
    <s v="556587-8708"/>
    <x v="6"/>
    <x v="5"/>
    <s v="A"/>
    <s v="JA"/>
    <x v="21"/>
    <n v="306"/>
    <n v="340"/>
    <n v="385"/>
    <n v="550"/>
    <s v="FKU"/>
    <n v="30000"/>
    <m/>
    <m/>
    <m/>
  </r>
  <r>
    <x v="7"/>
    <s v="556587-8708"/>
    <x v="6"/>
    <x v="5"/>
    <s v="A"/>
    <s v="JA"/>
    <x v="22"/>
    <n v="306"/>
    <n v="340"/>
    <n v="385"/>
    <n v="550"/>
    <s v="FKU"/>
    <n v="30000"/>
    <m/>
    <m/>
    <m/>
  </r>
  <r>
    <x v="7"/>
    <s v="556587-8708"/>
    <x v="6"/>
    <x v="5"/>
    <s v="A"/>
    <s v="JA"/>
    <x v="23"/>
    <n v="306"/>
    <n v="340"/>
    <n v="385"/>
    <n v="550"/>
    <s v="FKU"/>
    <n v="30000"/>
    <m/>
    <m/>
    <m/>
  </r>
  <r>
    <x v="7"/>
    <s v="556587-8708"/>
    <x v="6"/>
    <x v="5"/>
    <s v="B"/>
    <s v="JA"/>
    <x v="24"/>
    <n v="306"/>
    <n v="340"/>
    <n v="385"/>
    <n v="550"/>
    <s v="FKU"/>
    <n v="30000"/>
    <m/>
    <m/>
    <m/>
  </r>
  <r>
    <x v="7"/>
    <s v="556587-8708"/>
    <x v="6"/>
    <x v="6"/>
    <s v="A"/>
    <s v="JA"/>
    <x v="25"/>
    <n v="306"/>
    <n v="340"/>
    <n v="385"/>
    <n v="433"/>
    <s v="FKU"/>
    <n v="30000"/>
    <m/>
    <m/>
    <m/>
  </r>
  <r>
    <x v="8"/>
    <s v="556760-0316"/>
    <x v="0"/>
    <x v="0"/>
    <s v="A"/>
    <s v="JA"/>
    <x v="0"/>
    <n v="498.96"/>
    <n v="554.4"/>
    <n v="616"/>
    <n v="880"/>
    <s v="FKU"/>
    <n v="24000"/>
    <m/>
    <m/>
    <m/>
  </r>
  <r>
    <x v="8"/>
    <s v="556760-0316"/>
    <x v="0"/>
    <x v="0"/>
    <s v="A"/>
    <s v="JA"/>
    <x v="1"/>
    <n v="498.96"/>
    <n v="554.4"/>
    <n v="616"/>
    <n v="880"/>
    <s v="FKU"/>
    <n v="24000"/>
    <m/>
    <m/>
    <m/>
  </r>
  <r>
    <x v="8"/>
    <s v="556760-0316"/>
    <x v="0"/>
    <x v="0"/>
    <s v="A"/>
    <s v="JA"/>
    <x v="2"/>
    <n v="498.96"/>
    <n v="554.4"/>
    <n v="616"/>
    <n v="880"/>
    <s v="FKU"/>
    <n v="24000"/>
    <m/>
    <m/>
    <m/>
  </r>
  <r>
    <x v="8"/>
    <s v="556760-0316"/>
    <x v="0"/>
    <x v="0"/>
    <s v="A"/>
    <s v="JA"/>
    <x v="3"/>
    <n v="498.96"/>
    <n v="554.4"/>
    <n v="616"/>
    <n v="880"/>
    <s v="FKU"/>
    <n v="24000"/>
    <m/>
    <m/>
    <m/>
  </r>
  <r>
    <x v="8"/>
    <s v="556760-0316"/>
    <x v="0"/>
    <x v="1"/>
    <s v="A"/>
    <s v="JA"/>
    <x v="4"/>
    <n v="410.40000000000003"/>
    <n v="456"/>
    <n v="651"/>
    <n v="930"/>
    <s v="FKU"/>
    <n v="24000"/>
    <m/>
    <m/>
    <m/>
  </r>
  <r>
    <x v="8"/>
    <s v="556760-0316"/>
    <x v="0"/>
    <x v="1"/>
    <s v="A"/>
    <s v="JA"/>
    <x v="5"/>
    <n v="410.40000000000003"/>
    <n v="456"/>
    <n v="651"/>
    <n v="930"/>
    <s v="FKU"/>
    <n v="24000"/>
    <m/>
    <m/>
    <m/>
  </r>
  <r>
    <x v="8"/>
    <s v="556760-0316"/>
    <x v="0"/>
    <x v="1"/>
    <s v="A"/>
    <s v="JA"/>
    <x v="6"/>
    <n v="410.40000000000003"/>
    <n v="456"/>
    <n v="651"/>
    <n v="930"/>
    <s v="FKU"/>
    <n v="24000"/>
    <m/>
    <m/>
    <m/>
  </r>
  <r>
    <x v="8"/>
    <s v="556760-0316"/>
    <x v="0"/>
    <x v="1"/>
    <s v="A"/>
    <s v="JA"/>
    <x v="7"/>
    <n v="410.40000000000003"/>
    <n v="456"/>
    <n v="651"/>
    <n v="930"/>
    <s v="FKU"/>
    <n v="24000"/>
    <m/>
    <m/>
    <m/>
  </r>
  <r>
    <x v="8"/>
    <s v="556760-0316"/>
    <x v="0"/>
    <x v="1"/>
    <s v="A"/>
    <s v="JA"/>
    <x v="8"/>
    <n v="410.40000000000003"/>
    <n v="456"/>
    <n v="651"/>
    <n v="930"/>
    <s v="FKU"/>
    <n v="24000"/>
    <m/>
    <m/>
    <m/>
  </r>
  <r>
    <x v="8"/>
    <s v="556760-0316"/>
    <x v="0"/>
    <x v="2"/>
    <s v="A"/>
    <s v="JA"/>
    <x v="9"/>
    <n v="367.2"/>
    <n v="408"/>
    <n v="581"/>
    <n v="830"/>
    <s v="FKU"/>
    <n v="24000"/>
    <m/>
    <m/>
    <m/>
  </r>
  <r>
    <x v="8"/>
    <s v="556760-0316"/>
    <x v="0"/>
    <x v="2"/>
    <s v="A"/>
    <s v="JA"/>
    <x v="10"/>
    <n v="367.2"/>
    <n v="408"/>
    <n v="581"/>
    <n v="830"/>
    <s v="FKU"/>
    <n v="24000"/>
    <m/>
    <m/>
    <m/>
  </r>
  <r>
    <x v="8"/>
    <s v="556760-0316"/>
    <x v="0"/>
    <x v="2"/>
    <s v="B"/>
    <s v="JA"/>
    <x v="11"/>
    <n v="367.2"/>
    <n v="408"/>
    <n v="581"/>
    <n v="830"/>
    <s v="FKU"/>
    <n v="24000"/>
    <m/>
    <m/>
    <m/>
  </r>
  <r>
    <x v="8"/>
    <s v="556760-0316"/>
    <x v="0"/>
    <x v="2"/>
    <s v="B"/>
    <s v="JA"/>
    <x v="12"/>
    <n v="367.2"/>
    <n v="408"/>
    <n v="581"/>
    <n v="830"/>
    <s v="FKU"/>
    <n v="24000"/>
    <m/>
    <m/>
    <m/>
  </r>
  <r>
    <x v="8"/>
    <s v="556760-0316"/>
    <x v="0"/>
    <x v="3"/>
    <s v="A"/>
    <s v="JA"/>
    <x v="13"/>
    <n v="470.61"/>
    <n v="522.9"/>
    <n v="581"/>
    <n v="830"/>
    <s v="FKU"/>
    <n v="24000"/>
    <m/>
    <m/>
    <m/>
  </r>
  <r>
    <x v="8"/>
    <s v="556760-0316"/>
    <x v="0"/>
    <x v="3"/>
    <s v="A"/>
    <s v="JA"/>
    <x v="14"/>
    <n v="470.61"/>
    <n v="522.9"/>
    <n v="581"/>
    <n v="830"/>
    <s v="FKU"/>
    <n v="24000"/>
    <m/>
    <m/>
    <m/>
  </r>
  <r>
    <x v="8"/>
    <s v="556760-0316"/>
    <x v="0"/>
    <x v="3"/>
    <s v="A"/>
    <s v="JA"/>
    <x v="15"/>
    <n v="470.61"/>
    <n v="522.9"/>
    <n v="581"/>
    <n v="830"/>
    <s v="FKU"/>
    <n v="24000"/>
    <m/>
    <m/>
    <m/>
  </r>
  <r>
    <x v="8"/>
    <s v="556760-0316"/>
    <x v="0"/>
    <x v="3"/>
    <s v="A"/>
    <s v="JA"/>
    <x v="16"/>
    <n v="470.61"/>
    <n v="522.9"/>
    <n v="581"/>
    <n v="830"/>
    <s v="FKU"/>
    <n v="24000"/>
    <m/>
    <m/>
    <m/>
  </r>
  <r>
    <x v="8"/>
    <s v="556760-0316"/>
    <x v="0"/>
    <x v="3"/>
    <s v="A"/>
    <s v="JA"/>
    <x v="17"/>
    <n v="470.61"/>
    <n v="522.9"/>
    <n v="581"/>
    <n v="830"/>
    <s v="FKU"/>
    <n v="24000"/>
    <m/>
    <m/>
    <m/>
  </r>
  <r>
    <x v="8"/>
    <s v="556760-0316"/>
    <x v="0"/>
    <x v="4"/>
    <s v="A"/>
    <s v="JA"/>
    <x v="18"/>
    <n v="367.2"/>
    <n v="408"/>
    <n v="581"/>
    <n v="830"/>
    <s v="FKU"/>
    <n v="24000"/>
    <m/>
    <m/>
    <m/>
  </r>
  <r>
    <x v="8"/>
    <s v="556760-0316"/>
    <x v="0"/>
    <x v="4"/>
    <s v="A"/>
    <s v="NEJ"/>
    <x v="19"/>
    <n v="367.2"/>
    <n v="408"/>
    <n v="581"/>
    <n v="830"/>
    <s v="FKU"/>
    <n v="24000"/>
    <m/>
    <m/>
    <m/>
  </r>
  <r>
    <x v="8"/>
    <s v="556760-0316"/>
    <x v="0"/>
    <x v="4"/>
    <s v="B"/>
    <s v="JA"/>
    <x v="20"/>
    <n v="360"/>
    <n v="400"/>
    <n v="560"/>
    <n v="800"/>
    <s v="FKU"/>
    <n v="24000"/>
    <m/>
    <m/>
    <m/>
  </r>
  <r>
    <x v="8"/>
    <s v="556760-0316"/>
    <x v="0"/>
    <x v="5"/>
    <s v="A"/>
    <s v="JA"/>
    <x v="21"/>
    <n v="367.2"/>
    <n v="408"/>
    <n v="581"/>
    <n v="830"/>
    <s v="FKU"/>
    <n v="24000"/>
    <m/>
    <m/>
    <m/>
  </r>
  <r>
    <x v="8"/>
    <s v="556760-0316"/>
    <x v="0"/>
    <x v="5"/>
    <s v="A"/>
    <s v="JA"/>
    <x v="22"/>
    <n v="367.2"/>
    <n v="408"/>
    <n v="581"/>
    <n v="830"/>
    <s v="FKU"/>
    <n v="24000"/>
    <m/>
    <m/>
    <m/>
  </r>
  <r>
    <x v="8"/>
    <s v="556760-0316"/>
    <x v="0"/>
    <x v="5"/>
    <s v="A"/>
    <s v="JA"/>
    <x v="23"/>
    <n v="367.2"/>
    <n v="408"/>
    <n v="581"/>
    <n v="830"/>
    <s v="FKU"/>
    <n v="24000"/>
    <m/>
    <m/>
    <m/>
  </r>
  <r>
    <x v="8"/>
    <s v="556760-0316"/>
    <x v="0"/>
    <x v="5"/>
    <s v="B"/>
    <s v="JA"/>
    <x v="24"/>
    <n v="308.7"/>
    <n v="343"/>
    <n v="490"/>
    <n v="700"/>
    <s v="FKU"/>
    <n v="24000"/>
    <m/>
    <m/>
    <m/>
  </r>
  <r>
    <x v="8"/>
    <s v="556760-0316"/>
    <x v="0"/>
    <x v="6"/>
    <s v="A"/>
    <s v="JA"/>
    <x v="25"/>
    <n v="308.7"/>
    <n v="343"/>
    <n v="490"/>
    <n v="700"/>
    <s v="FKU"/>
    <n v="24000"/>
    <m/>
    <m/>
    <m/>
  </r>
  <r>
    <x v="8"/>
    <s v="556760-0316"/>
    <x v="3"/>
    <x v="0"/>
    <s v="A"/>
    <s v="JA"/>
    <x v="0"/>
    <n v="498.96"/>
    <n v="554.4"/>
    <n v="616"/>
    <n v="880"/>
    <s v="FKU"/>
    <n v="30000"/>
    <m/>
    <m/>
    <m/>
  </r>
  <r>
    <x v="8"/>
    <s v="556760-0316"/>
    <x v="3"/>
    <x v="0"/>
    <s v="A"/>
    <s v="JA"/>
    <x v="1"/>
    <n v="498.96"/>
    <n v="554.4"/>
    <n v="616"/>
    <n v="880"/>
    <s v="FKU"/>
    <n v="30000"/>
    <m/>
    <m/>
    <m/>
  </r>
  <r>
    <x v="8"/>
    <s v="556760-0316"/>
    <x v="3"/>
    <x v="0"/>
    <s v="A"/>
    <s v="JA"/>
    <x v="2"/>
    <n v="498.96"/>
    <n v="554.4"/>
    <n v="616"/>
    <n v="880"/>
    <s v="FKU"/>
    <n v="30000"/>
    <m/>
    <m/>
    <m/>
  </r>
  <r>
    <x v="8"/>
    <s v="556760-0316"/>
    <x v="3"/>
    <x v="0"/>
    <s v="A"/>
    <s v="JA"/>
    <x v="3"/>
    <n v="498.96"/>
    <n v="554.4"/>
    <n v="616"/>
    <n v="880"/>
    <s v="FKU"/>
    <n v="30000"/>
    <m/>
    <m/>
    <m/>
  </r>
  <r>
    <x v="8"/>
    <s v="556760-0316"/>
    <x v="3"/>
    <x v="1"/>
    <s v="A"/>
    <s v="JA"/>
    <x v="4"/>
    <n v="410.40000000000003"/>
    <n v="456"/>
    <n v="651"/>
    <n v="930"/>
    <s v="FKU"/>
    <n v="30000"/>
    <m/>
    <m/>
    <m/>
  </r>
  <r>
    <x v="8"/>
    <s v="556760-0316"/>
    <x v="3"/>
    <x v="1"/>
    <s v="A"/>
    <s v="JA"/>
    <x v="5"/>
    <n v="410.40000000000003"/>
    <n v="456"/>
    <n v="651"/>
    <n v="930"/>
    <s v="FKU"/>
    <n v="30000"/>
    <m/>
    <m/>
    <m/>
  </r>
  <r>
    <x v="8"/>
    <s v="556760-0316"/>
    <x v="3"/>
    <x v="1"/>
    <s v="A"/>
    <s v="JA"/>
    <x v="6"/>
    <n v="410.40000000000003"/>
    <n v="456"/>
    <n v="651"/>
    <n v="930"/>
    <s v="FKU"/>
    <n v="30000"/>
    <m/>
    <m/>
    <m/>
  </r>
  <r>
    <x v="8"/>
    <s v="556760-0316"/>
    <x v="3"/>
    <x v="1"/>
    <s v="A"/>
    <s v="JA"/>
    <x v="7"/>
    <n v="410.40000000000003"/>
    <n v="456"/>
    <n v="651"/>
    <n v="930"/>
    <s v="FKU"/>
    <n v="30000"/>
    <m/>
    <m/>
    <m/>
  </r>
  <r>
    <x v="8"/>
    <s v="556760-0316"/>
    <x v="3"/>
    <x v="1"/>
    <s v="A"/>
    <s v="JA"/>
    <x v="8"/>
    <n v="410.40000000000003"/>
    <n v="456"/>
    <n v="651"/>
    <n v="930"/>
    <s v="FKU"/>
    <n v="30000"/>
    <m/>
    <m/>
    <m/>
  </r>
  <r>
    <x v="8"/>
    <s v="556760-0316"/>
    <x v="3"/>
    <x v="2"/>
    <s v="A"/>
    <s v="JA"/>
    <x v="9"/>
    <n v="367.2"/>
    <n v="408"/>
    <n v="581"/>
    <n v="830"/>
    <s v="FKU"/>
    <n v="30000"/>
    <m/>
    <m/>
    <m/>
  </r>
  <r>
    <x v="8"/>
    <s v="556760-0316"/>
    <x v="3"/>
    <x v="2"/>
    <s v="A"/>
    <s v="JA"/>
    <x v="10"/>
    <n v="367.2"/>
    <n v="408"/>
    <n v="581"/>
    <n v="830"/>
    <s v="FKU"/>
    <n v="30000"/>
    <m/>
    <m/>
    <m/>
  </r>
  <r>
    <x v="8"/>
    <s v="556760-0316"/>
    <x v="3"/>
    <x v="2"/>
    <s v="B"/>
    <s v="JA"/>
    <x v="11"/>
    <n v="367.2"/>
    <n v="408"/>
    <n v="581"/>
    <n v="830"/>
    <s v="FKU"/>
    <n v="30000"/>
    <m/>
    <m/>
    <m/>
  </r>
  <r>
    <x v="8"/>
    <s v="556760-0316"/>
    <x v="3"/>
    <x v="2"/>
    <s v="B"/>
    <s v="JA"/>
    <x v="12"/>
    <n v="367.2"/>
    <n v="408"/>
    <n v="581"/>
    <n v="830"/>
    <s v="FKU"/>
    <n v="30000"/>
    <m/>
    <m/>
    <m/>
  </r>
  <r>
    <x v="8"/>
    <s v="556760-0316"/>
    <x v="3"/>
    <x v="3"/>
    <s v="A"/>
    <s v="JA"/>
    <x v="13"/>
    <n v="470.61"/>
    <n v="522.9"/>
    <n v="581"/>
    <n v="830"/>
    <s v="FKU"/>
    <n v="30000"/>
    <m/>
    <m/>
    <m/>
  </r>
  <r>
    <x v="8"/>
    <s v="556760-0316"/>
    <x v="3"/>
    <x v="3"/>
    <s v="A"/>
    <s v="JA"/>
    <x v="14"/>
    <n v="470.61"/>
    <n v="522.9"/>
    <n v="581"/>
    <n v="830"/>
    <s v="FKU"/>
    <n v="30000"/>
    <m/>
    <m/>
    <m/>
  </r>
  <r>
    <x v="8"/>
    <s v="556760-0316"/>
    <x v="3"/>
    <x v="3"/>
    <s v="A"/>
    <s v="JA"/>
    <x v="15"/>
    <n v="470.61"/>
    <n v="522.9"/>
    <n v="581"/>
    <n v="830"/>
    <s v="FKU"/>
    <n v="30000"/>
    <m/>
    <m/>
    <m/>
  </r>
  <r>
    <x v="8"/>
    <s v="556760-0316"/>
    <x v="3"/>
    <x v="3"/>
    <s v="A"/>
    <s v="JA"/>
    <x v="16"/>
    <n v="470.61"/>
    <n v="522.9"/>
    <n v="581"/>
    <n v="830"/>
    <s v="FKU"/>
    <n v="30000"/>
    <m/>
    <m/>
    <m/>
  </r>
  <r>
    <x v="8"/>
    <s v="556760-0316"/>
    <x v="3"/>
    <x v="3"/>
    <s v="A"/>
    <s v="JA"/>
    <x v="17"/>
    <n v="470.61"/>
    <n v="522.9"/>
    <n v="581"/>
    <n v="830"/>
    <s v="FKU"/>
    <n v="30000"/>
    <m/>
    <m/>
    <m/>
  </r>
  <r>
    <x v="8"/>
    <s v="556760-0316"/>
    <x v="3"/>
    <x v="4"/>
    <s v="A"/>
    <s v="JA"/>
    <x v="18"/>
    <n v="367.2"/>
    <n v="408"/>
    <n v="581"/>
    <n v="830"/>
    <s v="FKU"/>
    <n v="30000"/>
    <m/>
    <m/>
    <m/>
  </r>
  <r>
    <x v="8"/>
    <s v="556760-0316"/>
    <x v="3"/>
    <x v="4"/>
    <s v="A"/>
    <s v="NEJ"/>
    <x v="19"/>
    <n v="367.2"/>
    <n v="408"/>
    <n v="581"/>
    <n v="830"/>
    <s v="FKU"/>
    <n v="30000"/>
    <m/>
    <m/>
    <m/>
  </r>
  <r>
    <x v="8"/>
    <s v="556760-0316"/>
    <x v="3"/>
    <x v="4"/>
    <s v="B"/>
    <s v="JA"/>
    <x v="20"/>
    <n v="360"/>
    <n v="400"/>
    <n v="560"/>
    <n v="800"/>
    <s v="FKU"/>
    <n v="30000"/>
    <m/>
    <m/>
    <m/>
  </r>
  <r>
    <x v="8"/>
    <s v="556760-0316"/>
    <x v="3"/>
    <x v="5"/>
    <s v="A"/>
    <s v="JA"/>
    <x v="21"/>
    <n v="367.2"/>
    <n v="408"/>
    <n v="581"/>
    <n v="830"/>
    <s v="FKU"/>
    <n v="30000"/>
    <m/>
    <m/>
    <m/>
  </r>
  <r>
    <x v="8"/>
    <s v="556760-0316"/>
    <x v="3"/>
    <x v="5"/>
    <s v="A"/>
    <s v="JA"/>
    <x v="22"/>
    <n v="367.2"/>
    <n v="408"/>
    <n v="581"/>
    <n v="830"/>
    <s v="FKU"/>
    <n v="30000"/>
    <m/>
    <m/>
    <m/>
  </r>
  <r>
    <x v="8"/>
    <s v="556760-0316"/>
    <x v="3"/>
    <x v="5"/>
    <s v="A"/>
    <s v="JA"/>
    <x v="23"/>
    <n v="367.2"/>
    <n v="408"/>
    <n v="581"/>
    <n v="830"/>
    <s v="FKU"/>
    <n v="30000"/>
    <m/>
    <m/>
    <m/>
  </r>
  <r>
    <x v="8"/>
    <s v="556760-0316"/>
    <x v="3"/>
    <x v="5"/>
    <s v="B"/>
    <s v="JA"/>
    <x v="24"/>
    <n v="308.7"/>
    <n v="343"/>
    <n v="490"/>
    <n v="700"/>
    <s v="FKU"/>
    <n v="30000"/>
    <m/>
    <m/>
    <m/>
  </r>
  <r>
    <x v="8"/>
    <s v="556760-0316"/>
    <x v="3"/>
    <x v="6"/>
    <s v="A"/>
    <s v="JA"/>
    <x v="25"/>
    <n v="308.7"/>
    <n v="343"/>
    <n v="490"/>
    <n v="700"/>
    <s v="FKU"/>
    <n v="30000"/>
    <m/>
    <m/>
    <m/>
  </r>
  <r>
    <x v="9"/>
    <s v="556590-6897"/>
    <x v="2"/>
    <x v="0"/>
    <s v="A"/>
    <s v="JA"/>
    <x v="0"/>
    <n v="521.64"/>
    <n v="579.6"/>
    <n v="644"/>
    <n v="920"/>
    <s v="FKU"/>
    <n v="30000"/>
    <m/>
    <m/>
    <m/>
  </r>
  <r>
    <x v="9"/>
    <s v="556590-6897"/>
    <x v="2"/>
    <x v="0"/>
    <s v="A"/>
    <s v="JA"/>
    <x v="1"/>
    <n v="521.64"/>
    <n v="579.6"/>
    <n v="644"/>
    <n v="920"/>
    <s v="FKU"/>
    <n v="30000"/>
    <m/>
    <m/>
    <m/>
  </r>
  <r>
    <x v="9"/>
    <s v="556590-6897"/>
    <x v="2"/>
    <x v="0"/>
    <s v="A"/>
    <s v="JA"/>
    <x v="2"/>
    <n v="521.64"/>
    <n v="579.6"/>
    <n v="644"/>
    <n v="920"/>
    <s v="FKU"/>
    <n v="30000"/>
    <m/>
    <m/>
    <m/>
  </r>
  <r>
    <x v="9"/>
    <s v="556590-6897"/>
    <x v="2"/>
    <x v="0"/>
    <s v="A"/>
    <s v="JA"/>
    <x v="3"/>
    <n v="521.64"/>
    <n v="579.6"/>
    <n v="644"/>
    <n v="920"/>
    <s v="FKU"/>
    <n v="30000"/>
    <m/>
    <m/>
    <m/>
  </r>
  <r>
    <x v="9"/>
    <s v="556590-6897"/>
    <x v="2"/>
    <x v="1"/>
    <s v="A"/>
    <s v="JA"/>
    <x v="4"/>
    <n v="419.40000000000003"/>
    <n v="466"/>
    <n v="665"/>
    <n v="950"/>
    <s v="FKU"/>
    <n v="30000"/>
    <m/>
    <m/>
    <m/>
  </r>
  <r>
    <x v="9"/>
    <s v="556590-6897"/>
    <x v="2"/>
    <x v="1"/>
    <s v="A"/>
    <s v="JA"/>
    <x v="5"/>
    <n v="419.40000000000003"/>
    <n v="466"/>
    <n v="665"/>
    <n v="950"/>
    <s v="FKU"/>
    <n v="30000"/>
    <m/>
    <m/>
    <m/>
  </r>
  <r>
    <x v="9"/>
    <s v="556590-6897"/>
    <x v="2"/>
    <x v="1"/>
    <s v="A"/>
    <s v="JA"/>
    <x v="6"/>
    <n v="419.40000000000003"/>
    <n v="466"/>
    <n v="665"/>
    <n v="950"/>
    <s v="FKU"/>
    <n v="30000"/>
    <m/>
    <m/>
    <m/>
  </r>
  <r>
    <x v="9"/>
    <s v="556590-6897"/>
    <x v="2"/>
    <x v="1"/>
    <s v="A"/>
    <s v="JA"/>
    <x v="7"/>
    <n v="419.40000000000003"/>
    <n v="466"/>
    <n v="665"/>
    <n v="950"/>
    <s v="FKU"/>
    <n v="30000"/>
    <m/>
    <m/>
    <m/>
  </r>
  <r>
    <x v="9"/>
    <s v="556590-6897"/>
    <x v="2"/>
    <x v="1"/>
    <s v="A"/>
    <s v="JA"/>
    <x v="8"/>
    <n v="419.40000000000003"/>
    <n v="466"/>
    <n v="665"/>
    <n v="950"/>
    <s v="FKU"/>
    <n v="30000"/>
    <m/>
    <m/>
    <m/>
  </r>
  <r>
    <x v="9"/>
    <s v="556590-6897"/>
    <x v="2"/>
    <x v="2"/>
    <s v="A"/>
    <s v="JA"/>
    <x v="9"/>
    <n v="419.40000000000003"/>
    <n v="466"/>
    <n v="665"/>
    <n v="950"/>
    <s v="FKU"/>
    <n v="30000"/>
    <m/>
    <m/>
    <m/>
  </r>
  <r>
    <x v="9"/>
    <s v="556590-6897"/>
    <x v="2"/>
    <x v="2"/>
    <s v="A"/>
    <s v="JA"/>
    <x v="10"/>
    <n v="419.40000000000003"/>
    <n v="466"/>
    <n v="665"/>
    <n v="950"/>
    <s v="FKU"/>
    <n v="30000"/>
    <m/>
    <m/>
    <m/>
  </r>
  <r>
    <x v="9"/>
    <s v="556590-6897"/>
    <x v="2"/>
    <x v="2"/>
    <s v="B"/>
    <s v="JA"/>
    <x v="11"/>
    <n v="419.40000000000003"/>
    <n v="466"/>
    <n v="665"/>
    <n v="950"/>
    <s v="FKU"/>
    <n v="30000"/>
    <m/>
    <m/>
    <m/>
  </r>
  <r>
    <x v="9"/>
    <s v="556590-6897"/>
    <x v="2"/>
    <x v="2"/>
    <s v="B"/>
    <s v="JA"/>
    <x v="12"/>
    <n v="419.40000000000003"/>
    <n v="466"/>
    <n v="665"/>
    <n v="950"/>
    <s v="FKU"/>
    <n v="30000"/>
    <m/>
    <m/>
    <m/>
  </r>
  <r>
    <x v="9"/>
    <s v="556590-6897"/>
    <x v="2"/>
    <x v="3"/>
    <s v="A"/>
    <s v="JA"/>
    <x v="13"/>
    <n v="481.95"/>
    <n v="535.5"/>
    <n v="595"/>
    <n v="850"/>
    <s v="FKU"/>
    <n v="30000"/>
    <m/>
    <m/>
    <m/>
  </r>
  <r>
    <x v="9"/>
    <s v="556590-6897"/>
    <x v="2"/>
    <x v="3"/>
    <s v="A"/>
    <s v="JA"/>
    <x v="14"/>
    <n v="481.95"/>
    <n v="535.5"/>
    <n v="595"/>
    <n v="850"/>
    <s v="FKU"/>
    <n v="30000"/>
    <m/>
    <m/>
    <m/>
  </r>
  <r>
    <x v="9"/>
    <s v="556590-6897"/>
    <x v="2"/>
    <x v="3"/>
    <s v="A"/>
    <s v="JA"/>
    <x v="15"/>
    <n v="481.95"/>
    <n v="535.5"/>
    <n v="595"/>
    <n v="850"/>
    <s v="FKU"/>
    <n v="30000"/>
    <m/>
    <m/>
    <m/>
  </r>
  <r>
    <x v="9"/>
    <s v="556590-6897"/>
    <x v="2"/>
    <x v="3"/>
    <s v="A"/>
    <s v="JA"/>
    <x v="16"/>
    <n v="481.95"/>
    <n v="535.5"/>
    <n v="595"/>
    <n v="850"/>
    <s v="FKU"/>
    <n v="30000"/>
    <m/>
    <m/>
    <m/>
  </r>
  <r>
    <x v="9"/>
    <s v="556590-6897"/>
    <x v="2"/>
    <x v="3"/>
    <s v="A"/>
    <s v="JA"/>
    <x v="17"/>
    <n v="481.95"/>
    <n v="535.5"/>
    <n v="595"/>
    <n v="850"/>
    <s v="FKU"/>
    <n v="30000"/>
    <m/>
    <m/>
    <m/>
  </r>
  <r>
    <x v="9"/>
    <s v="556590-6897"/>
    <x v="2"/>
    <x v="4"/>
    <s v="A"/>
    <s v="JA"/>
    <x v="18"/>
    <n v="376.2"/>
    <n v="418"/>
    <n v="595"/>
    <n v="850"/>
    <s v="FKU"/>
    <n v="30000"/>
    <m/>
    <m/>
    <m/>
  </r>
  <r>
    <x v="9"/>
    <s v="556590-6897"/>
    <x v="2"/>
    <x v="4"/>
    <s v="A"/>
    <s v="JA"/>
    <x v="19"/>
    <n v="376.2"/>
    <n v="418"/>
    <n v="595"/>
    <n v="850"/>
    <s v="FKU"/>
    <n v="30000"/>
    <m/>
    <m/>
    <m/>
  </r>
  <r>
    <x v="9"/>
    <s v="556590-6897"/>
    <x v="2"/>
    <x v="4"/>
    <s v="B"/>
    <s v="JA"/>
    <x v="20"/>
    <n v="376.2"/>
    <n v="418"/>
    <n v="595"/>
    <n v="800"/>
    <s v="FKU"/>
    <n v="30000"/>
    <m/>
    <m/>
    <m/>
  </r>
  <r>
    <x v="9"/>
    <s v="556590-6897"/>
    <x v="2"/>
    <x v="5"/>
    <s v="A"/>
    <s v="JA"/>
    <x v="21"/>
    <n v="396.90000000000003"/>
    <n v="441"/>
    <n v="630"/>
    <n v="900"/>
    <s v="FKU"/>
    <n v="30000"/>
    <m/>
    <m/>
    <m/>
  </r>
  <r>
    <x v="9"/>
    <s v="556590-6897"/>
    <x v="2"/>
    <x v="5"/>
    <s v="A"/>
    <s v="JA"/>
    <x v="22"/>
    <n v="396.90000000000003"/>
    <n v="441"/>
    <n v="630"/>
    <n v="900"/>
    <s v="FKU"/>
    <n v="30000"/>
    <m/>
    <m/>
    <m/>
  </r>
  <r>
    <x v="9"/>
    <s v="556590-6897"/>
    <x v="2"/>
    <x v="5"/>
    <s v="A"/>
    <s v="JA"/>
    <x v="23"/>
    <n v="396.90000000000003"/>
    <n v="441"/>
    <n v="630"/>
    <n v="900"/>
    <s v="FKU"/>
    <n v="30000"/>
    <m/>
    <m/>
    <m/>
  </r>
  <r>
    <x v="9"/>
    <s v="556590-6897"/>
    <x v="2"/>
    <x v="5"/>
    <s v="B"/>
    <s v="JA"/>
    <x v="24"/>
    <n v="396.90000000000003"/>
    <n v="441"/>
    <n v="630"/>
    <n v="900"/>
    <s v="FKU"/>
    <n v="30000"/>
    <m/>
    <m/>
    <m/>
  </r>
  <r>
    <x v="9"/>
    <s v="556590-6897"/>
    <x v="2"/>
    <x v="6"/>
    <s v="A"/>
    <s v="JA"/>
    <x v="25"/>
    <n v="342"/>
    <n v="380"/>
    <n v="380"/>
    <n v="540"/>
    <s v="FKU"/>
    <n v="30000"/>
    <m/>
    <m/>
    <m/>
  </r>
  <r>
    <x v="10"/>
    <s v="556531-7129"/>
    <x v="2"/>
    <x v="0"/>
    <s v="A"/>
    <s v="JA"/>
    <x v="0"/>
    <n v="269.73"/>
    <n v="299.7"/>
    <n v="333"/>
    <n v="475"/>
    <s v="FKU"/>
    <n v="24000"/>
    <m/>
    <m/>
    <m/>
  </r>
  <r>
    <x v="10"/>
    <s v="556531-7129"/>
    <x v="2"/>
    <x v="0"/>
    <s v="A"/>
    <s v="JA"/>
    <x v="1"/>
    <n v="269.73"/>
    <n v="299.7"/>
    <n v="333"/>
    <n v="475"/>
    <s v="FKU"/>
    <n v="24000"/>
    <m/>
    <m/>
    <m/>
  </r>
  <r>
    <x v="10"/>
    <s v="556531-7129"/>
    <x v="2"/>
    <x v="0"/>
    <s v="A"/>
    <s v="JA"/>
    <x v="2"/>
    <n v="269.73"/>
    <n v="299.7"/>
    <n v="333"/>
    <n v="475"/>
    <s v="FKU"/>
    <n v="24000"/>
    <m/>
    <m/>
    <m/>
  </r>
  <r>
    <x v="10"/>
    <s v="556531-7129"/>
    <x v="2"/>
    <x v="0"/>
    <s v="A"/>
    <s v="JA"/>
    <x v="3"/>
    <n v="269.73"/>
    <n v="299.7"/>
    <n v="333"/>
    <n v="475"/>
    <s v="FKU"/>
    <n v="24000"/>
    <m/>
    <m/>
    <m/>
  </r>
  <r>
    <x v="10"/>
    <s v="556531-7129"/>
    <x v="2"/>
    <x v="1"/>
    <s v="A"/>
    <s v="JA"/>
    <x v="4"/>
    <n v="419.40000000000003"/>
    <n v="466"/>
    <n v="665"/>
    <n v="950"/>
    <s v="FKU"/>
    <n v="24000"/>
    <m/>
    <m/>
    <m/>
  </r>
  <r>
    <x v="10"/>
    <s v="556531-7129"/>
    <x v="2"/>
    <x v="1"/>
    <s v="A"/>
    <s v="JA"/>
    <x v="5"/>
    <n v="419.40000000000003"/>
    <n v="466"/>
    <n v="665"/>
    <n v="950"/>
    <s v="FKU"/>
    <n v="24000"/>
    <m/>
    <m/>
    <m/>
  </r>
  <r>
    <x v="10"/>
    <s v="556531-7129"/>
    <x v="2"/>
    <x v="1"/>
    <s v="A"/>
    <s v="JA"/>
    <x v="6"/>
    <n v="419.40000000000003"/>
    <n v="466"/>
    <n v="665"/>
    <n v="950"/>
    <s v="FKU"/>
    <n v="24000"/>
    <m/>
    <m/>
    <m/>
  </r>
  <r>
    <x v="10"/>
    <s v="556531-7129"/>
    <x v="2"/>
    <x v="1"/>
    <s v="A"/>
    <s v="JA"/>
    <x v="7"/>
    <n v="419.40000000000003"/>
    <n v="466"/>
    <n v="665"/>
    <n v="950"/>
    <s v="FKU"/>
    <n v="24000"/>
    <m/>
    <m/>
    <m/>
  </r>
  <r>
    <x v="10"/>
    <s v="556531-7129"/>
    <x v="2"/>
    <x v="1"/>
    <s v="A"/>
    <s v="JA"/>
    <x v="8"/>
    <n v="419.40000000000003"/>
    <n v="466"/>
    <n v="665"/>
    <n v="950"/>
    <s v="FKU"/>
    <n v="24000"/>
    <m/>
    <m/>
    <m/>
  </r>
  <r>
    <x v="10"/>
    <s v="556531-7129"/>
    <x v="2"/>
    <x v="2"/>
    <s v="A"/>
    <s v="JA"/>
    <x v="9"/>
    <n v="535.5"/>
    <n v="595"/>
    <n v="850"/>
    <n v="950"/>
    <s v="FKU"/>
    <n v="24000"/>
    <m/>
    <m/>
    <m/>
  </r>
  <r>
    <x v="10"/>
    <s v="556531-7129"/>
    <x v="2"/>
    <x v="2"/>
    <s v="A"/>
    <s v="JA"/>
    <x v="10"/>
    <n v="535.5"/>
    <n v="595"/>
    <n v="850"/>
    <n v="950"/>
    <s v="FKU"/>
    <n v="24000"/>
    <m/>
    <m/>
    <m/>
  </r>
  <r>
    <x v="10"/>
    <s v="556531-7129"/>
    <x v="2"/>
    <x v="2"/>
    <s v="B"/>
    <s v="JA"/>
    <x v="11"/>
    <n v="535.5"/>
    <n v="595"/>
    <n v="850"/>
    <n v="950"/>
    <s v="FKU"/>
    <n v="24000"/>
    <m/>
    <m/>
    <m/>
  </r>
  <r>
    <x v="10"/>
    <s v="556531-7129"/>
    <x v="2"/>
    <x v="2"/>
    <s v="B"/>
    <s v="JA"/>
    <x v="12"/>
    <n v="535.5"/>
    <n v="595"/>
    <n v="850"/>
    <n v="950"/>
    <s v="FKU"/>
    <n v="24000"/>
    <m/>
    <m/>
    <m/>
  </r>
  <r>
    <x v="10"/>
    <s v="556531-7129"/>
    <x v="2"/>
    <x v="3"/>
    <s v="A"/>
    <s v="JA"/>
    <x v="13"/>
    <n v="538.65"/>
    <n v="598.5"/>
    <n v="665"/>
    <n v="950"/>
    <s v="FKU"/>
    <n v="24000"/>
    <m/>
    <m/>
    <m/>
  </r>
  <r>
    <x v="10"/>
    <s v="556531-7129"/>
    <x v="2"/>
    <x v="3"/>
    <s v="A"/>
    <s v="JA"/>
    <x v="14"/>
    <n v="538.65"/>
    <n v="598.5"/>
    <n v="665"/>
    <n v="950"/>
    <s v="FKU"/>
    <n v="24000"/>
    <m/>
    <m/>
    <m/>
  </r>
  <r>
    <x v="10"/>
    <s v="556531-7129"/>
    <x v="2"/>
    <x v="3"/>
    <s v="A"/>
    <s v="JA"/>
    <x v="15"/>
    <n v="538.65"/>
    <n v="598.5"/>
    <n v="665"/>
    <n v="950"/>
    <s v="FKU"/>
    <n v="24000"/>
    <m/>
    <m/>
    <m/>
  </r>
  <r>
    <x v="10"/>
    <s v="556531-7129"/>
    <x v="2"/>
    <x v="3"/>
    <s v="A"/>
    <s v="JA"/>
    <x v="16"/>
    <n v="538.65"/>
    <n v="598.5"/>
    <n v="665"/>
    <n v="950"/>
    <s v="FKU"/>
    <n v="24000"/>
    <m/>
    <m/>
    <m/>
  </r>
  <r>
    <x v="10"/>
    <s v="556531-7129"/>
    <x v="2"/>
    <x v="3"/>
    <s v="A"/>
    <s v="JA"/>
    <x v="17"/>
    <n v="538.65"/>
    <n v="598.5"/>
    <n v="665"/>
    <n v="950"/>
    <s v="FKU"/>
    <n v="24000"/>
    <m/>
    <m/>
    <m/>
  </r>
  <r>
    <x v="10"/>
    <s v="556531-7129"/>
    <x v="2"/>
    <x v="4"/>
    <s v="A"/>
    <s v="JA"/>
    <x v="18"/>
    <n v="419.40000000000003"/>
    <n v="466"/>
    <n v="665"/>
    <n v="950"/>
    <s v="FKU"/>
    <n v="24000"/>
    <m/>
    <m/>
    <m/>
  </r>
  <r>
    <x v="10"/>
    <s v="556531-7129"/>
    <x v="2"/>
    <x v="4"/>
    <s v="A"/>
    <s v="JA"/>
    <x v="19"/>
    <n v="419.40000000000003"/>
    <n v="466"/>
    <n v="665"/>
    <n v="950"/>
    <s v="FKU"/>
    <n v="24000"/>
    <m/>
    <m/>
    <m/>
  </r>
  <r>
    <x v="10"/>
    <s v="556531-7129"/>
    <x v="2"/>
    <x v="4"/>
    <s v="B"/>
    <s v="JA"/>
    <x v="20"/>
    <n v="419.40000000000003"/>
    <n v="466"/>
    <n v="665"/>
    <n v="950"/>
    <s v="FKU"/>
    <n v="24000"/>
    <m/>
    <m/>
    <m/>
  </r>
  <r>
    <x v="10"/>
    <s v="556531-7129"/>
    <x v="2"/>
    <x v="5"/>
    <s v="A"/>
    <s v="JA"/>
    <x v="21"/>
    <n v="535.5"/>
    <n v="595"/>
    <n v="850"/>
    <n v="950"/>
    <s v="FKU"/>
    <n v="24000"/>
    <m/>
    <m/>
    <m/>
  </r>
  <r>
    <x v="10"/>
    <s v="556531-7129"/>
    <x v="2"/>
    <x v="5"/>
    <s v="A"/>
    <s v="JA"/>
    <x v="22"/>
    <n v="535.5"/>
    <n v="595"/>
    <n v="850"/>
    <n v="950"/>
    <s v="FKU"/>
    <n v="24000"/>
    <m/>
    <m/>
    <m/>
  </r>
  <r>
    <x v="10"/>
    <s v="556531-7129"/>
    <x v="2"/>
    <x v="5"/>
    <s v="A"/>
    <s v="JA"/>
    <x v="23"/>
    <n v="535.5"/>
    <n v="595"/>
    <n v="850"/>
    <n v="950"/>
    <s v="FKU"/>
    <n v="24000"/>
    <m/>
    <m/>
    <m/>
  </r>
  <r>
    <x v="10"/>
    <s v="556531-7129"/>
    <x v="2"/>
    <x v="5"/>
    <s v="B"/>
    <s v="JA"/>
    <x v="24"/>
    <n v="535.5"/>
    <n v="595"/>
    <n v="850"/>
    <n v="950"/>
    <s v="FKU"/>
    <n v="24000"/>
    <m/>
    <m/>
    <m/>
  </r>
  <r>
    <x v="10"/>
    <s v="556531-7129"/>
    <x v="2"/>
    <x v="6"/>
    <s v="A"/>
    <s v="JA"/>
    <x v="25"/>
    <n v="210.6"/>
    <n v="234"/>
    <n v="333"/>
    <n v="475"/>
    <s v="FKU"/>
    <n v="24000"/>
    <m/>
    <m/>
    <m/>
  </r>
  <r>
    <x v="11"/>
    <s v="556631-4687"/>
    <x v="0"/>
    <x v="0"/>
    <s v="A"/>
    <s v="JA"/>
    <x v="0"/>
    <n v="549.99"/>
    <n v="611.1"/>
    <n v="679"/>
    <n v="970"/>
    <s v="FKU"/>
    <n v="26000"/>
    <m/>
    <m/>
    <m/>
  </r>
  <r>
    <x v="11"/>
    <s v="556631-4687"/>
    <x v="0"/>
    <x v="0"/>
    <s v="A"/>
    <s v="JA"/>
    <x v="1"/>
    <n v="549.99"/>
    <n v="611.1"/>
    <n v="679"/>
    <n v="970"/>
    <s v="FKU"/>
    <n v="26000"/>
    <m/>
    <m/>
    <m/>
  </r>
  <r>
    <x v="11"/>
    <s v="556631-4687"/>
    <x v="0"/>
    <x v="0"/>
    <s v="A"/>
    <s v="JA"/>
    <x v="2"/>
    <n v="549.99"/>
    <n v="611.1"/>
    <n v="679"/>
    <n v="970"/>
    <s v="FKU"/>
    <n v="26000"/>
    <m/>
    <m/>
    <m/>
  </r>
  <r>
    <x v="11"/>
    <s v="556631-4687"/>
    <x v="0"/>
    <x v="0"/>
    <s v="A"/>
    <s v="JA"/>
    <x v="3"/>
    <n v="549.99"/>
    <n v="611.1"/>
    <n v="679"/>
    <n v="970"/>
    <s v="FKU"/>
    <n v="26000"/>
    <m/>
    <m/>
    <m/>
  </r>
  <r>
    <x v="11"/>
    <s v="556631-4687"/>
    <x v="0"/>
    <x v="1"/>
    <s v="A"/>
    <s v="JA"/>
    <x v="4"/>
    <n v="517.5"/>
    <n v="575"/>
    <n v="800"/>
    <n v="970"/>
    <s v="FKU"/>
    <n v="26000"/>
    <m/>
    <m/>
    <m/>
  </r>
  <r>
    <x v="11"/>
    <s v="556631-4687"/>
    <x v="0"/>
    <x v="1"/>
    <s v="A"/>
    <s v="JA"/>
    <x v="5"/>
    <n v="517.5"/>
    <n v="575"/>
    <n v="800"/>
    <n v="970"/>
    <s v="FKU"/>
    <n v="26000"/>
    <m/>
    <m/>
    <m/>
  </r>
  <r>
    <x v="11"/>
    <s v="556631-4687"/>
    <x v="0"/>
    <x v="1"/>
    <s v="A"/>
    <s v="JA"/>
    <x v="6"/>
    <n v="517.5"/>
    <n v="575"/>
    <n v="800"/>
    <n v="970"/>
    <s v="FKU"/>
    <n v="26000"/>
    <m/>
    <m/>
    <m/>
  </r>
  <r>
    <x v="11"/>
    <s v="556631-4687"/>
    <x v="0"/>
    <x v="1"/>
    <s v="A"/>
    <s v="JA"/>
    <x v="7"/>
    <n v="517.5"/>
    <n v="575"/>
    <n v="800"/>
    <n v="970"/>
    <s v="FKU"/>
    <n v="26000"/>
    <m/>
    <m/>
    <m/>
  </r>
  <r>
    <x v="11"/>
    <s v="556631-4687"/>
    <x v="0"/>
    <x v="1"/>
    <s v="A"/>
    <s v="JA"/>
    <x v="8"/>
    <n v="517.5"/>
    <n v="575"/>
    <n v="800"/>
    <n v="970"/>
    <s v="FKU"/>
    <n v="26000"/>
    <m/>
    <m/>
    <m/>
  </r>
  <r>
    <x v="11"/>
    <s v="556631-4687"/>
    <x v="0"/>
    <x v="2"/>
    <s v="A"/>
    <s v="JA"/>
    <x v="9"/>
    <n v="535.5"/>
    <n v="595"/>
    <n v="850"/>
    <n v="950"/>
    <s v="FKU"/>
    <n v="26000"/>
    <m/>
    <m/>
    <m/>
  </r>
  <r>
    <x v="11"/>
    <s v="556631-4687"/>
    <x v="0"/>
    <x v="2"/>
    <s v="A"/>
    <s v="JA"/>
    <x v="10"/>
    <n v="535.5"/>
    <n v="595"/>
    <n v="850"/>
    <n v="950"/>
    <s v="FKU"/>
    <n v="26000"/>
    <m/>
    <m/>
    <m/>
  </r>
  <r>
    <x v="11"/>
    <s v="556631-4687"/>
    <x v="0"/>
    <x v="2"/>
    <s v="B"/>
    <s v="JA"/>
    <x v="11"/>
    <n v="535.5"/>
    <n v="595"/>
    <n v="850"/>
    <n v="950"/>
    <s v="FKU"/>
    <n v="26000"/>
    <m/>
    <m/>
    <m/>
  </r>
  <r>
    <x v="11"/>
    <s v="556631-4687"/>
    <x v="0"/>
    <x v="2"/>
    <s v="B"/>
    <s v="JA"/>
    <x v="12"/>
    <n v="535.5"/>
    <n v="595"/>
    <n v="850"/>
    <n v="950"/>
    <s v="FKU"/>
    <n v="26000"/>
    <m/>
    <m/>
    <m/>
  </r>
  <r>
    <x v="11"/>
    <s v="556631-4687"/>
    <x v="0"/>
    <x v="3"/>
    <s v="A"/>
    <s v="JA"/>
    <x v="13"/>
    <n v="538.65"/>
    <n v="598.5"/>
    <n v="665"/>
    <n v="950"/>
    <s v="FKU"/>
    <n v="26000"/>
    <m/>
    <m/>
    <m/>
  </r>
  <r>
    <x v="11"/>
    <s v="556631-4687"/>
    <x v="0"/>
    <x v="3"/>
    <s v="A"/>
    <s v="JA"/>
    <x v="14"/>
    <n v="538.65"/>
    <n v="598.5"/>
    <n v="665"/>
    <n v="950"/>
    <s v="FKU"/>
    <n v="26000"/>
    <m/>
    <m/>
    <m/>
  </r>
  <r>
    <x v="11"/>
    <s v="556631-4687"/>
    <x v="0"/>
    <x v="3"/>
    <s v="A"/>
    <s v="JA"/>
    <x v="15"/>
    <n v="538.65"/>
    <n v="598.5"/>
    <n v="665"/>
    <n v="950"/>
    <s v="FKU"/>
    <n v="26000"/>
    <m/>
    <m/>
    <m/>
  </r>
  <r>
    <x v="11"/>
    <s v="556631-4687"/>
    <x v="0"/>
    <x v="3"/>
    <s v="A"/>
    <s v="JA"/>
    <x v="16"/>
    <n v="538.65"/>
    <n v="598.5"/>
    <n v="665"/>
    <n v="950"/>
    <s v="FKU"/>
    <n v="26000"/>
    <m/>
    <m/>
    <m/>
  </r>
  <r>
    <x v="11"/>
    <s v="556631-4687"/>
    <x v="0"/>
    <x v="3"/>
    <s v="A"/>
    <s v="JA"/>
    <x v="17"/>
    <n v="538.65"/>
    <n v="598.5"/>
    <n v="665"/>
    <n v="950"/>
    <s v="FKU"/>
    <n v="26000"/>
    <m/>
    <m/>
    <m/>
  </r>
  <r>
    <x v="11"/>
    <s v="556631-4687"/>
    <x v="0"/>
    <x v="4"/>
    <s v="A"/>
    <s v="JA"/>
    <x v="18"/>
    <n v="225"/>
    <n v="250"/>
    <n v="345"/>
    <n v="488"/>
    <s v="FKU"/>
    <n v="26000"/>
    <m/>
    <m/>
    <m/>
  </r>
  <r>
    <x v="11"/>
    <s v="556631-4687"/>
    <x v="0"/>
    <x v="4"/>
    <s v="A"/>
    <s v="JA"/>
    <x v="19"/>
    <n v="225"/>
    <n v="250"/>
    <n v="345"/>
    <n v="488"/>
    <s v="FKU"/>
    <n v="26000"/>
    <m/>
    <m/>
    <m/>
  </r>
  <r>
    <x v="11"/>
    <s v="556631-4687"/>
    <x v="0"/>
    <x v="4"/>
    <s v="B"/>
    <s v="JA"/>
    <x v="20"/>
    <n v="225"/>
    <n v="250"/>
    <n v="345"/>
    <n v="488"/>
    <s v="FKU"/>
    <n v="26000"/>
    <m/>
    <m/>
    <m/>
  </r>
  <r>
    <x v="11"/>
    <s v="556631-4687"/>
    <x v="0"/>
    <x v="5"/>
    <s v="A"/>
    <s v="JA"/>
    <x v="21"/>
    <n v="225"/>
    <n v="250"/>
    <n v="345"/>
    <n v="488"/>
    <s v="FKU"/>
    <n v="26000"/>
    <m/>
    <m/>
    <m/>
  </r>
  <r>
    <x v="11"/>
    <s v="556631-4687"/>
    <x v="0"/>
    <x v="5"/>
    <s v="A"/>
    <s v="JA"/>
    <x v="22"/>
    <n v="225"/>
    <n v="250"/>
    <n v="345"/>
    <n v="488"/>
    <s v="FKU"/>
    <n v="26000"/>
    <m/>
    <m/>
    <m/>
  </r>
  <r>
    <x v="11"/>
    <s v="556631-4687"/>
    <x v="0"/>
    <x v="5"/>
    <s v="A"/>
    <s v="JA"/>
    <x v="23"/>
    <n v="225"/>
    <n v="250"/>
    <n v="345"/>
    <n v="488"/>
    <s v="FKU"/>
    <n v="26000"/>
    <m/>
    <m/>
    <m/>
  </r>
  <r>
    <x v="11"/>
    <s v="556631-4687"/>
    <x v="0"/>
    <x v="5"/>
    <s v="B"/>
    <s v="JA"/>
    <x v="24"/>
    <n v="225"/>
    <n v="250"/>
    <n v="345"/>
    <n v="488"/>
    <s v="FKU"/>
    <n v="26000"/>
    <m/>
    <m/>
    <m/>
  </r>
  <r>
    <x v="11"/>
    <s v="556631-4687"/>
    <x v="0"/>
    <x v="6"/>
    <s v="A"/>
    <s v="JA"/>
    <x v="25"/>
    <n v="225"/>
    <n v="250"/>
    <n v="345"/>
    <n v="488"/>
    <s v="FKU"/>
    <n v="26000"/>
    <m/>
    <m/>
    <m/>
  </r>
  <r>
    <x v="11"/>
    <s v="556631-4687"/>
    <x v="3"/>
    <x v="0"/>
    <s v="A"/>
    <s v="JA"/>
    <x v="0"/>
    <n v="538.65"/>
    <n v="598.5"/>
    <n v="665"/>
    <n v="930"/>
    <s v="FKU"/>
    <n v="30000"/>
    <m/>
    <m/>
    <m/>
  </r>
  <r>
    <x v="11"/>
    <s v="556631-4687"/>
    <x v="3"/>
    <x v="0"/>
    <s v="A"/>
    <s v="JA"/>
    <x v="1"/>
    <n v="538.65"/>
    <n v="598.5"/>
    <n v="665"/>
    <n v="930"/>
    <s v="FKU"/>
    <n v="30000"/>
    <m/>
    <m/>
    <m/>
  </r>
  <r>
    <x v="11"/>
    <s v="556631-4687"/>
    <x v="3"/>
    <x v="0"/>
    <s v="A"/>
    <s v="JA"/>
    <x v="2"/>
    <n v="538.65"/>
    <n v="598.5"/>
    <n v="665"/>
    <n v="930"/>
    <s v="FKU"/>
    <n v="30000"/>
    <m/>
    <m/>
    <m/>
  </r>
  <r>
    <x v="11"/>
    <s v="556631-4687"/>
    <x v="3"/>
    <x v="0"/>
    <s v="A"/>
    <s v="JA"/>
    <x v="3"/>
    <n v="538.65"/>
    <n v="598.5"/>
    <n v="665"/>
    <n v="930"/>
    <s v="FKU"/>
    <n v="30000"/>
    <m/>
    <m/>
    <m/>
  </r>
  <r>
    <x v="11"/>
    <s v="556631-4687"/>
    <x v="3"/>
    <x v="1"/>
    <s v="A"/>
    <s v="JA"/>
    <x v="4"/>
    <n v="504"/>
    <n v="560"/>
    <n v="800"/>
    <n v="930"/>
    <s v="FKU"/>
    <n v="30000"/>
    <m/>
    <m/>
    <m/>
  </r>
  <r>
    <x v="11"/>
    <s v="556631-4687"/>
    <x v="3"/>
    <x v="1"/>
    <s v="A"/>
    <s v="JA"/>
    <x v="5"/>
    <n v="504"/>
    <n v="560"/>
    <n v="800"/>
    <n v="930"/>
    <s v="FKU"/>
    <n v="30000"/>
    <m/>
    <m/>
    <m/>
  </r>
  <r>
    <x v="11"/>
    <s v="556631-4687"/>
    <x v="3"/>
    <x v="1"/>
    <s v="A"/>
    <s v="JA"/>
    <x v="6"/>
    <n v="504"/>
    <n v="560"/>
    <n v="800"/>
    <n v="930"/>
    <s v="FKU"/>
    <n v="30000"/>
    <m/>
    <m/>
    <m/>
  </r>
  <r>
    <x v="11"/>
    <s v="556631-4687"/>
    <x v="3"/>
    <x v="1"/>
    <s v="A"/>
    <s v="JA"/>
    <x v="7"/>
    <n v="504"/>
    <n v="560"/>
    <n v="800"/>
    <n v="930"/>
    <s v="FKU"/>
    <n v="30000"/>
    <m/>
    <m/>
    <m/>
  </r>
  <r>
    <x v="11"/>
    <s v="556631-4687"/>
    <x v="3"/>
    <x v="1"/>
    <s v="A"/>
    <s v="JA"/>
    <x v="8"/>
    <n v="504"/>
    <n v="560"/>
    <n v="800"/>
    <n v="930"/>
    <s v="FKU"/>
    <n v="30000"/>
    <m/>
    <m/>
    <m/>
  </r>
  <r>
    <x v="11"/>
    <s v="556631-4687"/>
    <x v="3"/>
    <x v="2"/>
    <s v="A"/>
    <s v="JA"/>
    <x v="9"/>
    <n v="504"/>
    <n v="560"/>
    <n v="800"/>
    <n v="850"/>
    <s v="FKU"/>
    <n v="30000"/>
    <m/>
    <m/>
    <m/>
  </r>
  <r>
    <x v="11"/>
    <s v="556631-4687"/>
    <x v="3"/>
    <x v="2"/>
    <s v="A"/>
    <s v="JA"/>
    <x v="10"/>
    <n v="504"/>
    <n v="560"/>
    <n v="800"/>
    <n v="850"/>
    <s v="FKU"/>
    <n v="30000"/>
    <m/>
    <m/>
    <m/>
  </r>
  <r>
    <x v="11"/>
    <s v="556631-4687"/>
    <x v="3"/>
    <x v="2"/>
    <s v="B"/>
    <s v="JA"/>
    <x v="11"/>
    <n v="504"/>
    <n v="560"/>
    <n v="800"/>
    <n v="850"/>
    <s v="FKU"/>
    <n v="30000"/>
    <m/>
    <m/>
    <m/>
  </r>
  <r>
    <x v="11"/>
    <s v="556631-4687"/>
    <x v="3"/>
    <x v="2"/>
    <s v="B"/>
    <s v="JA"/>
    <x v="12"/>
    <n v="504"/>
    <n v="560"/>
    <n v="800"/>
    <n v="850"/>
    <s v="FKU"/>
    <n v="30000"/>
    <m/>
    <m/>
    <m/>
  </r>
  <r>
    <x v="11"/>
    <s v="556631-4687"/>
    <x v="3"/>
    <x v="3"/>
    <s v="A"/>
    <s v="JA"/>
    <x v="13"/>
    <n v="526.5"/>
    <n v="585"/>
    <n v="650"/>
    <n v="928"/>
    <s v="FKU"/>
    <n v="30000"/>
    <m/>
    <m/>
    <m/>
  </r>
  <r>
    <x v="11"/>
    <s v="556631-4687"/>
    <x v="3"/>
    <x v="3"/>
    <s v="A"/>
    <s v="JA"/>
    <x v="14"/>
    <n v="526.5"/>
    <n v="585"/>
    <n v="650"/>
    <n v="928"/>
    <s v="FKU"/>
    <n v="30000"/>
    <m/>
    <m/>
    <m/>
  </r>
  <r>
    <x v="11"/>
    <s v="556631-4687"/>
    <x v="3"/>
    <x v="3"/>
    <s v="A"/>
    <s v="JA"/>
    <x v="15"/>
    <n v="526.5"/>
    <n v="585"/>
    <n v="650"/>
    <n v="928"/>
    <s v="FKU"/>
    <n v="30000"/>
    <m/>
    <m/>
    <m/>
  </r>
  <r>
    <x v="11"/>
    <s v="556631-4687"/>
    <x v="3"/>
    <x v="3"/>
    <s v="A"/>
    <s v="JA"/>
    <x v="16"/>
    <n v="526.5"/>
    <n v="585"/>
    <n v="650"/>
    <n v="928"/>
    <s v="FKU"/>
    <n v="30000"/>
    <m/>
    <m/>
    <m/>
  </r>
  <r>
    <x v="11"/>
    <s v="556631-4687"/>
    <x v="3"/>
    <x v="3"/>
    <s v="A"/>
    <s v="JA"/>
    <x v="17"/>
    <n v="526.5"/>
    <n v="585"/>
    <n v="650"/>
    <n v="928"/>
    <s v="FKU"/>
    <n v="30000"/>
    <m/>
    <m/>
    <m/>
  </r>
  <r>
    <x v="11"/>
    <s v="556631-4687"/>
    <x v="3"/>
    <x v="4"/>
    <s v="A"/>
    <s v="JA"/>
    <x v="18"/>
    <n v="216"/>
    <n v="240"/>
    <n v="342"/>
    <n v="488"/>
    <s v="FKU"/>
    <n v="30000"/>
    <m/>
    <m/>
    <m/>
  </r>
  <r>
    <x v="11"/>
    <s v="556631-4687"/>
    <x v="3"/>
    <x v="4"/>
    <s v="A"/>
    <s v="JA"/>
    <x v="19"/>
    <n v="216"/>
    <n v="240"/>
    <n v="342"/>
    <n v="488"/>
    <s v="FKU"/>
    <n v="30000"/>
    <m/>
    <m/>
    <m/>
  </r>
  <r>
    <x v="11"/>
    <s v="556631-4687"/>
    <x v="3"/>
    <x v="4"/>
    <s v="B"/>
    <s v="JA"/>
    <x v="20"/>
    <n v="216"/>
    <n v="240"/>
    <n v="342"/>
    <n v="488"/>
    <s v="FKU"/>
    <n v="30000"/>
    <m/>
    <m/>
    <m/>
  </r>
  <r>
    <x v="11"/>
    <s v="556631-4687"/>
    <x v="3"/>
    <x v="5"/>
    <s v="A"/>
    <s v="JA"/>
    <x v="21"/>
    <n v="216"/>
    <n v="240"/>
    <n v="342"/>
    <n v="488"/>
    <s v="FKU"/>
    <n v="30000"/>
    <m/>
    <m/>
    <m/>
  </r>
  <r>
    <x v="11"/>
    <s v="556631-4687"/>
    <x v="3"/>
    <x v="5"/>
    <s v="A"/>
    <s v="JA"/>
    <x v="22"/>
    <n v="216"/>
    <n v="240"/>
    <n v="342"/>
    <n v="488"/>
    <s v="FKU"/>
    <n v="30000"/>
    <m/>
    <m/>
    <m/>
  </r>
  <r>
    <x v="11"/>
    <s v="556631-4687"/>
    <x v="3"/>
    <x v="5"/>
    <s v="A"/>
    <s v="JA"/>
    <x v="23"/>
    <n v="216"/>
    <n v="240"/>
    <n v="342"/>
    <n v="488"/>
    <s v="FKU"/>
    <n v="30000"/>
    <m/>
    <m/>
    <m/>
  </r>
  <r>
    <x v="11"/>
    <s v="556631-4687"/>
    <x v="3"/>
    <x v="5"/>
    <s v="B"/>
    <s v="JA"/>
    <x v="24"/>
    <n v="216"/>
    <n v="240"/>
    <n v="342"/>
    <n v="488"/>
    <s v="FKU"/>
    <n v="30000"/>
    <m/>
    <m/>
    <m/>
  </r>
  <r>
    <x v="11"/>
    <s v="556631-4687"/>
    <x v="3"/>
    <x v="6"/>
    <s v="A"/>
    <s v="JA"/>
    <x v="25"/>
    <n v="216"/>
    <n v="240"/>
    <n v="342"/>
    <n v="488"/>
    <s v="FKU"/>
    <n v="30000"/>
    <m/>
    <m/>
    <m/>
  </r>
  <r>
    <x v="11"/>
    <s v="556631-4687"/>
    <x v="4"/>
    <x v="0"/>
    <s v="A"/>
    <s v="JA"/>
    <x v="0"/>
    <n v="538.65"/>
    <n v="598.5"/>
    <n v="665"/>
    <n v="930"/>
    <s v="FKU"/>
    <n v="16000"/>
    <m/>
    <m/>
    <m/>
  </r>
  <r>
    <x v="11"/>
    <s v="556631-4687"/>
    <x v="4"/>
    <x v="0"/>
    <s v="A"/>
    <s v="JA"/>
    <x v="1"/>
    <n v="538.65"/>
    <n v="598.5"/>
    <n v="665"/>
    <n v="930"/>
    <s v="FKU"/>
    <n v="16000"/>
    <m/>
    <m/>
    <m/>
  </r>
  <r>
    <x v="11"/>
    <s v="556631-4687"/>
    <x v="4"/>
    <x v="0"/>
    <s v="A"/>
    <s v="JA"/>
    <x v="2"/>
    <n v="538.65"/>
    <n v="598.5"/>
    <n v="665"/>
    <n v="930"/>
    <s v="FKU"/>
    <n v="16000"/>
    <m/>
    <m/>
    <m/>
  </r>
  <r>
    <x v="11"/>
    <s v="556631-4687"/>
    <x v="4"/>
    <x v="0"/>
    <s v="A"/>
    <s v="JA"/>
    <x v="3"/>
    <n v="538.65"/>
    <n v="598.5"/>
    <n v="665"/>
    <n v="930"/>
    <s v="FKU"/>
    <n v="16000"/>
    <m/>
    <m/>
    <m/>
  </r>
  <r>
    <x v="11"/>
    <s v="556631-4687"/>
    <x v="4"/>
    <x v="1"/>
    <s v="A"/>
    <s v="JA"/>
    <x v="4"/>
    <n v="517.5"/>
    <n v="575"/>
    <n v="800"/>
    <n v="930"/>
    <s v="FKU"/>
    <n v="16000"/>
    <m/>
    <m/>
    <m/>
  </r>
  <r>
    <x v="11"/>
    <s v="556631-4687"/>
    <x v="4"/>
    <x v="1"/>
    <s v="A"/>
    <s v="JA"/>
    <x v="5"/>
    <n v="517.5"/>
    <n v="575"/>
    <n v="800"/>
    <n v="930"/>
    <s v="FKU"/>
    <n v="16000"/>
    <m/>
    <m/>
    <m/>
  </r>
  <r>
    <x v="11"/>
    <s v="556631-4687"/>
    <x v="4"/>
    <x v="1"/>
    <s v="A"/>
    <s v="JA"/>
    <x v="6"/>
    <n v="517.5"/>
    <n v="575"/>
    <n v="800"/>
    <n v="930"/>
    <s v="FKU"/>
    <n v="16000"/>
    <m/>
    <m/>
    <m/>
  </r>
  <r>
    <x v="11"/>
    <s v="556631-4687"/>
    <x v="4"/>
    <x v="1"/>
    <s v="A"/>
    <s v="JA"/>
    <x v="7"/>
    <n v="517.5"/>
    <n v="575"/>
    <n v="800"/>
    <n v="930"/>
    <s v="FKU"/>
    <n v="16000"/>
    <m/>
    <m/>
    <m/>
  </r>
  <r>
    <x v="11"/>
    <s v="556631-4687"/>
    <x v="4"/>
    <x v="1"/>
    <s v="A"/>
    <s v="JA"/>
    <x v="8"/>
    <n v="517.5"/>
    <n v="575"/>
    <n v="800"/>
    <n v="930"/>
    <s v="FKU"/>
    <n v="16000"/>
    <m/>
    <m/>
    <m/>
  </r>
  <r>
    <x v="11"/>
    <s v="556631-4687"/>
    <x v="4"/>
    <x v="2"/>
    <s v="A"/>
    <s v="JA"/>
    <x v="9"/>
    <n v="535.5"/>
    <n v="595"/>
    <n v="850"/>
    <n v="900"/>
    <s v="FKU"/>
    <n v="16000"/>
    <m/>
    <m/>
    <m/>
  </r>
  <r>
    <x v="11"/>
    <s v="556631-4687"/>
    <x v="4"/>
    <x v="2"/>
    <s v="A"/>
    <s v="JA"/>
    <x v="10"/>
    <n v="535.5"/>
    <n v="595"/>
    <n v="850"/>
    <n v="900"/>
    <s v="FKU"/>
    <n v="16000"/>
    <m/>
    <m/>
    <m/>
  </r>
  <r>
    <x v="11"/>
    <s v="556631-4687"/>
    <x v="4"/>
    <x v="2"/>
    <s v="B"/>
    <s v="JA"/>
    <x v="11"/>
    <n v="535.5"/>
    <n v="595"/>
    <n v="850"/>
    <n v="900"/>
    <s v="FKU"/>
    <n v="16000"/>
    <m/>
    <m/>
    <m/>
  </r>
  <r>
    <x v="11"/>
    <s v="556631-4687"/>
    <x v="4"/>
    <x v="2"/>
    <s v="B"/>
    <s v="JA"/>
    <x v="12"/>
    <n v="535.5"/>
    <n v="595"/>
    <n v="850"/>
    <n v="900"/>
    <s v="FKU"/>
    <n v="16000"/>
    <m/>
    <m/>
    <m/>
  </r>
  <r>
    <x v="11"/>
    <s v="556631-4687"/>
    <x v="4"/>
    <x v="3"/>
    <s v="A"/>
    <s v="JA"/>
    <x v="13"/>
    <n v="526.5"/>
    <n v="585"/>
    <n v="650"/>
    <n v="928"/>
    <s v="FKU"/>
    <n v="16000"/>
    <m/>
    <m/>
    <m/>
  </r>
  <r>
    <x v="11"/>
    <s v="556631-4687"/>
    <x v="4"/>
    <x v="3"/>
    <s v="A"/>
    <s v="JA"/>
    <x v="14"/>
    <n v="526.5"/>
    <n v="585"/>
    <n v="650"/>
    <n v="928"/>
    <s v="FKU"/>
    <n v="16000"/>
    <m/>
    <m/>
    <m/>
  </r>
  <r>
    <x v="11"/>
    <s v="556631-4687"/>
    <x v="4"/>
    <x v="3"/>
    <s v="A"/>
    <s v="JA"/>
    <x v="15"/>
    <n v="526.5"/>
    <n v="585"/>
    <n v="650"/>
    <n v="928"/>
    <s v="FKU"/>
    <n v="16000"/>
    <m/>
    <m/>
    <m/>
  </r>
  <r>
    <x v="11"/>
    <s v="556631-4687"/>
    <x v="4"/>
    <x v="3"/>
    <s v="A"/>
    <s v="JA"/>
    <x v="16"/>
    <n v="526.5"/>
    <n v="585"/>
    <n v="650"/>
    <n v="928"/>
    <s v="FKU"/>
    <n v="16000"/>
    <m/>
    <m/>
    <m/>
  </r>
  <r>
    <x v="11"/>
    <s v="556631-4687"/>
    <x v="4"/>
    <x v="3"/>
    <s v="A"/>
    <s v="JA"/>
    <x v="17"/>
    <n v="526.5"/>
    <n v="585"/>
    <n v="650"/>
    <n v="928"/>
    <s v="FKU"/>
    <n v="16000"/>
    <m/>
    <m/>
    <m/>
  </r>
  <r>
    <x v="11"/>
    <s v="556631-4687"/>
    <x v="4"/>
    <x v="4"/>
    <s v="A"/>
    <s v="JA"/>
    <x v="18"/>
    <n v="225"/>
    <n v="250"/>
    <n v="345"/>
    <n v="488"/>
    <s v="FKU"/>
    <n v="16000"/>
    <m/>
    <m/>
    <m/>
  </r>
  <r>
    <x v="11"/>
    <s v="556631-4687"/>
    <x v="4"/>
    <x v="4"/>
    <s v="A"/>
    <s v="JA"/>
    <x v="19"/>
    <n v="225"/>
    <n v="250"/>
    <n v="345"/>
    <n v="488"/>
    <s v="FKU"/>
    <n v="16000"/>
    <m/>
    <m/>
    <m/>
  </r>
  <r>
    <x v="11"/>
    <s v="556631-4687"/>
    <x v="4"/>
    <x v="4"/>
    <s v="B"/>
    <s v="JA"/>
    <x v="20"/>
    <n v="225"/>
    <n v="250"/>
    <n v="345"/>
    <n v="488"/>
    <s v="FKU"/>
    <n v="16000"/>
    <m/>
    <m/>
    <m/>
  </r>
  <r>
    <x v="11"/>
    <s v="556631-4687"/>
    <x v="4"/>
    <x v="5"/>
    <s v="A"/>
    <s v="JA"/>
    <x v="21"/>
    <n v="504"/>
    <n v="560"/>
    <n v="800"/>
    <n v="880"/>
    <s v="FKU"/>
    <n v="16000"/>
    <m/>
    <m/>
    <m/>
  </r>
  <r>
    <x v="11"/>
    <s v="556631-4687"/>
    <x v="4"/>
    <x v="5"/>
    <s v="A"/>
    <s v="JA"/>
    <x v="22"/>
    <n v="504"/>
    <n v="560"/>
    <n v="800"/>
    <n v="880"/>
    <s v="FKU"/>
    <n v="16000"/>
    <m/>
    <m/>
    <m/>
  </r>
  <r>
    <x v="11"/>
    <s v="556631-4687"/>
    <x v="4"/>
    <x v="5"/>
    <s v="A"/>
    <s v="JA"/>
    <x v="23"/>
    <n v="504"/>
    <n v="560"/>
    <n v="800"/>
    <n v="880"/>
    <s v="FKU"/>
    <n v="16000"/>
    <m/>
    <m/>
    <m/>
  </r>
  <r>
    <x v="11"/>
    <s v="556631-4687"/>
    <x v="4"/>
    <x v="5"/>
    <s v="B"/>
    <s v="JA"/>
    <x v="24"/>
    <n v="504"/>
    <n v="560"/>
    <n v="800"/>
    <n v="880"/>
    <s v="FKU"/>
    <n v="16000"/>
    <m/>
    <m/>
    <m/>
  </r>
  <r>
    <x v="11"/>
    <s v="556631-4687"/>
    <x v="4"/>
    <x v="6"/>
    <s v="A"/>
    <s v="JA"/>
    <x v="25"/>
    <n v="225"/>
    <n v="250"/>
    <n v="345"/>
    <n v="488"/>
    <s v="FKU"/>
    <n v="16000"/>
    <m/>
    <m/>
    <m/>
  </r>
  <r>
    <x v="11"/>
    <s v="556631-4687"/>
    <x v="2"/>
    <x v="0"/>
    <s v="A"/>
    <s v="JA"/>
    <x v="0"/>
    <n v="535.41"/>
    <n v="594.9"/>
    <n v="661"/>
    <n v="944"/>
    <s v="FKU"/>
    <n v="30000"/>
    <m/>
    <m/>
    <m/>
  </r>
  <r>
    <x v="11"/>
    <s v="556631-4687"/>
    <x v="2"/>
    <x v="0"/>
    <s v="A"/>
    <s v="JA"/>
    <x v="1"/>
    <n v="535.41"/>
    <n v="594.9"/>
    <n v="661"/>
    <n v="944"/>
    <s v="FKU"/>
    <n v="30000"/>
    <m/>
    <m/>
    <m/>
  </r>
  <r>
    <x v="11"/>
    <s v="556631-4687"/>
    <x v="2"/>
    <x v="0"/>
    <s v="A"/>
    <s v="JA"/>
    <x v="2"/>
    <n v="535.41"/>
    <n v="594.9"/>
    <n v="661"/>
    <n v="944"/>
    <s v="FKU"/>
    <n v="30000"/>
    <m/>
    <m/>
    <m/>
  </r>
  <r>
    <x v="11"/>
    <s v="556631-4687"/>
    <x v="2"/>
    <x v="0"/>
    <s v="A"/>
    <s v="JA"/>
    <x v="3"/>
    <n v="535.41"/>
    <n v="594.9"/>
    <n v="661"/>
    <n v="944"/>
    <s v="FKU"/>
    <n v="30000"/>
    <m/>
    <m/>
    <m/>
  </r>
  <r>
    <x v="11"/>
    <s v="556631-4687"/>
    <x v="2"/>
    <x v="1"/>
    <s v="A"/>
    <s v="JA"/>
    <x v="4"/>
    <n v="416.7"/>
    <n v="463"/>
    <n v="661"/>
    <n v="944"/>
    <s v="FKU"/>
    <n v="30000"/>
    <m/>
    <m/>
    <m/>
  </r>
  <r>
    <x v="11"/>
    <s v="556631-4687"/>
    <x v="2"/>
    <x v="1"/>
    <s v="A"/>
    <s v="JA"/>
    <x v="5"/>
    <n v="416.7"/>
    <n v="463"/>
    <n v="661"/>
    <n v="944"/>
    <s v="FKU"/>
    <n v="30000"/>
    <m/>
    <m/>
    <m/>
  </r>
  <r>
    <x v="11"/>
    <s v="556631-4687"/>
    <x v="2"/>
    <x v="1"/>
    <s v="A"/>
    <s v="JA"/>
    <x v="6"/>
    <n v="416.7"/>
    <n v="463"/>
    <n v="661"/>
    <n v="944"/>
    <s v="FKU"/>
    <n v="30000"/>
    <m/>
    <m/>
    <m/>
  </r>
  <r>
    <x v="11"/>
    <s v="556631-4687"/>
    <x v="2"/>
    <x v="1"/>
    <s v="A"/>
    <s v="JA"/>
    <x v="7"/>
    <n v="416.7"/>
    <n v="463"/>
    <n v="661"/>
    <n v="944"/>
    <s v="FKU"/>
    <n v="30000"/>
    <m/>
    <m/>
    <m/>
  </r>
  <r>
    <x v="11"/>
    <s v="556631-4687"/>
    <x v="2"/>
    <x v="1"/>
    <s v="A"/>
    <s v="JA"/>
    <x v="8"/>
    <n v="416.7"/>
    <n v="463"/>
    <n v="661"/>
    <n v="944"/>
    <s v="FKU"/>
    <n v="30000"/>
    <m/>
    <m/>
    <m/>
  </r>
  <r>
    <x v="11"/>
    <s v="556631-4687"/>
    <x v="2"/>
    <x v="2"/>
    <s v="A"/>
    <s v="JA"/>
    <x v="9"/>
    <n v="546.30000000000007"/>
    <n v="607"/>
    <n v="867"/>
    <n v="918"/>
    <s v="FKU"/>
    <n v="30000"/>
    <m/>
    <m/>
    <m/>
  </r>
  <r>
    <x v="11"/>
    <s v="556631-4687"/>
    <x v="2"/>
    <x v="2"/>
    <s v="A"/>
    <s v="JA"/>
    <x v="10"/>
    <n v="546.30000000000007"/>
    <n v="607"/>
    <n v="867"/>
    <n v="918"/>
    <s v="FKU"/>
    <n v="30000"/>
    <m/>
    <m/>
    <m/>
  </r>
  <r>
    <x v="11"/>
    <s v="556631-4687"/>
    <x v="2"/>
    <x v="2"/>
    <s v="B"/>
    <s v="JA"/>
    <x v="11"/>
    <n v="546.30000000000007"/>
    <n v="607"/>
    <n v="867"/>
    <n v="918"/>
    <s v="FKU"/>
    <n v="30000"/>
    <m/>
    <m/>
    <m/>
  </r>
  <r>
    <x v="11"/>
    <s v="556631-4687"/>
    <x v="2"/>
    <x v="2"/>
    <s v="B"/>
    <s v="JA"/>
    <x v="12"/>
    <n v="546.30000000000007"/>
    <n v="607"/>
    <n v="867"/>
    <n v="918"/>
    <s v="FKU"/>
    <n v="30000"/>
    <m/>
    <m/>
    <m/>
  </r>
  <r>
    <x v="11"/>
    <s v="556631-4687"/>
    <x v="2"/>
    <x v="3"/>
    <s v="A"/>
    <s v="JA"/>
    <x v="13"/>
    <n v="535.41"/>
    <n v="594.9"/>
    <n v="661"/>
    <n v="944"/>
    <s v="FKU"/>
    <n v="30000"/>
    <m/>
    <m/>
    <m/>
  </r>
  <r>
    <x v="11"/>
    <s v="556631-4687"/>
    <x v="2"/>
    <x v="3"/>
    <s v="A"/>
    <s v="JA"/>
    <x v="14"/>
    <n v="535.41"/>
    <n v="594.9"/>
    <n v="661"/>
    <n v="944"/>
    <s v="FKU"/>
    <n v="30000"/>
    <m/>
    <m/>
    <m/>
  </r>
  <r>
    <x v="11"/>
    <s v="556631-4687"/>
    <x v="2"/>
    <x v="3"/>
    <s v="A"/>
    <s v="JA"/>
    <x v="15"/>
    <n v="535.41"/>
    <n v="594.9"/>
    <n v="661"/>
    <n v="944"/>
    <s v="FKU"/>
    <n v="30000"/>
    <m/>
    <m/>
    <m/>
  </r>
  <r>
    <x v="11"/>
    <s v="556631-4687"/>
    <x v="2"/>
    <x v="3"/>
    <s v="A"/>
    <s v="JA"/>
    <x v="16"/>
    <n v="535.41"/>
    <n v="594.9"/>
    <n v="661"/>
    <n v="944"/>
    <s v="FKU"/>
    <n v="30000"/>
    <m/>
    <m/>
    <m/>
  </r>
  <r>
    <x v="11"/>
    <s v="556631-4687"/>
    <x v="2"/>
    <x v="3"/>
    <s v="A"/>
    <s v="JA"/>
    <x v="17"/>
    <n v="535.41"/>
    <n v="594.9"/>
    <n v="661"/>
    <n v="944"/>
    <s v="FKU"/>
    <n v="30000"/>
    <m/>
    <m/>
    <m/>
  </r>
  <r>
    <x v="11"/>
    <s v="556631-4687"/>
    <x v="2"/>
    <x v="4"/>
    <s v="A"/>
    <s v="JA"/>
    <x v="18"/>
    <n v="208.8"/>
    <n v="232"/>
    <n v="331"/>
    <n v="472"/>
    <s v="FKU"/>
    <n v="30000"/>
    <m/>
    <m/>
    <m/>
  </r>
  <r>
    <x v="11"/>
    <s v="556631-4687"/>
    <x v="2"/>
    <x v="4"/>
    <s v="A"/>
    <s v="JA"/>
    <x v="19"/>
    <n v="208.8"/>
    <n v="232"/>
    <n v="331"/>
    <n v="472"/>
    <s v="FKU"/>
    <n v="30000"/>
    <m/>
    <m/>
    <m/>
  </r>
  <r>
    <x v="11"/>
    <s v="556631-4687"/>
    <x v="2"/>
    <x v="4"/>
    <s v="B"/>
    <s v="JA"/>
    <x v="20"/>
    <n v="208.8"/>
    <n v="232"/>
    <n v="331"/>
    <n v="472"/>
    <s v="FKU"/>
    <n v="30000"/>
    <m/>
    <m/>
    <m/>
  </r>
  <r>
    <x v="11"/>
    <s v="556631-4687"/>
    <x v="2"/>
    <x v="5"/>
    <s v="A"/>
    <s v="JA"/>
    <x v="21"/>
    <n v="208.8"/>
    <n v="232"/>
    <n v="331"/>
    <n v="472"/>
    <s v="FKU"/>
    <n v="30000"/>
    <m/>
    <m/>
    <m/>
  </r>
  <r>
    <x v="11"/>
    <s v="556631-4687"/>
    <x v="2"/>
    <x v="5"/>
    <s v="A"/>
    <s v="JA"/>
    <x v="22"/>
    <n v="208.8"/>
    <n v="232"/>
    <n v="331"/>
    <n v="472"/>
    <s v="FKU"/>
    <n v="30000"/>
    <m/>
    <m/>
    <m/>
  </r>
  <r>
    <x v="11"/>
    <s v="556631-4687"/>
    <x v="2"/>
    <x v="5"/>
    <s v="A"/>
    <s v="JA"/>
    <x v="23"/>
    <n v="208.8"/>
    <n v="232"/>
    <n v="331"/>
    <n v="472"/>
    <s v="FKU"/>
    <n v="30000"/>
    <m/>
    <m/>
    <m/>
  </r>
  <r>
    <x v="11"/>
    <s v="556631-4687"/>
    <x v="2"/>
    <x v="5"/>
    <s v="B"/>
    <s v="JA"/>
    <x v="24"/>
    <n v="208.8"/>
    <n v="232"/>
    <n v="331"/>
    <n v="472"/>
    <s v="FKU"/>
    <n v="30000"/>
    <m/>
    <m/>
    <m/>
  </r>
  <r>
    <x v="11"/>
    <s v="556631-4687"/>
    <x v="2"/>
    <x v="6"/>
    <s v="A"/>
    <s v="JA"/>
    <x v="25"/>
    <n v="208.8"/>
    <n v="232"/>
    <n v="331"/>
    <n v="472"/>
    <s v="FKU"/>
    <n v="30000"/>
    <m/>
    <m/>
    <m/>
  </r>
  <r>
    <x v="11"/>
    <s v="556631-4687"/>
    <x v="1"/>
    <x v="0"/>
    <s v="A"/>
    <s v="JA"/>
    <x v="0"/>
    <n v="535.41"/>
    <n v="594.9"/>
    <n v="661"/>
    <n v="944"/>
    <s v="FKU"/>
    <n v="30000"/>
    <m/>
    <m/>
    <m/>
  </r>
  <r>
    <x v="11"/>
    <s v="556631-4687"/>
    <x v="1"/>
    <x v="0"/>
    <s v="A"/>
    <s v="JA"/>
    <x v="1"/>
    <n v="535.41"/>
    <n v="594.9"/>
    <n v="661"/>
    <n v="944"/>
    <s v="FKU"/>
    <n v="30000"/>
    <m/>
    <m/>
    <m/>
  </r>
  <r>
    <x v="11"/>
    <s v="556631-4687"/>
    <x v="1"/>
    <x v="0"/>
    <s v="A"/>
    <s v="JA"/>
    <x v="2"/>
    <n v="535.41"/>
    <n v="594.9"/>
    <n v="661"/>
    <n v="944"/>
    <s v="FKU"/>
    <n v="30000"/>
    <m/>
    <m/>
    <m/>
  </r>
  <r>
    <x v="11"/>
    <s v="556631-4687"/>
    <x v="1"/>
    <x v="0"/>
    <s v="A"/>
    <s v="JA"/>
    <x v="3"/>
    <n v="535.41"/>
    <n v="594.9"/>
    <n v="661"/>
    <n v="944"/>
    <s v="FKU"/>
    <n v="30000"/>
    <m/>
    <m/>
    <m/>
  </r>
  <r>
    <x v="11"/>
    <s v="556631-4687"/>
    <x v="1"/>
    <x v="1"/>
    <s v="A"/>
    <s v="JA"/>
    <x v="4"/>
    <n v="416.7"/>
    <n v="463"/>
    <n v="661"/>
    <n v="944"/>
    <s v="FKU"/>
    <n v="30000"/>
    <m/>
    <m/>
    <m/>
  </r>
  <r>
    <x v="11"/>
    <s v="556631-4687"/>
    <x v="1"/>
    <x v="1"/>
    <s v="A"/>
    <s v="JA"/>
    <x v="5"/>
    <n v="416.7"/>
    <n v="463"/>
    <n v="661"/>
    <n v="944"/>
    <s v="FKU"/>
    <n v="30000"/>
    <m/>
    <m/>
    <m/>
  </r>
  <r>
    <x v="11"/>
    <s v="556631-4687"/>
    <x v="1"/>
    <x v="1"/>
    <s v="A"/>
    <s v="JA"/>
    <x v="6"/>
    <n v="416.7"/>
    <n v="463"/>
    <n v="661"/>
    <n v="944"/>
    <s v="FKU"/>
    <n v="30000"/>
    <m/>
    <m/>
    <m/>
  </r>
  <r>
    <x v="11"/>
    <s v="556631-4687"/>
    <x v="1"/>
    <x v="1"/>
    <s v="A"/>
    <s v="JA"/>
    <x v="7"/>
    <n v="416.7"/>
    <n v="463"/>
    <n v="661"/>
    <n v="944"/>
    <s v="FKU"/>
    <n v="30000"/>
    <m/>
    <m/>
    <m/>
  </r>
  <r>
    <x v="11"/>
    <s v="556631-4687"/>
    <x v="1"/>
    <x v="1"/>
    <s v="A"/>
    <s v="JA"/>
    <x v="8"/>
    <n v="416.7"/>
    <n v="463"/>
    <n v="661"/>
    <n v="944"/>
    <s v="FKU"/>
    <n v="30000"/>
    <m/>
    <m/>
    <m/>
  </r>
  <r>
    <x v="11"/>
    <s v="556631-4687"/>
    <x v="1"/>
    <x v="2"/>
    <s v="A"/>
    <s v="JA"/>
    <x v="9"/>
    <n v="546.30000000000007"/>
    <n v="607"/>
    <n v="867"/>
    <n v="918"/>
    <s v="FKU"/>
    <n v="30000"/>
    <m/>
    <m/>
    <m/>
  </r>
  <r>
    <x v="11"/>
    <s v="556631-4687"/>
    <x v="1"/>
    <x v="2"/>
    <s v="A"/>
    <s v="JA"/>
    <x v="10"/>
    <n v="546.30000000000007"/>
    <n v="607"/>
    <n v="867"/>
    <n v="918"/>
    <s v="FKU"/>
    <n v="30000"/>
    <m/>
    <m/>
    <m/>
  </r>
  <r>
    <x v="11"/>
    <s v="556631-4687"/>
    <x v="1"/>
    <x v="2"/>
    <s v="B"/>
    <s v="JA"/>
    <x v="11"/>
    <n v="546.30000000000007"/>
    <n v="607"/>
    <n v="867"/>
    <n v="918"/>
    <s v="FKU"/>
    <n v="30000"/>
    <m/>
    <m/>
    <m/>
  </r>
  <r>
    <x v="11"/>
    <s v="556631-4687"/>
    <x v="1"/>
    <x v="2"/>
    <s v="B"/>
    <s v="JA"/>
    <x v="12"/>
    <n v="546.30000000000007"/>
    <n v="607"/>
    <n v="867"/>
    <n v="918"/>
    <s v="FKU"/>
    <n v="30000"/>
    <m/>
    <m/>
    <m/>
  </r>
  <r>
    <x v="11"/>
    <s v="556631-4687"/>
    <x v="1"/>
    <x v="3"/>
    <s v="A"/>
    <s v="JA"/>
    <x v="13"/>
    <n v="535.41"/>
    <n v="594.9"/>
    <n v="661"/>
    <n v="944"/>
    <s v="FKU"/>
    <n v="30000"/>
    <m/>
    <m/>
    <m/>
  </r>
  <r>
    <x v="11"/>
    <s v="556631-4687"/>
    <x v="1"/>
    <x v="3"/>
    <s v="A"/>
    <s v="JA"/>
    <x v="14"/>
    <n v="535.41"/>
    <n v="594.9"/>
    <n v="661"/>
    <n v="944"/>
    <s v="FKU"/>
    <n v="30000"/>
    <m/>
    <m/>
    <m/>
  </r>
  <r>
    <x v="11"/>
    <s v="556631-4687"/>
    <x v="1"/>
    <x v="3"/>
    <s v="A"/>
    <s v="JA"/>
    <x v="15"/>
    <n v="535.41"/>
    <n v="594.9"/>
    <n v="661"/>
    <n v="944"/>
    <s v="FKU"/>
    <n v="30000"/>
    <m/>
    <m/>
    <m/>
  </r>
  <r>
    <x v="11"/>
    <s v="556631-4687"/>
    <x v="1"/>
    <x v="3"/>
    <s v="A"/>
    <s v="JA"/>
    <x v="16"/>
    <n v="535.41"/>
    <n v="594.9"/>
    <n v="661"/>
    <n v="944"/>
    <s v="FKU"/>
    <n v="30000"/>
    <m/>
    <m/>
    <m/>
  </r>
  <r>
    <x v="11"/>
    <s v="556631-4687"/>
    <x v="1"/>
    <x v="3"/>
    <s v="A"/>
    <s v="JA"/>
    <x v="17"/>
    <n v="535.41"/>
    <n v="594.9"/>
    <n v="661"/>
    <n v="944"/>
    <s v="FKU"/>
    <n v="30000"/>
    <m/>
    <m/>
    <m/>
  </r>
  <r>
    <x v="11"/>
    <s v="556631-4687"/>
    <x v="1"/>
    <x v="4"/>
    <s v="A"/>
    <s v="JA"/>
    <x v="18"/>
    <n v="208.8"/>
    <n v="232"/>
    <n v="331"/>
    <n v="472"/>
    <s v="FKU"/>
    <n v="30000"/>
    <m/>
    <m/>
    <m/>
  </r>
  <r>
    <x v="11"/>
    <s v="556631-4687"/>
    <x v="1"/>
    <x v="4"/>
    <s v="A"/>
    <s v="JA"/>
    <x v="19"/>
    <n v="208.8"/>
    <n v="232"/>
    <n v="331"/>
    <n v="472"/>
    <s v="FKU"/>
    <n v="30000"/>
    <m/>
    <m/>
    <m/>
  </r>
  <r>
    <x v="11"/>
    <s v="556631-4687"/>
    <x v="1"/>
    <x v="4"/>
    <s v="B"/>
    <s v="JA"/>
    <x v="20"/>
    <n v="208.8"/>
    <n v="232"/>
    <n v="331"/>
    <n v="472"/>
    <s v="FKU"/>
    <n v="30000"/>
    <m/>
    <m/>
    <m/>
  </r>
  <r>
    <x v="11"/>
    <s v="556631-4687"/>
    <x v="1"/>
    <x v="5"/>
    <s v="A"/>
    <s v="JA"/>
    <x v="21"/>
    <n v="208.8"/>
    <n v="232"/>
    <n v="331"/>
    <n v="472"/>
    <s v="FKU"/>
    <n v="30000"/>
    <m/>
    <m/>
    <m/>
  </r>
  <r>
    <x v="11"/>
    <s v="556631-4687"/>
    <x v="1"/>
    <x v="5"/>
    <s v="A"/>
    <s v="JA"/>
    <x v="22"/>
    <n v="208.8"/>
    <n v="232"/>
    <n v="331"/>
    <n v="472"/>
    <s v="FKU"/>
    <n v="30000"/>
    <m/>
    <m/>
    <m/>
  </r>
  <r>
    <x v="11"/>
    <s v="556631-4687"/>
    <x v="1"/>
    <x v="5"/>
    <s v="A"/>
    <s v="JA"/>
    <x v="23"/>
    <n v="208.8"/>
    <n v="232"/>
    <n v="331"/>
    <n v="472"/>
    <s v="FKU"/>
    <n v="30000"/>
    <m/>
    <m/>
    <m/>
  </r>
  <r>
    <x v="11"/>
    <s v="556631-4687"/>
    <x v="1"/>
    <x v="5"/>
    <s v="B"/>
    <s v="JA"/>
    <x v="24"/>
    <n v="208.8"/>
    <n v="232"/>
    <n v="331"/>
    <n v="472"/>
    <s v="FKU"/>
    <n v="30000"/>
    <m/>
    <m/>
    <m/>
  </r>
  <r>
    <x v="11"/>
    <s v="556631-4687"/>
    <x v="1"/>
    <x v="6"/>
    <s v="A"/>
    <s v="JA"/>
    <x v="25"/>
    <n v="208.8"/>
    <n v="232"/>
    <n v="331"/>
    <n v="472"/>
    <s v="FKU"/>
    <n v="30000"/>
    <m/>
    <m/>
    <m/>
  </r>
  <r>
    <x v="11"/>
    <s v="556631-4687"/>
    <x v="5"/>
    <x v="0"/>
    <s v="A"/>
    <s v="JA"/>
    <x v="0"/>
    <n v="535.41"/>
    <n v="594.9"/>
    <n v="661"/>
    <n v="944"/>
    <s v="FKU"/>
    <n v="20000"/>
    <m/>
    <m/>
    <m/>
  </r>
  <r>
    <x v="11"/>
    <s v="556631-4687"/>
    <x v="5"/>
    <x v="0"/>
    <s v="A"/>
    <s v="JA"/>
    <x v="1"/>
    <n v="535.41"/>
    <n v="594.9"/>
    <n v="661"/>
    <n v="944"/>
    <s v="FKU"/>
    <n v="20000"/>
    <m/>
    <m/>
    <m/>
  </r>
  <r>
    <x v="11"/>
    <s v="556631-4687"/>
    <x v="5"/>
    <x v="0"/>
    <s v="A"/>
    <s v="JA"/>
    <x v="2"/>
    <n v="535.41"/>
    <n v="594.9"/>
    <n v="661"/>
    <n v="944"/>
    <s v="FKU"/>
    <n v="20000"/>
    <m/>
    <m/>
    <m/>
  </r>
  <r>
    <x v="11"/>
    <s v="556631-4687"/>
    <x v="5"/>
    <x v="0"/>
    <s v="A"/>
    <s v="JA"/>
    <x v="3"/>
    <n v="535.41"/>
    <n v="594.9"/>
    <n v="661"/>
    <n v="944"/>
    <s v="FKU"/>
    <n v="20000"/>
    <m/>
    <m/>
    <m/>
  </r>
  <r>
    <x v="11"/>
    <s v="556631-4687"/>
    <x v="5"/>
    <x v="1"/>
    <s v="A"/>
    <s v="JA"/>
    <x v="4"/>
    <n v="416.7"/>
    <n v="463"/>
    <n v="661"/>
    <n v="944"/>
    <s v="FKU"/>
    <n v="20000"/>
    <m/>
    <m/>
    <m/>
  </r>
  <r>
    <x v="11"/>
    <s v="556631-4687"/>
    <x v="5"/>
    <x v="1"/>
    <s v="A"/>
    <s v="JA"/>
    <x v="5"/>
    <n v="416.7"/>
    <n v="463"/>
    <n v="661"/>
    <n v="944"/>
    <s v="FKU"/>
    <n v="20000"/>
    <m/>
    <m/>
    <m/>
  </r>
  <r>
    <x v="11"/>
    <s v="556631-4687"/>
    <x v="5"/>
    <x v="1"/>
    <s v="A"/>
    <s v="JA"/>
    <x v="6"/>
    <n v="416.7"/>
    <n v="463"/>
    <n v="661"/>
    <n v="944"/>
    <s v="FKU"/>
    <n v="20000"/>
    <m/>
    <m/>
    <m/>
  </r>
  <r>
    <x v="11"/>
    <s v="556631-4687"/>
    <x v="5"/>
    <x v="1"/>
    <s v="A"/>
    <s v="JA"/>
    <x v="7"/>
    <n v="416.7"/>
    <n v="463"/>
    <n v="661"/>
    <n v="944"/>
    <s v="FKU"/>
    <n v="20000"/>
    <m/>
    <m/>
    <m/>
  </r>
  <r>
    <x v="11"/>
    <s v="556631-4687"/>
    <x v="5"/>
    <x v="1"/>
    <s v="A"/>
    <s v="JA"/>
    <x v="8"/>
    <n v="416.7"/>
    <n v="463"/>
    <n v="661"/>
    <n v="944"/>
    <s v="FKU"/>
    <n v="20000"/>
    <m/>
    <m/>
    <m/>
  </r>
  <r>
    <x v="11"/>
    <s v="556631-4687"/>
    <x v="5"/>
    <x v="2"/>
    <s v="A"/>
    <s v="JA"/>
    <x v="9"/>
    <n v="546.30000000000007"/>
    <n v="607"/>
    <n v="867"/>
    <n v="918"/>
    <s v="FKU"/>
    <n v="20000"/>
    <m/>
    <m/>
    <m/>
  </r>
  <r>
    <x v="11"/>
    <s v="556631-4687"/>
    <x v="5"/>
    <x v="2"/>
    <s v="A"/>
    <s v="JA"/>
    <x v="10"/>
    <n v="546.30000000000007"/>
    <n v="607"/>
    <n v="867"/>
    <n v="918"/>
    <s v="FKU"/>
    <n v="20000"/>
    <m/>
    <m/>
    <m/>
  </r>
  <r>
    <x v="11"/>
    <s v="556631-4687"/>
    <x v="5"/>
    <x v="2"/>
    <s v="B"/>
    <s v="JA"/>
    <x v="11"/>
    <n v="546.30000000000007"/>
    <n v="607"/>
    <n v="867"/>
    <n v="918"/>
    <s v="FKU"/>
    <n v="20000"/>
    <m/>
    <m/>
    <m/>
  </r>
  <r>
    <x v="11"/>
    <s v="556631-4687"/>
    <x v="5"/>
    <x v="2"/>
    <s v="B"/>
    <s v="JA"/>
    <x v="12"/>
    <n v="546.30000000000007"/>
    <n v="607"/>
    <n v="867"/>
    <n v="918"/>
    <s v="FKU"/>
    <n v="20000"/>
    <m/>
    <m/>
    <m/>
  </r>
  <r>
    <x v="11"/>
    <s v="556631-4687"/>
    <x v="5"/>
    <x v="3"/>
    <s v="A"/>
    <s v="JA"/>
    <x v="13"/>
    <n v="535.41"/>
    <n v="594.9"/>
    <n v="661"/>
    <n v="944"/>
    <s v="FKU"/>
    <n v="20000"/>
    <m/>
    <m/>
    <m/>
  </r>
  <r>
    <x v="11"/>
    <s v="556631-4687"/>
    <x v="5"/>
    <x v="3"/>
    <s v="A"/>
    <s v="JA"/>
    <x v="14"/>
    <n v="535.41"/>
    <n v="594.9"/>
    <n v="661"/>
    <n v="944"/>
    <s v="FKU"/>
    <n v="20000"/>
    <m/>
    <m/>
    <m/>
  </r>
  <r>
    <x v="11"/>
    <s v="556631-4687"/>
    <x v="5"/>
    <x v="3"/>
    <s v="A"/>
    <s v="JA"/>
    <x v="15"/>
    <n v="535.41"/>
    <n v="594.9"/>
    <n v="661"/>
    <n v="944"/>
    <s v="FKU"/>
    <n v="20000"/>
    <m/>
    <m/>
    <m/>
  </r>
  <r>
    <x v="11"/>
    <s v="556631-4687"/>
    <x v="5"/>
    <x v="3"/>
    <s v="A"/>
    <s v="JA"/>
    <x v="16"/>
    <n v="535.41"/>
    <n v="594.9"/>
    <n v="661"/>
    <n v="944"/>
    <s v="FKU"/>
    <n v="20000"/>
    <m/>
    <m/>
    <m/>
  </r>
  <r>
    <x v="11"/>
    <s v="556631-4687"/>
    <x v="5"/>
    <x v="3"/>
    <s v="A"/>
    <s v="JA"/>
    <x v="17"/>
    <n v="535.41"/>
    <n v="594.9"/>
    <n v="661"/>
    <n v="944"/>
    <s v="FKU"/>
    <n v="20000"/>
    <m/>
    <m/>
    <m/>
  </r>
  <r>
    <x v="11"/>
    <s v="556631-4687"/>
    <x v="5"/>
    <x v="4"/>
    <s v="A"/>
    <s v="JA"/>
    <x v="18"/>
    <n v="208.8"/>
    <n v="232"/>
    <n v="331"/>
    <n v="472"/>
    <s v="FKU"/>
    <n v="20000"/>
    <m/>
    <m/>
    <m/>
  </r>
  <r>
    <x v="11"/>
    <s v="556631-4687"/>
    <x v="5"/>
    <x v="4"/>
    <s v="A"/>
    <s v="JA"/>
    <x v="19"/>
    <n v="208.8"/>
    <n v="232"/>
    <n v="331"/>
    <n v="472"/>
    <s v="FKU"/>
    <n v="20000"/>
    <m/>
    <m/>
    <m/>
  </r>
  <r>
    <x v="11"/>
    <s v="556631-4687"/>
    <x v="5"/>
    <x v="4"/>
    <s v="B"/>
    <s v="JA"/>
    <x v="20"/>
    <n v="208.8"/>
    <n v="232"/>
    <n v="331"/>
    <n v="472"/>
    <s v="FKU"/>
    <n v="20000"/>
    <m/>
    <m/>
    <m/>
  </r>
  <r>
    <x v="11"/>
    <s v="556631-4687"/>
    <x v="5"/>
    <x v="5"/>
    <s v="A"/>
    <s v="JA"/>
    <x v="21"/>
    <n v="208.8"/>
    <n v="232"/>
    <n v="331"/>
    <n v="472"/>
    <s v="FKU"/>
    <n v="20000"/>
    <m/>
    <m/>
    <m/>
  </r>
  <r>
    <x v="11"/>
    <s v="556631-4687"/>
    <x v="5"/>
    <x v="5"/>
    <s v="A"/>
    <s v="JA"/>
    <x v="22"/>
    <n v="208.8"/>
    <n v="232"/>
    <n v="331"/>
    <n v="472"/>
    <s v="FKU"/>
    <n v="20000"/>
    <m/>
    <m/>
    <m/>
  </r>
  <r>
    <x v="11"/>
    <s v="556631-4687"/>
    <x v="5"/>
    <x v="5"/>
    <s v="A"/>
    <s v="JA"/>
    <x v="23"/>
    <n v="208.8"/>
    <n v="232"/>
    <n v="331"/>
    <n v="472"/>
    <s v="FKU"/>
    <n v="20000"/>
    <m/>
    <m/>
    <m/>
  </r>
  <r>
    <x v="11"/>
    <s v="556631-4687"/>
    <x v="5"/>
    <x v="5"/>
    <s v="B"/>
    <s v="JA"/>
    <x v="24"/>
    <n v="208.8"/>
    <n v="232"/>
    <n v="331"/>
    <n v="472"/>
    <s v="FKU"/>
    <n v="20000"/>
    <m/>
    <m/>
    <m/>
  </r>
  <r>
    <x v="11"/>
    <s v="556631-4687"/>
    <x v="5"/>
    <x v="6"/>
    <s v="A"/>
    <s v="JA"/>
    <x v="25"/>
    <n v="208.8"/>
    <n v="232"/>
    <n v="331"/>
    <n v="472"/>
    <s v="FKU"/>
    <n v="20000"/>
    <m/>
    <m/>
    <m/>
  </r>
  <r>
    <x v="11"/>
    <s v="556631-4687"/>
    <x v="6"/>
    <x v="0"/>
    <s v="A"/>
    <s v="JA"/>
    <x v="0"/>
    <n v="535.41"/>
    <n v="594.9"/>
    <n v="661"/>
    <n v="944"/>
    <s v="FKU"/>
    <n v="24000"/>
    <m/>
    <m/>
    <m/>
  </r>
  <r>
    <x v="11"/>
    <s v="556631-4687"/>
    <x v="6"/>
    <x v="0"/>
    <s v="A"/>
    <s v="JA"/>
    <x v="1"/>
    <n v="535.41"/>
    <n v="594.9"/>
    <n v="661"/>
    <n v="944"/>
    <s v="FKU"/>
    <n v="24000"/>
    <m/>
    <m/>
    <m/>
  </r>
  <r>
    <x v="11"/>
    <s v="556631-4687"/>
    <x v="6"/>
    <x v="0"/>
    <s v="A"/>
    <s v="JA"/>
    <x v="2"/>
    <n v="535.41"/>
    <n v="594.9"/>
    <n v="661"/>
    <n v="944"/>
    <s v="FKU"/>
    <n v="24000"/>
    <m/>
    <m/>
    <m/>
  </r>
  <r>
    <x v="11"/>
    <s v="556631-4687"/>
    <x v="6"/>
    <x v="0"/>
    <s v="A"/>
    <s v="JA"/>
    <x v="3"/>
    <n v="535.41"/>
    <n v="594.9"/>
    <n v="661"/>
    <n v="944"/>
    <s v="FKU"/>
    <n v="24000"/>
    <m/>
    <m/>
    <m/>
  </r>
  <r>
    <x v="11"/>
    <s v="556631-4687"/>
    <x v="6"/>
    <x v="1"/>
    <s v="A"/>
    <s v="JA"/>
    <x v="4"/>
    <n v="416.7"/>
    <n v="463"/>
    <n v="661"/>
    <n v="944"/>
    <s v="FKU"/>
    <n v="24000"/>
    <m/>
    <m/>
    <m/>
  </r>
  <r>
    <x v="11"/>
    <s v="556631-4687"/>
    <x v="6"/>
    <x v="1"/>
    <s v="A"/>
    <s v="JA"/>
    <x v="5"/>
    <n v="416.7"/>
    <n v="463"/>
    <n v="661"/>
    <n v="944"/>
    <s v="FKU"/>
    <n v="24000"/>
    <m/>
    <m/>
    <m/>
  </r>
  <r>
    <x v="11"/>
    <s v="556631-4687"/>
    <x v="6"/>
    <x v="1"/>
    <s v="A"/>
    <s v="JA"/>
    <x v="6"/>
    <n v="416.7"/>
    <n v="463"/>
    <n v="661"/>
    <n v="944"/>
    <s v="FKU"/>
    <n v="24000"/>
    <m/>
    <m/>
    <m/>
  </r>
  <r>
    <x v="11"/>
    <s v="556631-4687"/>
    <x v="6"/>
    <x v="1"/>
    <s v="A"/>
    <s v="JA"/>
    <x v="7"/>
    <n v="416.7"/>
    <n v="463"/>
    <n v="661"/>
    <n v="944"/>
    <s v="FKU"/>
    <n v="24000"/>
    <m/>
    <m/>
    <m/>
  </r>
  <r>
    <x v="11"/>
    <s v="556631-4687"/>
    <x v="6"/>
    <x v="1"/>
    <s v="A"/>
    <s v="JA"/>
    <x v="8"/>
    <n v="416.7"/>
    <n v="463"/>
    <n v="661"/>
    <n v="944"/>
    <s v="FKU"/>
    <n v="24000"/>
    <m/>
    <m/>
    <m/>
  </r>
  <r>
    <x v="11"/>
    <s v="556631-4687"/>
    <x v="6"/>
    <x v="2"/>
    <s v="A"/>
    <s v="JA"/>
    <x v="9"/>
    <n v="546.30000000000007"/>
    <n v="607"/>
    <n v="867"/>
    <n v="918"/>
    <s v="FKU"/>
    <n v="24000"/>
    <m/>
    <m/>
    <m/>
  </r>
  <r>
    <x v="11"/>
    <s v="556631-4687"/>
    <x v="6"/>
    <x v="2"/>
    <s v="A"/>
    <s v="JA"/>
    <x v="10"/>
    <n v="546.30000000000007"/>
    <n v="607"/>
    <n v="867"/>
    <n v="918"/>
    <s v="FKU"/>
    <n v="24000"/>
    <m/>
    <m/>
    <m/>
  </r>
  <r>
    <x v="11"/>
    <s v="556631-4687"/>
    <x v="6"/>
    <x v="2"/>
    <s v="B"/>
    <s v="JA"/>
    <x v="11"/>
    <n v="546.30000000000007"/>
    <n v="607"/>
    <n v="867"/>
    <n v="918"/>
    <s v="FKU"/>
    <n v="24000"/>
    <m/>
    <m/>
    <m/>
  </r>
  <r>
    <x v="11"/>
    <s v="556631-4687"/>
    <x v="6"/>
    <x v="2"/>
    <s v="B"/>
    <s v="JA"/>
    <x v="12"/>
    <n v="546.30000000000007"/>
    <n v="607"/>
    <n v="867"/>
    <n v="918"/>
    <s v="FKU"/>
    <n v="24000"/>
    <m/>
    <m/>
    <m/>
  </r>
  <r>
    <x v="11"/>
    <s v="556631-4687"/>
    <x v="6"/>
    <x v="3"/>
    <s v="A"/>
    <s v="JA"/>
    <x v="13"/>
    <n v="535.41"/>
    <n v="594.9"/>
    <n v="661"/>
    <n v="944"/>
    <s v="FKU"/>
    <n v="24000"/>
    <m/>
    <m/>
    <m/>
  </r>
  <r>
    <x v="11"/>
    <s v="556631-4687"/>
    <x v="6"/>
    <x v="3"/>
    <s v="A"/>
    <s v="JA"/>
    <x v="14"/>
    <n v="535.41"/>
    <n v="594.9"/>
    <n v="661"/>
    <n v="944"/>
    <s v="FKU"/>
    <n v="24000"/>
    <m/>
    <m/>
    <m/>
  </r>
  <r>
    <x v="11"/>
    <s v="556631-4687"/>
    <x v="6"/>
    <x v="3"/>
    <s v="A"/>
    <s v="JA"/>
    <x v="15"/>
    <n v="535.41"/>
    <n v="594.9"/>
    <n v="661"/>
    <n v="944"/>
    <s v="FKU"/>
    <n v="24000"/>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4:N40" firstHeaderRow="1" firstDataRow="3" firstDataCol="1" rowPageCount="1" colPageCount="1"/>
  <pivotFields count="19">
    <pivotField axis="axisCol" showAll="0">
      <items count="17">
        <item m="1" x="12"/>
        <item m="1" x="15"/>
        <item m="1" x="13"/>
        <item m="1" x="14"/>
        <item x="0"/>
        <item x="1"/>
        <item x="2"/>
        <item x="3"/>
        <item x="4"/>
        <item x="5"/>
        <item x="6"/>
        <item x="7"/>
        <item x="8"/>
        <item x="9"/>
        <item x="10"/>
        <item x="11"/>
        <item t="default"/>
      </items>
    </pivotField>
    <pivotField showAll="0"/>
    <pivotField axis="axisPage" showAll="0">
      <items count="8">
        <item x="0"/>
        <item x="3"/>
        <item x="4"/>
        <item x="2"/>
        <item x="1"/>
        <item x="5"/>
        <item x="6"/>
        <item t="default"/>
      </items>
    </pivotField>
    <pivotField axis="axisRow" showAll="0">
      <items count="8">
        <item x="0"/>
        <item x="1"/>
        <item x="2"/>
        <item x="3"/>
        <item x="4"/>
        <item x="5"/>
        <item x="6"/>
        <item t="default"/>
      </items>
    </pivotField>
    <pivotField showAll="0"/>
    <pivotField showAll="0"/>
    <pivotField axis="axisRow" showAll="0">
      <items count="45">
        <item x="0"/>
        <item x="1"/>
        <item m="1" x="34"/>
        <item x="2"/>
        <item x="3"/>
        <item x="4"/>
        <item x="5"/>
        <item x="6"/>
        <item x="7"/>
        <item x="8"/>
        <item x="9"/>
        <item x="10"/>
        <item x="11"/>
        <item x="12"/>
        <item x="13"/>
        <item x="14"/>
        <item x="15"/>
        <item x="16"/>
        <item x="17"/>
        <item x="18"/>
        <item x="19"/>
        <item x="20"/>
        <item x="21"/>
        <item x="22"/>
        <item x="23"/>
        <item x="24"/>
        <item x="25"/>
        <item m="1" x="35"/>
        <item m="1" x="30"/>
        <item m="1" x="43"/>
        <item m="1" x="26"/>
        <item m="1" x="37"/>
        <item m="1" x="27"/>
        <item m="1" x="39"/>
        <item m="1" x="29"/>
        <item m="1" x="40"/>
        <item m="1" x="31"/>
        <item m="1" x="28"/>
        <item m="1" x="41"/>
        <item m="1" x="36"/>
        <item m="1" x="32"/>
        <item m="1" x="42"/>
        <item m="1" x="38"/>
        <item m="1" x="33"/>
        <item t="default"/>
      </items>
    </pivotField>
    <pivotField dataField="1" showAll="0"/>
    <pivotField dataField="1"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s>
  <rowFields count="2">
    <field x="3"/>
    <field x="6"/>
  </rowFields>
  <rowItems count="34">
    <i>
      <x/>
    </i>
    <i r="1">
      <x/>
    </i>
    <i r="1">
      <x v="1"/>
    </i>
    <i r="1">
      <x v="3"/>
    </i>
    <i r="1">
      <x v="4"/>
    </i>
    <i>
      <x v="1"/>
    </i>
    <i r="1">
      <x v="5"/>
    </i>
    <i r="1">
      <x v="6"/>
    </i>
    <i r="1">
      <x v="7"/>
    </i>
    <i r="1">
      <x v="8"/>
    </i>
    <i r="1">
      <x v="9"/>
    </i>
    <i>
      <x v="2"/>
    </i>
    <i r="1">
      <x v="10"/>
    </i>
    <i r="1">
      <x v="11"/>
    </i>
    <i r="1">
      <x v="12"/>
    </i>
    <i r="1">
      <x v="13"/>
    </i>
    <i>
      <x v="3"/>
    </i>
    <i r="1">
      <x v="14"/>
    </i>
    <i r="1">
      <x v="15"/>
    </i>
    <i r="1">
      <x v="16"/>
    </i>
    <i r="1">
      <x v="17"/>
    </i>
    <i r="1">
      <x v="18"/>
    </i>
    <i>
      <x v="4"/>
    </i>
    <i r="1">
      <x v="19"/>
    </i>
    <i r="1">
      <x v="20"/>
    </i>
    <i r="1">
      <x v="21"/>
    </i>
    <i>
      <x v="5"/>
    </i>
    <i r="1">
      <x v="22"/>
    </i>
    <i r="1">
      <x v="23"/>
    </i>
    <i r="1">
      <x v="24"/>
    </i>
    <i r="1">
      <x v="25"/>
    </i>
    <i>
      <x v="6"/>
    </i>
    <i r="1">
      <x v="26"/>
    </i>
    <i t="grand">
      <x/>
    </i>
  </rowItems>
  <colFields count="2">
    <field x="0"/>
    <field x="-2"/>
  </colFields>
  <colItems count="12">
    <i>
      <x v="4"/>
      <x/>
    </i>
    <i r="1" i="1">
      <x v="1"/>
    </i>
    <i>
      <x v="6"/>
      <x/>
    </i>
    <i r="1" i="1">
      <x v="1"/>
    </i>
    <i>
      <x v="11"/>
      <x/>
    </i>
    <i r="1" i="1">
      <x v="1"/>
    </i>
    <i>
      <x v="12"/>
      <x/>
    </i>
    <i r="1" i="1">
      <x v="1"/>
    </i>
    <i>
      <x v="15"/>
      <x/>
    </i>
    <i r="1" i="1">
      <x v="1"/>
    </i>
    <i t="grand">
      <x/>
    </i>
    <i t="grand" i="1">
      <x/>
    </i>
  </colItems>
  <pageFields count="1">
    <pageField fld="2" item="0" hier="-1"/>
  </pageFields>
  <dataFields count="2">
    <dataField name="Average of KN1" fld="7" subtotal="average" baseField="0" baseItem="0" numFmtId="3"/>
    <dataField name="Sum of KN2" fld="8" baseField="0" baseItem="0"/>
  </dataField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nbudsområde" xr10:uid="{00000000-0013-0000-FFFF-FFFF01000000}" sourceName="Anbudsområde">
  <pivotTables>
    <pivotTable tabId="6" name="PivotTable1"/>
  </pivotTables>
  <data>
    <tabular pivotCacheId="84359919">
      <items count="7">
        <i x="0" s="1"/>
        <i x="3"/>
        <i x="4"/>
        <i x="2"/>
        <i x="1"/>
        <i x="5"/>
        <i x="6"/>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nbudsområde" xr10:uid="{00000000-0014-0000-FFFF-FFFF01000000}" cache="Slicer_Anbudsområde" caption="Anbudsområde" style="SlicerStyleDark5" rowHeight="234950"/>
</slicers>
</file>

<file path=xl/theme/theme1.xml><?xml version="1.0" encoding="utf-8"?>
<a:theme xmlns:a="http://schemas.openxmlformats.org/drawingml/2006/main" name="XL SKL">
  <a:themeElements>
    <a:clrScheme name="SKL">
      <a:dk1>
        <a:sysClr val="windowText" lastClr="000000"/>
      </a:dk1>
      <a:lt1>
        <a:sysClr val="window" lastClr="FFFFFF"/>
      </a:lt1>
      <a:dk2>
        <a:srgbClr val="4D4D4D"/>
      </a:dk2>
      <a:lt2>
        <a:srgbClr val="EEECE1"/>
      </a:lt2>
      <a:accent1>
        <a:srgbClr val="006428"/>
      </a:accent1>
      <a:accent2>
        <a:srgbClr val="005A9B"/>
      </a:accent2>
      <a:accent3>
        <a:srgbClr val="B9141E"/>
      </a:accent3>
      <a:accent4>
        <a:srgbClr val="5A5A96"/>
      </a:accent4>
      <a:accent5>
        <a:srgbClr val="8C7D6E"/>
      </a:accent5>
      <a:accent6>
        <a:srgbClr val="E6460A"/>
      </a:accent6>
      <a:hlink>
        <a:srgbClr val="0000FF"/>
      </a:hlink>
      <a:folHlink>
        <a:srgbClr val="800080"/>
      </a:folHlink>
    </a:clrScheme>
    <a:fontScheme name="XL SKL">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avropa@combitech.se" TargetMode="External"/><Relationship Id="rId1" Type="http://schemas.openxmlformats.org/officeDocument/2006/relationships/hyperlink" Target="mailto:avrop@b3.se"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9.9978637043366805E-2"/>
  </sheetPr>
  <dimension ref="A1:AA98"/>
  <sheetViews>
    <sheetView showGridLines="0" showRowColHeaders="0" workbookViewId="0">
      <selection activeCell="P15" sqref="P15"/>
    </sheetView>
  </sheetViews>
  <sheetFormatPr defaultRowHeight="14.5" x14ac:dyDescent="0.35"/>
  <cols>
    <col min="1" max="1" width="3.90625" customWidth="1"/>
  </cols>
  <sheetData>
    <row r="1" spans="1:27" x14ac:dyDescent="0.35">
      <c r="A1" s="90"/>
      <c r="B1" s="90"/>
      <c r="C1" s="90"/>
      <c r="D1" s="90"/>
      <c r="E1" s="90"/>
      <c r="F1" s="90"/>
      <c r="G1" s="90"/>
      <c r="H1" s="90"/>
      <c r="I1" s="90"/>
      <c r="J1" s="90"/>
      <c r="K1" s="90"/>
      <c r="L1" s="90"/>
      <c r="M1" s="90"/>
      <c r="N1" s="90"/>
      <c r="O1" s="90"/>
      <c r="P1" s="90"/>
      <c r="Q1" s="90"/>
      <c r="R1" s="90"/>
      <c r="S1" s="90"/>
      <c r="T1" s="90"/>
      <c r="U1" s="90"/>
      <c r="V1" s="90"/>
      <c r="W1" s="90"/>
      <c r="X1" s="90"/>
      <c r="Y1" s="90"/>
      <c r="Z1" s="90"/>
      <c r="AA1" s="90"/>
    </row>
    <row r="2" spans="1:27" x14ac:dyDescent="0.35">
      <c r="A2" s="90"/>
      <c r="B2" s="90"/>
      <c r="C2" s="90"/>
      <c r="D2" s="90"/>
      <c r="E2" s="90"/>
      <c r="F2" s="90"/>
      <c r="G2" s="90"/>
      <c r="H2" s="90"/>
      <c r="I2" s="90"/>
      <c r="J2" s="90"/>
      <c r="K2" s="90"/>
      <c r="L2" s="90"/>
      <c r="M2" s="90"/>
      <c r="N2" s="90"/>
      <c r="O2" s="90"/>
      <c r="P2" s="90"/>
      <c r="Q2" s="90"/>
      <c r="R2" s="90"/>
      <c r="S2" s="90"/>
      <c r="T2" s="90"/>
      <c r="U2" s="90"/>
      <c r="V2" s="90"/>
      <c r="W2" s="90"/>
      <c r="X2" s="90"/>
      <c r="Y2" s="90"/>
      <c r="Z2" s="90"/>
      <c r="AA2" s="90"/>
    </row>
    <row r="3" spans="1:27" s="61" customFormat="1" x14ac:dyDescent="0.35">
      <c r="A3" s="90"/>
      <c r="B3" s="90"/>
      <c r="C3" s="90"/>
      <c r="D3" s="90"/>
      <c r="E3" s="90"/>
      <c r="F3" s="90"/>
      <c r="G3" s="90"/>
      <c r="H3" s="90"/>
      <c r="I3" s="90"/>
      <c r="J3" s="90"/>
      <c r="K3" s="90"/>
      <c r="L3" s="90"/>
      <c r="M3" s="90"/>
      <c r="N3" s="90"/>
      <c r="O3" s="90"/>
      <c r="P3" s="90"/>
      <c r="Q3" s="90"/>
      <c r="R3" s="90"/>
      <c r="S3" s="90"/>
      <c r="T3" s="90"/>
      <c r="U3" s="90"/>
      <c r="V3" s="90"/>
      <c r="W3" s="90"/>
      <c r="X3" s="90"/>
      <c r="Y3" s="90"/>
      <c r="Z3" s="90"/>
      <c r="AA3" s="90"/>
    </row>
    <row r="4" spans="1:27" s="61" customFormat="1" x14ac:dyDescent="0.35">
      <c r="A4" s="90"/>
      <c r="B4" s="90"/>
      <c r="C4" s="90"/>
      <c r="D4" s="90"/>
      <c r="E4" s="90"/>
      <c r="F4" s="90"/>
      <c r="G4" s="90"/>
      <c r="H4" s="90"/>
      <c r="I4" s="90"/>
      <c r="J4" s="90"/>
      <c r="K4" s="90"/>
      <c r="L4" s="90"/>
      <c r="M4" s="90"/>
      <c r="N4" s="90"/>
      <c r="O4" s="90"/>
      <c r="P4" s="90"/>
      <c r="Q4" s="90"/>
      <c r="R4" s="90"/>
      <c r="S4" s="90"/>
      <c r="T4" s="90"/>
      <c r="U4" s="90"/>
      <c r="V4" s="90"/>
      <c r="W4" s="90"/>
      <c r="X4" s="90"/>
      <c r="Y4" s="90"/>
      <c r="Z4" s="90"/>
      <c r="AA4" s="90"/>
    </row>
    <row r="5" spans="1:27" x14ac:dyDescent="0.35">
      <c r="A5" s="90"/>
      <c r="B5" s="90"/>
      <c r="C5" s="90"/>
      <c r="D5" s="90"/>
      <c r="E5" s="90"/>
      <c r="F5" s="90"/>
      <c r="G5" s="90"/>
      <c r="H5" s="90"/>
      <c r="I5" s="90"/>
      <c r="J5" s="90"/>
      <c r="K5" s="90"/>
      <c r="L5" s="90" t="s">
        <v>231</v>
      </c>
      <c r="M5" s="90"/>
      <c r="N5" s="90"/>
      <c r="O5" s="90"/>
      <c r="P5" s="90"/>
      <c r="Q5" s="90"/>
      <c r="R5" s="90"/>
      <c r="S5" s="90"/>
      <c r="T5" s="90"/>
      <c r="U5" s="90"/>
      <c r="V5" s="90"/>
      <c r="W5" s="90"/>
      <c r="X5" s="90"/>
      <c r="Y5" s="90"/>
      <c r="Z5" s="90"/>
      <c r="AA5" s="90"/>
    </row>
    <row r="6" spans="1:27" x14ac:dyDescent="0.35">
      <c r="A6" s="90"/>
      <c r="B6" s="90"/>
      <c r="C6" s="90"/>
      <c r="D6" s="90"/>
      <c r="E6" s="90"/>
      <c r="F6" s="90"/>
      <c r="G6" s="90"/>
      <c r="H6" s="90"/>
      <c r="I6" s="90"/>
      <c r="J6" s="90"/>
      <c r="K6" s="90"/>
      <c r="L6" s="90"/>
      <c r="M6" s="90"/>
      <c r="N6" s="90"/>
      <c r="O6" s="90"/>
      <c r="P6" s="90"/>
      <c r="Q6" s="90"/>
      <c r="R6" s="90"/>
      <c r="S6" s="90"/>
      <c r="T6" s="90"/>
      <c r="U6" s="90"/>
      <c r="V6" s="90"/>
      <c r="W6" s="90"/>
      <c r="X6" s="90"/>
      <c r="Y6" s="90"/>
      <c r="Z6" s="90"/>
      <c r="AA6" s="90"/>
    </row>
    <row r="7" spans="1:27" x14ac:dyDescent="0.35">
      <c r="A7" s="90"/>
      <c r="B7" s="90"/>
      <c r="C7" s="90"/>
      <c r="D7" s="90"/>
      <c r="E7" s="90"/>
      <c r="F7" s="90"/>
      <c r="G7" s="90"/>
      <c r="H7" s="90"/>
      <c r="I7" s="90"/>
      <c r="J7" s="90"/>
      <c r="K7" s="90"/>
      <c r="L7" s="90"/>
      <c r="M7" s="90"/>
      <c r="N7" s="90"/>
      <c r="O7" s="90"/>
      <c r="P7" s="90"/>
      <c r="Q7" s="90"/>
      <c r="R7" s="90"/>
      <c r="S7" s="90"/>
      <c r="T7" s="90"/>
      <c r="U7" s="90"/>
      <c r="V7" s="90"/>
      <c r="W7" s="90"/>
      <c r="X7" s="90"/>
      <c r="Y7" s="90"/>
      <c r="Z7" s="90"/>
      <c r="AA7" s="90"/>
    </row>
    <row r="8" spans="1:27" x14ac:dyDescent="0.35">
      <c r="A8" s="90"/>
      <c r="B8" s="90"/>
      <c r="C8" s="90"/>
      <c r="D8" s="90"/>
      <c r="E8" s="90"/>
      <c r="F8" s="90"/>
      <c r="G8" s="90"/>
      <c r="H8" s="90"/>
      <c r="I8" s="90"/>
      <c r="J8" s="90"/>
      <c r="K8" s="90"/>
      <c r="L8" s="90"/>
      <c r="M8" s="90"/>
      <c r="N8" s="90"/>
      <c r="O8" s="90"/>
      <c r="P8" s="90"/>
      <c r="Q8" s="90"/>
      <c r="R8" s="90"/>
      <c r="S8" s="90"/>
      <c r="T8" s="90"/>
      <c r="U8" s="90"/>
      <c r="V8" s="90"/>
      <c r="W8" s="90"/>
      <c r="X8" s="90"/>
      <c r="Y8" s="90"/>
      <c r="Z8" s="90"/>
      <c r="AA8" s="90"/>
    </row>
    <row r="9" spans="1:27" x14ac:dyDescent="0.35">
      <c r="A9" s="90"/>
      <c r="B9" s="90"/>
      <c r="C9" s="90"/>
      <c r="D9" s="90"/>
      <c r="E9" s="90"/>
      <c r="F9" s="90"/>
      <c r="G9" s="90"/>
      <c r="H9" s="90"/>
      <c r="I9" s="90"/>
      <c r="J9" s="90"/>
      <c r="K9" s="90"/>
      <c r="L9" s="90"/>
      <c r="M9" s="90"/>
      <c r="N9" s="90"/>
      <c r="O9" s="90"/>
      <c r="P9" s="90"/>
      <c r="Q9" s="90"/>
      <c r="R9" s="90"/>
      <c r="S9" s="90"/>
      <c r="T9" s="90"/>
      <c r="U9" s="90"/>
      <c r="V9" s="90"/>
      <c r="W9" s="90"/>
      <c r="X9" s="90"/>
      <c r="Y9" s="90"/>
      <c r="Z9" s="90"/>
      <c r="AA9" s="90"/>
    </row>
    <row r="10" spans="1:27" x14ac:dyDescent="0.35">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row>
    <row r="11" spans="1:27" x14ac:dyDescent="0.35">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row>
    <row r="12" spans="1:27" x14ac:dyDescent="0.35">
      <c r="A12" s="9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row>
    <row r="13" spans="1:27" x14ac:dyDescent="0.35">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row>
    <row r="14" spans="1:27" x14ac:dyDescent="0.35">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row>
    <row r="15" spans="1:27" x14ac:dyDescent="0.35">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row>
    <row r="16" spans="1:27" x14ac:dyDescent="0.35">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row>
    <row r="17" spans="1:27" x14ac:dyDescent="0.35">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row>
    <row r="18" spans="1:27" x14ac:dyDescent="0.35">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row>
    <row r="19" spans="1:27" x14ac:dyDescent="0.35">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row>
    <row r="20" spans="1:27" x14ac:dyDescent="0.35">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row>
    <row r="21" spans="1:27" x14ac:dyDescent="0.35">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row>
    <row r="22" spans="1:27" x14ac:dyDescent="0.35">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row>
    <row r="23" spans="1:27" x14ac:dyDescent="0.35">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row>
    <row r="24" spans="1:27" x14ac:dyDescent="0.35">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row>
    <row r="25" spans="1:27" x14ac:dyDescent="0.35">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row>
    <row r="26" spans="1:27" x14ac:dyDescent="0.35">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row>
    <row r="27" spans="1:27" x14ac:dyDescent="0.35">
      <c r="A27" s="90"/>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row>
    <row r="28" spans="1:27" x14ac:dyDescent="0.35">
      <c r="A28" s="90"/>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row>
    <row r="29" spans="1:27" x14ac:dyDescent="0.35">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row>
    <row r="30" spans="1:27" x14ac:dyDescent="0.35">
      <c r="A30" s="9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row>
    <row r="31" spans="1:27" x14ac:dyDescent="0.35">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row>
    <row r="32" spans="1:27" x14ac:dyDescent="0.35">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row>
    <row r="33" spans="1:27" x14ac:dyDescent="0.35">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row>
    <row r="34" spans="1:27" x14ac:dyDescent="0.35">
      <c r="A34" s="9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row>
    <row r="35" spans="1:27" x14ac:dyDescent="0.35">
      <c r="A35" s="9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row>
    <row r="36" spans="1:27" x14ac:dyDescent="0.35">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row>
    <row r="37" spans="1:27" x14ac:dyDescent="0.35">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row>
    <row r="38" spans="1:27" x14ac:dyDescent="0.35">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row>
    <row r="39" spans="1:27" x14ac:dyDescent="0.35">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row>
    <row r="40" spans="1:27" x14ac:dyDescent="0.35">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row>
    <row r="41" spans="1:27" x14ac:dyDescent="0.35">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row>
    <row r="42" spans="1:27" x14ac:dyDescent="0.35">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row>
    <row r="43" spans="1:27" x14ac:dyDescent="0.35">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row>
    <row r="44" spans="1:27" x14ac:dyDescent="0.35">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row>
    <row r="45" spans="1:27" x14ac:dyDescent="0.3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row>
    <row r="46" spans="1:27" x14ac:dyDescent="0.35">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row>
    <row r="47" spans="1:27" x14ac:dyDescent="0.35">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row>
    <row r="48" spans="1:27" x14ac:dyDescent="0.35">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row>
    <row r="49" spans="1:27" x14ac:dyDescent="0.35">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row>
    <row r="50" spans="1:27" x14ac:dyDescent="0.35">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row>
    <row r="51" spans="1:27" x14ac:dyDescent="0.35">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row>
    <row r="52" spans="1:27" x14ac:dyDescent="0.35">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row>
    <row r="53" spans="1:27" x14ac:dyDescent="0.35">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row>
    <row r="54" spans="1:27" x14ac:dyDescent="0.35">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row>
    <row r="55" spans="1:27" x14ac:dyDescent="0.35">
      <c r="A55" s="9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row>
    <row r="56" spans="1:27" x14ac:dyDescent="0.35">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row>
    <row r="57" spans="1:27" x14ac:dyDescent="0.35">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row>
    <row r="58" spans="1:27" x14ac:dyDescent="0.35">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row>
    <row r="59" spans="1:27" x14ac:dyDescent="0.35">
      <c r="A59" s="9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row>
    <row r="60" spans="1:27" x14ac:dyDescent="0.35">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row>
    <row r="61" spans="1:27" x14ac:dyDescent="0.35">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row>
    <row r="62" spans="1:27" x14ac:dyDescent="0.35">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row>
    <row r="63" spans="1:27" x14ac:dyDescent="0.3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row>
    <row r="64" spans="1:27" x14ac:dyDescent="0.3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row>
    <row r="65" spans="1:27" x14ac:dyDescent="0.3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row>
    <row r="66" spans="1:27" x14ac:dyDescent="0.3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row>
    <row r="67" spans="1:27" x14ac:dyDescent="0.3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row>
    <row r="68" spans="1:27" x14ac:dyDescent="0.35">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row>
    <row r="69" spans="1:27" x14ac:dyDescent="0.35">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row>
    <row r="70" spans="1:27" x14ac:dyDescent="0.35">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row>
    <row r="71" spans="1:27" x14ac:dyDescent="0.35">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row>
    <row r="72" spans="1:27" x14ac:dyDescent="0.35">
      <c r="A72" s="90"/>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row>
    <row r="73" spans="1:27" x14ac:dyDescent="0.35">
      <c r="A73" s="90"/>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row>
    <row r="74" spans="1:27" x14ac:dyDescent="0.35">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row>
    <row r="75" spans="1:27" x14ac:dyDescent="0.35">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row>
    <row r="76" spans="1:27" x14ac:dyDescent="0.35">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row>
    <row r="77" spans="1:27" x14ac:dyDescent="0.35">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row>
    <row r="78" spans="1:27" x14ac:dyDescent="0.35">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row>
    <row r="79" spans="1:27" x14ac:dyDescent="0.35">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row>
    <row r="80" spans="1:27" x14ac:dyDescent="0.35">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row>
    <row r="81" spans="1:27" x14ac:dyDescent="0.35">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row>
    <row r="82" spans="1:27" x14ac:dyDescent="0.35">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row>
    <row r="83" spans="1:27" x14ac:dyDescent="0.35">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row>
    <row r="84" spans="1:27" x14ac:dyDescent="0.35">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row>
    <row r="85" spans="1:27" x14ac:dyDescent="0.35">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row>
    <row r="86" spans="1:27" x14ac:dyDescent="0.35">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row>
    <row r="87" spans="1:27" x14ac:dyDescent="0.35">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row>
    <row r="88" spans="1:27" x14ac:dyDescent="0.35">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row>
    <row r="89" spans="1:27" x14ac:dyDescent="0.35">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row>
    <row r="90" spans="1:27" x14ac:dyDescent="0.35">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row>
    <row r="91" spans="1:27" x14ac:dyDescent="0.35">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row>
    <row r="92" spans="1:27" x14ac:dyDescent="0.35">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row>
    <row r="93" spans="1:27" x14ac:dyDescent="0.35">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row>
    <row r="94" spans="1:27" x14ac:dyDescent="0.35">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row>
    <row r="95" spans="1:27" x14ac:dyDescent="0.35">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row>
    <row r="96" spans="1:27" x14ac:dyDescent="0.35">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row>
    <row r="97" spans="1:27" x14ac:dyDescent="0.35">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row>
    <row r="98" spans="1:27" x14ac:dyDescent="0.35">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row>
  </sheetData>
  <sheetProtection algorithmName="SHA-512" hashValue="e8lR8i2ouvBfc95kObQ5tPP+BGv0BH7tgJyDdQcX8TYW7u0uqs5kHvUDOOd+CSiu5rAMLai3St2d0QtlcVpNQw==" saltValue="iVvTyWRO/J6A4t2NFGqF3w=="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E6450A"/>
  </sheetPr>
  <dimension ref="A1:AO48"/>
  <sheetViews>
    <sheetView showGridLines="0" tabSelected="1" zoomScale="85" zoomScaleNormal="85" workbookViewId="0">
      <selection activeCell="AB18" sqref="AB18"/>
    </sheetView>
  </sheetViews>
  <sheetFormatPr defaultRowHeight="14.5" x14ac:dyDescent="0.35"/>
  <cols>
    <col min="1" max="1" width="1.36328125" customWidth="1"/>
    <col min="2" max="2" width="1.6328125" customWidth="1"/>
    <col min="3" max="3" width="42.6328125" customWidth="1"/>
    <col min="4" max="4" width="6.36328125" style="49" customWidth="1"/>
    <col min="5" max="5" width="10.453125" style="49" customWidth="1"/>
    <col min="6" max="6" width="8" customWidth="1"/>
    <col min="7" max="7" width="12.54296875" customWidth="1"/>
    <col min="8" max="8" width="1.36328125" customWidth="1"/>
    <col min="9" max="9" width="2" customWidth="1"/>
    <col min="10" max="10" width="8.984375E-2" customWidth="1"/>
    <col min="11" max="11" width="21.90625" customWidth="1"/>
    <col min="12" max="12" width="8.6328125" customWidth="1"/>
    <col min="13" max="19" width="7.6328125" customWidth="1"/>
    <col min="20" max="20" width="1" style="61" customWidth="1"/>
    <col min="21" max="21" width="1.6328125" style="61" customWidth="1"/>
    <col min="22" max="22" width="2" customWidth="1"/>
    <col min="23" max="23" width="16.08984375" customWidth="1"/>
  </cols>
  <sheetData>
    <row r="1" spans="1:41" s="61" customFormat="1" ht="5" customHeight="1" x14ac:dyDescent="0.35"/>
    <row r="2" spans="1:41" s="9" customFormat="1" ht="44" customHeight="1" x14ac:dyDescent="0.35">
      <c r="A2" s="61"/>
      <c r="B2" s="105" t="s">
        <v>0</v>
      </c>
      <c r="C2" s="104"/>
      <c r="D2" s="116" t="s">
        <v>225</v>
      </c>
      <c r="E2" s="117"/>
      <c r="F2" s="117"/>
      <c r="G2" s="118"/>
      <c r="H2" s="10"/>
      <c r="I2" s="10"/>
      <c r="J2" s="10"/>
      <c r="K2" s="10"/>
      <c r="L2" s="10"/>
      <c r="M2" s="10"/>
      <c r="N2" s="10"/>
      <c r="O2" s="10"/>
      <c r="P2" s="10"/>
      <c r="Q2" s="10"/>
      <c r="R2" s="10" t="str">
        <f>Instruktioner!L5</f>
        <v>Version 2.1</v>
      </c>
      <c r="S2" s="10"/>
      <c r="T2" s="63"/>
      <c r="U2"/>
      <c r="V2" s="68"/>
      <c r="W2" s="68"/>
      <c r="X2" s="68"/>
      <c r="Y2" s="68"/>
      <c r="Z2" s="68"/>
      <c r="AA2" s="68"/>
      <c r="AB2" s="68"/>
      <c r="AC2" s="68"/>
      <c r="AD2" s="68"/>
      <c r="AE2" s="68"/>
      <c r="AF2" s="68"/>
      <c r="AG2" s="68"/>
      <c r="AH2" s="68"/>
      <c r="AI2" s="68"/>
      <c r="AJ2" s="68"/>
      <c r="AK2" s="68"/>
      <c r="AL2" s="68"/>
      <c r="AM2" s="68"/>
      <c r="AN2" s="61"/>
      <c r="AO2" s="61"/>
    </row>
    <row r="3" spans="1:41" ht="5" customHeight="1" thickBot="1" x14ac:dyDescent="0.4">
      <c r="V3" s="61"/>
      <c r="W3" s="68"/>
      <c r="X3" s="68"/>
      <c r="Y3" s="68"/>
      <c r="Z3" s="68"/>
      <c r="AA3" s="68"/>
      <c r="AB3" s="68"/>
      <c r="AC3" s="68"/>
      <c r="AD3" s="68"/>
      <c r="AE3" s="68"/>
      <c r="AF3" s="68"/>
      <c r="AG3" s="68"/>
      <c r="AH3" s="68"/>
      <c r="AI3" s="68"/>
      <c r="AJ3" s="68"/>
      <c r="AK3" s="68"/>
      <c r="AL3" s="68"/>
      <c r="AM3" s="68"/>
      <c r="AN3" s="61"/>
      <c r="AO3" s="61"/>
    </row>
    <row r="4" spans="1:41" ht="17" customHeight="1" x14ac:dyDescent="0.35">
      <c r="B4" s="2"/>
      <c r="C4" s="3"/>
      <c r="D4" s="3"/>
      <c r="E4" s="3"/>
      <c r="F4" s="3"/>
      <c r="G4" s="3"/>
      <c r="H4" s="4"/>
      <c r="J4" s="64"/>
      <c r="K4" s="65"/>
      <c r="L4" s="65"/>
      <c r="M4" s="65"/>
      <c r="N4" s="65"/>
      <c r="O4" s="65"/>
      <c r="P4" s="65"/>
      <c r="Q4" s="65"/>
      <c r="R4" s="65"/>
      <c r="S4" s="65"/>
      <c r="T4" s="81"/>
      <c r="U4" s="73"/>
      <c r="V4" s="68"/>
      <c r="W4" s="68"/>
      <c r="X4" s="68"/>
      <c r="Y4" s="68"/>
      <c r="Z4" s="68"/>
      <c r="AA4" s="68"/>
      <c r="AB4" s="68"/>
      <c r="AC4" s="68"/>
      <c r="AD4" s="68"/>
      <c r="AE4" s="68"/>
      <c r="AF4" s="68"/>
      <c r="AG4" s="68"/>
      <c r="AH4" s="68"/>
      <c r="AI4" s="68"/>
      <c r="AJ4" s="68"/>
      <c r="AK4" s="68"/>
      <c r="AL4" s="68"/>
      <c r="AM4" s="68"/>
      <c r="AN4" s="61"/>
    </row>
    <row r="5" spans="1:41" ht="43.5" customHeight="1" x14ac:dyDescent="0.35">
      <c r="B5" s="5"/>
      <c r="C5" s="8" t="s">
        <v>9</v>
      </c>
      <c r="D5" s="59"/>
      <c r="E5" s="57"/>
      <c r="F5" s="56" t="s">
        <v>70</v>
      </c>
      <c r="G5" s="31" t="s">
        <v>205</v>
      </c>
      <c r="H5" s="7"/>
      <c r="J5" s="66"/>
      <c r="K5" s="62" t="s">
        <v>226</v>
      </c>
      <c r="L5" s="109" t="str">
        <f>IFERROR(IF(VLOOKUP(Admin!$S$3,Admin!$O$5:$Y$11,2,FALSE)=0,"",VLOOKUP(Admin!$S$3,Admin!$O$5:$Y$11,2,FALSE)),"")</f>
        <v/>
      </c>
      <c r="M5" s="109" t="str">
        <f>IFERROR(IF(VLOOKUP(Admin!$S$3,Admin!$O$5:$Y$11,3,FALSE)=0,"",VLOOKUP(Admin!$S$3,Admin!$O$5:$Y$11,3,FALSE)),"")</f>
        <v/>
      </c>
      <c r="N5" s="109" t="str">
        <f>IFERROR(IF(VLOOKUP(Admin!$S$3,Admin!$O$5:$Y$11,4,FALSE)=0,"",VLOOKUP(Admin!$S$3,Admin!$O$5:$Y$11,4,FALSE)),"")</f>
        <v/>
      </c>
      <c r="O5" s="109" t="str">
        <f>IFERROR(IF(VLOOKUP(Admin!$S$3,Admin!$O$5:$Y$11,5,FALSE)=0,"",VLOOKUP(Admin!$S$3,Admin!$O$5:$Y$11,5,FALSE)),"")</f>
        <v/>
      </c>
      <c r="P5" s="109" t="str">
        <f>IFERROR(IF(VLOOKUP(Admin!$S$3,Admin!$O$5:$Y$11,6,FALSE)=0,"",VLOOKUP(Admin!$S$3,Admin!$O$5:$Y$11,6,FALSE)),"")</f>
        <v/>
      </c>
      <c r="Q5" s="109" t="str">
        <f>IFERROR(IF(VLOOKUP(Admin!$S$3,Admin!$O$5:$Y$11,7,FALSE)=0,"",VLOOKUP(Admin!$S$3,Admin!$O$5:$Y$11,7,FALSE)),"")</f>
        <v/>
      </c>
      <c r="R5" s="109" t="str">
        <f>IFERROR(IF(VLOOKUP(Admin!$S$3,Admin!$O$5:$Y$11,8,FALSE)=0,"",VLOOKUP(Admin!$S$3,Admin!$O$5:$Y$11,8,FALSE)),"")</f>
        <v/>
      </c>
      <c r="S5" s="110" t="str">
        <f>IFERROR(IF(VLOOKUP(Admin!$S$3,Admin!$O$5:$Y$11,9,FALSE)=0,"",VLOOKUP(Admin!$S$3,Admin!$O$5:$Y$11,9,FALSE)),"")</f>
        <v/>
      </c>
      <c r="T5" s="82"/>
      <c r="U5" s="80"/>
      <c r="V5" s="68"/>
      <c r="W5" s="68"/>
      <c r="X5" s="68"/>
      <c r="Y5" s="68"/>
      <c r="Z5" s="68"/>
      <c r="AA5" s="68"/>
      <c r="AB5" s="68"/>
      <c r="AC5" s="68"/>
      <c r="AD5" s="68"/>
      <c r="AE5" s="68"/>
      <c r="AF5" s="68"/>
      <c r="AG5" s="68"/>
      <c r="AH5" s="68"/>
      <c r="AI5" s="68"/>
      <c r="AJ5" s="68"/>
      <c r="AK5" s="68"/>
      <c r="AL5" s="68"/>
      <c r="AM5" s="68"/>
      <c r="AN5" s="61"/>
    </row>
    <row r="6" spans="1:41" x14ac:dyDescent="0.35">
      <c r="B6" s="5"/>
      <c r="C6" s="121"/>
      <c r="D6" s="122"/>
      <c r="E6" s="123"/>
      <c r="F6" s="87"/>
      <c r="G6" s="88"/>
      <c r="H6" s="7"/>
      <c r="J6" s="66"/>
      <c r="K6" s="60" t="str">
        <f t="shared" ref="K6:K16" si="0">IF(C6="","",C6)</f>
        <v/>
      </c>
      <c r="L6" s="98" t="str">
        <f>IFERROR(INDEX(DB!$A$1:$V$4000,MATCH(L$5&amp;Admin!$S$3&amp;$K6,DB!$Q$1:$Q$4000,0),MATCH($F6&amp;"Index",DB!$A$1:$V$1,0))*Admin!$AG$4,"")</f>
        <v/>
      </c>
      <c r="M6" s="98" t="str">
        <f>IFERROR(INDEX(DB!$A$1:$V$4000,MATCH(M$5&amp;Admin!$S$3&amp;$K6,DB!$Q$1:$Q$4000,0),MATCH($F6&amp;"Index",DB!$A$1:$V$1,0))*Admin!$AG$4,"")</f>
        <v/>
      </c>
      <c r="N6" s="98" t="str">
        <f>IFERROR(INDEX(DB!$A$1:$V$4000,MATCH(N$5&amp;Admin!$S$3&amp;$K6,DB!$Q$1:$Q$4000,0),MATCH($F6&amp;"Index",DB!$A$1:$V$1,0))*Admin!$AG$4,"")</f>
        <v/>
      </c>
      <c r="O6" s="98" t="str">
        <f>IFERROR(INDEX(DB!$A$1:$V$4000,MATCH(O$5&amp;Admin!$S$3&amp;$K6,DB!$Q$1:$Q$4000,0),MATCH($F6&amp;"Index",DB!$A$1:$V$1,0))*Admin!$AG$4,"")</f>
        <v/>
      </c>
      <c r="P6" s="98" t="str">
        <f>IFERROR(INDEX(DB!$A$1:$V$4000,MATCH(P$5&amp;Admin!$S$3&amp;$K6,DB!$Q$1:$Q$4000,0),MATCH($F6&amp;"Index",DB!$A$1:$V$1,0))*Admin!$AG$4,"")</f>
        <v/>
      </c>
      <c r="Q6" s="98" t="str">
        <f>IFERROR(INDEX(DB!$A$1:$V$4000,MATCH(Q$5&amp;Admin!$S$3&amp;$K6,DB!$Q$1:$Q$4000,0),MATCH($F6&amp;"Index",DB!$A$1:$V$1,0))*Admin!$AG$4,"")</f>
        <v/>
      </c>
      <c r="R6" s="98" t="str">
        <f>IFERROR(INDEX(DB!$A$1:$V$4000,MATCH(R$5&amp;Admin!$S$3&amp;$K6,DB!$Q$1:$Q$4000,0),MATCH($F6&amp;"Index",DB!$A$1:$V$1,0))*Admin!$AG$4,"")</f>
        <v/>
      </c>
      <c r="S6" s="98" t="str">
        <f>IFERROR(INDEX(DB!$A$1:$V$4000,MATCH(S$5&amp;Admin!$S$3&amp;$K6,DB!$Q$1:$Q$4000,0),MATCH($F6&amp;"Index",DB!$A$1:$V$1,0))*Admin!$AG$4,"")</f>
        <v/>
      </c>
      <c r="T6" s="83"/>
      <c r="U6" s="74"/>
      <c r="V6" s="68"/>
      <c r="W6" s="68"/>
      <c r="X6" s="68"/>
      <c r="Y6" s="68"/>
      <c r="Z6" s="68"/>
      <c r="AA6" s="68"/>
      <c r="AB6" s="68"/>
      <c r="AC6" s="68"/>
      <c r="AD6" s="68"/>
      <c r="AE6" s="68"/>
      <c r="AF6" s="68"/>
      <c r="AG6" s="68"/>
      <c r="AH6" s="68"/>
      <c r="AI6" s="68"/>
      <c r="AJ6" s="68"/>
      <c r="AK6" s="68"/>
      <c r="AL6" s="68"/>
      <c r="AM6" s="68"/>
      <c r="AN6" s="61"/>
    </row>
    <row r="7" spans="1:41" x14ac:dyDescent="0.35">
      <c r="B7" s="5"/>
      <c r="C7" s="121"/>
      <c r="D7" s="122"/>
      <c r="E7" s="123"/>
      <c r="F7" s="87"/>
      <c r="G7" s="89"/>
      <c r="H7" s="7"/>
      <c r="J7" s="66"/>
      <c r="K7" s="60" t="str">
        <f t="shared" si="0"/>
        <v/>
      </c>
      <c r="L7" s="98" t="str">
        <f>IFERROR(INDEX(DB!$A$1:$V$4000,MATCH(L$5&amp;Admin!$S$3&amp;$K7,DB!$Q$1:$Q$4000,0),MATCH($F7&amp;"Index",DB!$A$1:$V$1,0))*Admin!$AG$4,"")</f>
        <v/>
      </c>
      <c r="M7" s="98" t="str">
        <f>IFERROR(INDEX(DB!$A$1:$V$4000,MATCH(M$5&amp;Admin!$S$3&amp;$K7,DB!$Q$1:$Q$4000,0),MATCH($F7&amp;"Index",DB!$A$1:$V$1,0))*Admin!$AG$4,"")</f>
        <v/>
      </c>
      <c r="N7" s="98" t="str">
        <f>IFERROR(INDEX(DB!$A$1:$V$4000,MATCH(N$5&amp;Admin!$S$3&amp;$K7,DB!$Q$1:$Q$4000,0),MATCH($F7&amp;"Index",DB!$A$1:$V$1,0))*Admin!$AG$4,"")</f>
        <v/>
      </c>
      <c r="O7" s="98" t="str">
        <f>IFERROR(INDEX(DB!$A$1:$V$4000,MATCH(O$5&amp;Admin!$S$3&amp;$K7,DB!$Q$1:$Q$4000,0),MATCH($F7&amp;"Index",DB!$A$1:$V$1,0))*Admin!$AG$4,"")</f>
        <v/>
      </c>
      <c r="P7" s="98" t="str">
        <f>IFERROR(INDEX(DB!$A$1:$V$4000,MATCH(P$5&amp;Admin!$S$3&amp;$K7,DB!$Q$1:$Q$4000,0),MATCH($F7&amp;"Index",DB!$A$1:$V$1,0))*Admin!$AG$4,"")</f>
        <v/>
      </c>
      <c r="Q7" s="98" t="str">
        <f>IFERROR(INDEX(DB!$A$1:$V$4000,MATCH(Q$5&amp;Admin!$S$3&amp;$K7,DB!$Q$1:$Q$4000,0),MATCH($F7&amp;"Index",DB!$A$1:$V$1,0))*Admin!$AG$4,"")</f>
        <v/>
      </c>
      <c r="R7" s="98" t="str">
        <f>IFERROR(INDEX(DB!$A$1:$V$4000,MATCH(R$5&amp;Admin!$S$3&amp;$K7,DB!$Q$1:$Q$4000,0),MATCH($F7&amp;"Index",DB!$A$1:$V$1,0))*Admin!$AG$4,"")</f>
        <v/>
      </c>
      <c r="S7" s="98" t="str">
        <f>IFERROR(INDEX(DB!$A$1:$V$4000,MATCH(S$5&amp;Admin!$S$3&amp;$K7,DB!$Q$1:$Q$4000,0),MATCH($F7&amp;"Index",DB!$A$1:$V$1,0))*Admin!$AG$4,"")</f>
        <v/>
      </c>
      <c r="T7" s="83"/>
      <c r="U7" s="74"/>
      <c r="V7" s="68"/>
      <c r="W7" s="68"/>
      <c r="X7" s="68"/>
      <c r="Y7" s="68"/>
      <c r="Z7" s="68"/>
      <c r="AA7" s="68"/>
      <c r="AB7" s="68"/>
      <c r="AC7" s="68"/>
      <c r="AD7" s="68"/>
      <c r="AE7" s="68"/>
      <c r="AF7" s="68"/>
      <c r="AG7" s="68"/>
      <c r="AH7" s="68"/>
      <c r="AI7" s="68"/>
      <c r="AJ7" s="68"/>
      <c r="AK7" s="68"/>
      <c r="AL7" s="68"/>
      <c r="AM7" s="68"/>
      <c r="AN7" s="61"/>
    </row>
    <row r="8" spans="1:41" x14ac:dyDescent="0.35">
      <c r="B8" s="5"/>
      <c r="C8" s="121"/>
      <c r="D8" s="122"/>
      <c r="E8" s="123"/>
      <c r="F8" s="87"/>
      <c r="G8" s="89"/>
      <c r="H8" s="7"/>
      <c r="J8" s="66"/>
      <c r="K8" s="60" t="str">
        <f t="shared" si="0"/>
        <v/>
      </c>
      <c r="L8" s="98" t="str">
        <f>IFERROR(INDEX(DB!$A$1:$V$4000,MATCH(L$5&amp;Admin!$S$3&amp;$K8,DB!$Q$1:$Q$4000,0),MATCH($F8&amp;"Index",DB!$A$1:$V$1,0))*Admin!$AG$4,"")</f>
        <v/>
      </c>
      <c r="M8" s="98" t="str">
        <f>IFERROR(INDEX(DB!$A$1:$V$4000,MATCH(M$5&amp;Admin!$S$3&amp;$K8,DB!$Q$1:$Q$4000,0),MATCH($F8&amp;"Index",DB!$A$1:$V$1,0))*Admin!$AG$4,"")</f>
        <v/>
      </c>
      <c r="N8" s="98" t="str">
        <f>IFERROR(INDEX(DB!$A$1:$V$4000,MATCH(N$5&amp;Admin!$S$3&amp;$K8,DB!$Q$1:$Q$4000,0),MATCH($F8&amp;"Index",DB!$A$1:$V$1,0))*Admin!$AG$4,"")</f>
        <v/>
      </c>
      <c r="O8" s="98" t="str">
        <f>IFERROR(INDEX(DB!$A$1:$V$4000,MATCH(O$5&amp;Admin!$S$3&amp;$K8,DB!$Q$1:$Q$4000,0),MATCH($F8&amp;"Index",DB!$A$1:$V$1,0))*Admin!$AG$4,"")</f>
        <v/>
      </c>
      <c r="P8" s="98" t="str">
        <f>IFERROR(INDEX(DB!$A$1:$V$4000,MATCH(P$5&amp;Admin!$S$3&amp;$K8,DB!$Q$1:$Q$4000,0),MATCH($F8&amp;"Index",DB!$A$1:$V$1,0))*Admin!$AG$4,"")</f>
        <v/>
      </c>
      <c r="Q8" s="98" t="str">
        <f>IFERROR(INDEX(DB!$A$1:$V$4000,MATCH(Q$5&amp;Admin!$S$3&amp;$K8,DB!$Q$1:$Q$4000,0),MATCH($F8&amp;"Index",DB!$A$1:$V$1,0))*Admin!$AG$4,"")</f>
        <v/>
      </c>
      <c r="R8" s="98" t="str">
        <f>IFERROR(INDEX(DB!$A$1:$V$4000,MATCH(R$5&amp;Admin!$S$3&amp;$K8,DB!$Q$1:$Q$4000,0),MATCH($F8&amp;"Index",DB!$A$1:$V$1,0))*Admin!$AG$4,"")</f>
        <v/>
      </c>
      <c r="S8" s="98" t="str">
        <f>IFERROR(INDEX(DB!$A$1:$V$4000,MATCH(S$5&amp;Admin!$S$3&amp;$K8,DB!$Q$1:$Q$4000,0),MATCH($F8&amp;"Index",DB!$A$1:$V$1,0))*Admin!$AG$4,"")</f>
        <v/>
      </c>
      <c r="T8" s="83"/>
      <c r="U8" s="74"/>
      <c r="V8" s="68"/>
      <c r="W8" s="68"/>
      <c r="X8" s="68"/>
      <c r="Y8" s="68"/>
      <c r="Z8" s="68"/>
      <c r="AA8" s="68"/>
      <c r="AB8" s="68"/>
      <c r="AC8" s="68"/>
      <c r="AD8" s="68"/>
      <c r="AE8" s="68"/>
      <c r="AF8" s="68"/>
      <c r="AG8" s="68"/>
      <c r="AH8" s="68"/>
      <c r="AI8" s="68"/>
      <c r="AJ8" s="68"/>
      <c r="AK8" s="68"/>
      <c r="AL8" s="68"/>
      <c r="AM8" s="68"/>
      <c r="AN8" s="61"/>
    </row>
    <row r="9" spans="1:41" x14ac:dyDescent="0.35">
      <c r="B9" s="5"/>
      <c r="C9" s="121"/>
      <c r="D9" s="122"/>
      <c r="E9" s="123"/>
      <c r="F9" s="87"/>
      <c r="G9" s="89"/>
      <c r="H9" s="7"/>
      <c r="J9" s="66"/>
      <c r="K9" s="60" t="str">
        <f t="shared" si="0"/>
        <v/>
      </c>
      <c r="L9" s="98" t="str">
        <f>IFERROR(INDEX(DB!$A$1:$V$4000,MATCH(L$5&amp;Admin!$S$3&amp;$K9,DB!$Q$1:$Q$4000,0),MATCH($F9&amp;"Index",DB!$A$1:$V$1,0))*Admin!$AG$4,"")</f>
        <v/>
      </c>
      <c r="M9" s="98" t="str">
        <f>IFERROR(INDEX(DB!$A$1:$V$4000,MATCH(M$5&amp;Admin!$S$3&amp;$K9,DB!$Q$1:$Q$4000,0),MATCH($F9&amp;"Index",DB!$A$1:$V$1,0))*Admin!$AG$4,"")</f>
        <v/>
      </c>
      <c r="N9" s="98" t="str">
        <f>IFERROR(INDEX(DB!$A$1:$V$4000,MATCH(N$5&amp;Admin!$S$3&amp;$K9,DB!$Q$1:$Q$4000,0),MATCH($F9&amp;"Index",DB!$A$1:$V$1,0))*Admin!$AG$4,"")</f>
        <v/>
      </c>
      <c r="O9" s="98" t="str">
        <f>IFERROR(INDEX(DB!$A$1:$V$4000,MATCH(O$5&amp;Admin!$S$3&amp;$K9,DB!$Q$1:$Q$4000,0),MATCH($F9&amp;"Index",DB!$A$1:$V$1,0))*Admin!$AG$4,"")</f>
        <v/>
      </c>
      <c r="P9" s="98" t="str">
        <f>IFERROR(INDEX(DB!$A$1:$V$4000,MATCH(P$5&amp;Admin!$S$3&amp;$K9,DB!$Q$1:$Q$4000,0),MATCH($F9&amp;"Index",DB!$A$1:$V$1,0))*Admin!$AG$4,"")</f>
        <v/>
      </c>
      <c r="Q9" s="98" t="str">
        <f>IFERROR(INDEX(DB!$A$1:$V$4000,MATCH(Q$5&amp;Admin!$S$3&amp;$K9,DB!$Q$1:$Q$4000,0),MATCH($F9&amp;"Index",DB!$A$1:$V$1,0))*Admin!$AG$4,"")</f>
        <v/>
      </c>
      <c r="R9" s="98" t="str">
        <f>IFERROR(INDEX(DB!$A$1:$V$4000,MATCH(R$5&amp;Admin!$S$3&amp;$K9,DB!$Q$1:$Q$4000,0),MATCH($F9&amp;"Index",DB!$A$1:$V$1,0))*Admin!$AG$4,"")</f>
        <v/>
      </c>
      <c r="S9" s="98" t="str">
        <f>IFERROR(INDEX(DB!$A$1:$V$4000,MATCH(S$5&amp;Admin!$S$3&amp;$K9,DB!$Q$1:$Q$4000,0),MATCH($F9&amp;"Index",DB!$A$1:$V$1,0))*Admin!$AG$4,"")</f>
        <v/>
      </c>
      <c r="T9" s="83"/>
      <c r="U9" s="74"/>
      <c r="V9" s="68"/>
      <c r="W9" s="68"/>
      <c r="X9" s="68"/>
      <c r="Y9" s="68"/>
      <c r="Z9" s="68"/>
      <c r="AA9" s="68"/>
      <c r="AB9" s="68"/>
      <c r="AC9" s="68"/>
      <c r="AD9" s="68"/>
      <c r="AE9" s="68"/>
      <c r="AF9" s="68"/>
      <c r="AG9" s="68"/>
      <c r="AH9" s="68"/>
      <c r="AI9" s="68"/>
      <c r="AJ9" s="68"/>
      <c r="AK9" s="68"/>
      <c r="AL9" s="68"/>
      <c r="AM9" s="68"/>
      <c r="AN9" s="61"/>
    </row>
    <row r="10" spans="1:41" x14ac:dyDescent="0.35">
      <c r="B10" s="5"/>
      <c r="C10" s="121"/>
      <c r="D10" s="122"/>
      <c r="E10" s="123"/>
      <c r="F10" s="87"/>
      <c r="G10" s="89"/>
      <c r="H10" s="7"/>
      <c r="J10" s="66"/>
      <c r="K10" s="60" t="str">
        <f t="shared" si="0"/>
        <v/>
      </c>
      <c r="L10" s="98" t="str">
        <f>IFERROR(INDEX(DB!$A$1:$V$4000,MATCH(L$5&amp;Admin!$S$3&amp;$K10,DB!$Q$1:$Q$4000,0),MATCH($F10&amp;"Index",DB!$A$1:$V$1,0))*Admin!$AG$4,"")</f>
        <v/>
      </c>
      <c r="M10" s="98" t="str">
        <f>IFERROR(INDEX(DB!$A$1:$V$4000,MATCH(M$5&amp;Admin!$S$3&amp;$K10,DB!$Q$1:$Q$4000,0),MATCH($F10&amp;"Index",DB!$A$1:$V$1,0))*Admin!$AG$4,"")</f>
        <v/>
      </c>
      <c r="N10" s="98" t="str">
        <f>IFERROR(INDEX(DB!$A$1:$V$4000,MATCH(N$5&amp;Admin!$S$3&amp;$K10,DB!$Q$1:$Q$4000,0),MATCH($F10&amp;"Index",DB!$A$1:$V$1,0))*Admin!$AG$4,"")</f>
        <v/>
      </c>
      <c r="O10" s="98" t="str">
        <f>IFERROR(INDEX(DB!$A$1:$V$4000,MATCH(O$5&amp;Admin!$S$3&amp;$K10,DB!$Q$1:$Q$4000,0),MATCH($F10&amp;"Index",DB!$A$1:$V$1,0))*Admin!$AG$4,"")</f>
        <v/>
      </c>
      <c r="P10" s="98" t="str">
        <f>IFERROR(INDEX(DB!$A$1:$V$4000,MATCH(P$5&amp;Admin!$S$3&amp;$K10,DB!$Q$1:$Q$4000,0),MATCH($F10&amp;"Index",DB!$A$1:$V$1,0))*Admin!$AG$4,"")</f>
        <v/>
      </c>
      <c r="Q10" s="98" t="str">
        <f>IFERROR(INDEX(DB!$A$1:$V$4000,MATCH(Q$5&amp;Admin!$S$3&amp;$K10,DB!$Q$1:$Q$4000,0),MATCH($F10&amp;"Index",DB!$A$1:$V$1,0))*Admin!$AG$4,"")</f>
        <v/>
      </c>
      <c r="R10" s="98" t="str">
        <f>IFERROR(INDEX(DB!$A$1:$V$4000,MATCH(R$5&amp;Admin!$S$3&amp;$K10,DB!$Q$1:$Q$4000,0),MATCH($F10&amp;"Index",DB!$A$1:$V$1,0))*Admin!$AG$4,"")</f>
        <v/>
      </c>
      <c r="S10" s="98" t="str">
        <f>IFERROR(INDEX(DB!$A$1:$V$4000,MATCH(S$5&amp;Admin!$S$3&amp;$K10,DB!$Q$1:$Q$4000,0),MATCH($F10&amp;"Index",DB!$A$1:$V$1,0))*Admin!$AG$4,"")</f>
        <v/>
      </c>
      <c r="T10" s="83"/>
      <c r="U10" s="74"/>
      <c r="V10" s="68"/>
      <c r="W10" s="68"/>
      <c r="X10" s="68"/>
      <c r="Y10" s="68"/>
      <c r="Z10" s="68"/>
      <c r="AA10" s="68"/>
      <c r="AB10" s="68"/>
      <c r="AC10" s="68"/>
      <c r="AD10" s="68"/>
      <c r="AE10" s="68"/>
      <c r="AF10" s="68"/>
      <c r="AG10" s="68"/>
      <c r="AH10" s="68"/>
      <c r="AI10" s="68"/>
      <c r="AJ10" s="68"/>
      <c r="AK10" s="68"/>
      <c r="AL10" s="68"/>
      <c r="AM10" s="68"/>
      <c r="AN10" s="61"/>
    </row>
    <row r="11" spans="1:41" x14ac:dyDescent="0.35">
      <c r="B11" s="5"/>
      <c r="C11" s="121"/>
      <c r="D11" s="122"/>
      <c r="E11" s="123"/>
      <c r="F11" s="87"/>
      <c r="G11" s="89"/>
      <c r="H11" s="7"/>
      <c r="J11" s="66"/>
      <c r="K11" s="60" t="str">
        <f t="shared" si="0"/>
        <v/>
      </c>
      <c r="L11" s="98" t="str">
        <f>IFERROR(INDEX(DB!$A$1:$V$4000,MATCH(L$5&amp;Admin!$S$3&amp;$K11,DB!$Q$1:$Q$4000,0),MATCH($F11&amp;"Index",DB!$A$1:$V$1,0))*Admin!$AG$4,"")</f>
        <v/>
      </c>
      <c r="M11" s="98" t="str">
        <f>IFERROR(INDEX(DB!$A$1:$V$4000,MATCH(M$5&amp;Admin!$S$3&amp;$K11,DB!$Q$1:$Q$4000,0),MATCH($F11&amp;"Index",DB!$A$1:$V$1,0))*Admin!$AG$4,"")</f>
        <v/>
      </c>
      <c r="N11" s="98" t="str">
        <f>IFERROR(INDEX(DB!$A$1:$V$4000,MATCH(N$5&amp;Admin!$S$3&amp;$K11,DB!$Q$1:$Q$4000,0),MATCH($F11&amp;"Index",DB!$A$1:$V$1,0))*Admin!$AG$4,"")</f>
        <v/>
      </c>
      <c r="O11" s="98" t="str">
        <f>IFERROR(INDEX(DB!$A$1:$V$4000,MATCH(O$5&amp;Admin!$S$3&amp;$K11,DB!$Q$1:$Q$4000,0),MATCH($F11&amp;"Index",DB!$A$1:$V$1,0))*Admin!$AG$4,"")</f>
        <v/>
      </c>
      <c r="P11" s="98" t="str">
        <f>IFERROR(INDEX(DB!$A$1:$V$4000,MATCH(P$5&amp;Admin!$S$3&amp;$K11,DB!$Q$1:$Q$4000,0),MATCH($F11&amp;"Index",DB!$A$1:$V$1,0))*Admin!$AG$4,"")</f>
        <v/>
      </c>
      <c r="Q11" s="98" t="str">
        <f>IFERROR(INDEX(DB!$A$1:$V$4000,MATCH(Q$5&amp;Admin!$S$3&amp;$K11,DB!$Q$1:$Q$4000,0),MATCH($F11&amp;"Index",DB!$A$1:$V$1,0))*Admin!$AG$4,"")</f>
        <v/>
      </c>
      <c r="R11" s="98" t="str">
        <f>IFERROR(INDEX(DB!$A$1:$V$4000,MATCH(R$5&amp;Admin!$S$3&amp;$K11,DB!$Q$1:$Q$4000,0),MATCH($F11&amp;"Index",DB!$A$1:$V$1,0))*Admin!$AG$4,"")</f>
        <v/>
      </c>
      <c r="S11" s="98" t="str">
        <f>IFERROR(INDEX(DB!$A$1:$V$4000,MATCH(S$5&amp;Admin!$S$3&amp;$K11,DB!$Q$1:$Q$4000,0),MATCH($F11&amp;"Index",DB!$A$1:$V$1,0))*Admin!$AG$4,"")</f>
        <v/>
      </c>
      <c r="T11" s="83"/>
      <c r="U11" s="74"/>
      <c r="V11" s="68"/>
      <c r="W11" s="68"/>
      <c r="X11" s="68"/>
      <c r="Y11" s="68"/>
      <c r="Z11" s="68"/>
      <c r="AA11" s="68"/>
      <c r="AB11" s="68"/>
      <c r="AC11" s="68"/>
      <c r="AD11" s="68"/>
      <c r="AE11" s="68"/>
      <c r="AF11" s="68"/>
      <c r="AG11" s="68"/>
      <c r="AH11" s="68"/>
      <c r="AI11" s="68"/>
      <c r="AJ11" s="68"/>
      <c r="AK11" s="68"/>
      <c r="AL11" s="68"/>
      <c r="AM11" s="68"/>
      <c r="AN11" s="61"/>
    </row>
    <row r="12" spans="1:41" x14ac:dyDescent="0.35">
      <c r="B12" s="5"/>
      <c r="C12" s="121"/>
      <c r="D12" s="122"/>
      <c r="E12" s="123"/>
      <c r="F12" s="87"/>
      <c r="G12" s="89"/>
      <c r="H12" s="7"/>
      <c r="J12" s="66"/>
      <c r="K12" s="60" t="str">
        <f t="shared" si="0"/>
        <v/>
      </c>
      <c r="L12" s="98" t="str">
        <f>IFERROR(INDEX(DB!$A$1:$V$4000,MATCH(L$5&amp;Admin!$S$3&amp;$K12,DB!$Q$1:$Q$4000,0),MATCH($F12&amp;"Index",DB!$A$1:$V$1,0))*Admin!$AG$4,"")</f>
        <v/>
      </c>
      <c r="M12" s="98" t="str">
        <f>IFERROR(INDEX(DB!$A$1:$V$4000,MATCH(M$5&amp;Admin!$S$3&amp;$K12,DB!$Q$1:$Q$4000,0),MATCH($F12&amp;"Index",DB!$A$1:$V$1,0))*Admin!$AG$4,"")</f>
        <v/>
      </c>
      <c r="N12" s="98" t="str">
        <f>IFERROR(INDEX(DB!$A$1:$V$4000,MATCH(N$5&amp;Admin!$S$3&amp;$K12,DB!$Q$1:$Q$4000,0),MATCH($F12&amp;"Index",DB!$A$1:$V$1,0))*Admin!$AG$4,"")</f>
        <v/>
      </c>
      <c r="O12" s="98" t="str">
        <f>IFERROR(INDEX(DB!$A$1:$V$4000,MATCH(O$5&amp;Admin!$S$3&amp;$K12,DB!$Q$1:$Q$4000,0),MATCH($F12&amp;"Index",DB!$A$1:$V$1,0))*Admin!$AG$4,"")</f>
        <v/>
      </c>
      <c r="P12" s="98" t="str">
        <f>IFERROR(INDEX(DB!$A$1:$V$4000,MATCH(P$5&amp;Admin!$S$3&amp;$K12,DB!$Q$1:$Q$4000,0),MATCH($F12&amp;"Index",DB!$A$1:$V$1,0))*Admin!$AG$4,"")</f>
        <v/>
      </c>
      <c r="Q12" s="98" t="str">
        <f>IFERROR(INDEX(DB!$A$1:$V$4000,MATCH(Q$5&amp;Admin!$S$3&amp;$K12,DB!$Q$1:$Q$4000,0),MATCH($F12&amp;"Index",DB!$A$1:$V$1,0))*Admin!$AG$4,"")</f>
        <v/>
      </c>
      <c r="R12" s="98" t="str">
        <f>IFERROR(INDEX(DB!$A$1:$V$4000,MATCH(R$5&amp;Admin!$S$3&amp;$K12,DB!$Q$1:$Q$4000,0),MATCH($F12&amp;"Index",DB!$A$1:$V$1,0))*Admin!$AG$4,"")</f>
        <v/>
      </c>
      <c r="S12" s="98" t="str">
        <f>IFERROR(INDEX(DB!$A$1:$V$4000,MATCH(S$5&amp;Admin!$S$3&amp;$K12,DB!$Q$1:$Q$4000,0),MATCH($F12&amp;"Index",DB!$A$1:$V$1,0))*Admin!$AG$4,"")</f>
        <v/>
      </c>
      <c r="T12" s="83"/>
      <c r="U12" s="74"/>
      <c r="V12" s="68"/>
      <c r="W12" s="68"/>
      <c r="X12" s="68"/>
      <c r="Y12" s="68"/>
      <c r="Z12" s="68"/>
      <c r="AA12" s="68"/>
      <c r="AB12" s="68"/>
      <c r="AC12" s="68"/>
      <c r="AD12" s="68"/>
      <c r="AE12" s="68"/>
      <c r="AF12" s="68"/>
      <c r="AG12" s="68"/>
      <c r="AH12" s="68"/>
      <c r="AI12" s="68"/>
      <c r="AJ12" s="68"/>
      <c r="AK12" s="68"/>
      <c r="AL12" s="68"/>
      <c r="AM12" s="68"/>
      <c r="AN12" s="61"/>
    </row>
    <row r="13" spans="1:41" x14ac:dyDescent="0.35">
      <c r="B13" s="5"/>
      <c r="C13" s="121"/>
      <c r="D13" s="122"/>
      <c r="E13" s="123"/>
      <c r="F13" s="87"/>
      <c r="G13" s="89"/>
      <c r="H13" s="7"/>
      <c r="J13" s="66"/>
      <c r="K13" s="60" t="str">
        <f t="shared" si="0"/>
        <v/>
      </c>
      <c r="L13" s="98" t="str">
        <f>IFERROR(INDEX(DB!$A$1:$V$4000,MATCH(L$5&amp;Admin!$S$3&amp;$K13,DB!$Q$1:$Q$4000,0),MATCH($F13&amp;"Index",DB!$A$1:$V$1,0))*Admin!$AG$4,"")</f>
        <v/>
      </c>
      <c r="M13" s="98" t="str">
        <f>IFERROR(INDEX(DB!$A$1:$V$4000,MATCH(M$5&amp;Admin!$S$3&amp;$K13,DB!$Q$1:$Q$4000,0),MATCH($F13&amp;"Index",DB!$A$1:$V$1,0))*Admin!$AG$4,"")</f>
        <v/>
      </c>
      <c r="N13" s="98" t="str">
        <f>IFERROR(INDEX(DB!$A$1:$V$4000,MATCH(N$5&amp;Admin!$S$3&amp;$K13,DB!$Q$1:$Q$4000,0),MATCH($F13&amp;"Index",DB!$A$1:$V$1,0))*Admin!$AG$4,"")</f>
        <v/>
      </c>
      <c r="O13" s="98" t="str">
        <f>IFERROR(INDEX(DB!$A$1:$V$4000,MATCH(O$5&amp;Admin!$S$3&amp;$K13,DB!$Q$1:$Q$4000,0),MATCH($F13&amp;"Index",DB!$A$1:$V$1,0))*Admin!$AG$4,"")</f>
        <v/>
      </c>
      <c r="P13" s="98" t="str">
        <f>IFERROR(INDEX(DB!$A$1:$V$4000,MATCH(P$5&amp;Admin!$S$3&amp;$K13,DB!$Q$1:$Q$4000,0),MATCH($F13&amp;"Index",DB!$A$1:$V$1,0))*Admin!$AG$4,"")</f>
        <v/>
      </c>
      <c r="Q13" s="98" t="str">
        <f>IFERROR(INDEX(DB!$A$1:$V$4000,MATCH(Q$5&amp;Admin!$S$3&amp;$K13,DB!$Q$1:$Q$4000,0),MATCH($F13&amp;"Index",DB!$A$1:$V$1,0))*Admin!$AG$4,"")</f>
        <v/>
      </c>
      <c r="R13" s="98" t="str">
        <f>IFERROR(INDEX(DB!$A$1:$V$4000,MATCH(R$5&amp;Admin!$S$3&amp;$K13,DB!$Q$1:$Q$4000,0),MATCH($F13&amp;"Index",DB!$A$1:$V$1,0))*Admin!$AG$4,"")</f>
        <v/>
      </c>
      <c r="S13" s="98" t="str">
        <f>IFERROR(INDEX(DB!$A$1:$V$4000,MATCH(S$5&amp;Admin!$S$3&amp;$K13,DB!$Q$1:$Q$4000,0),MATCH($F13&amp;"Index",DB!$A$1:$V$1,0))*Admin!$AG$4,"")</f>
        <v/>
      </c>
      <c r="T13" s="83"/>
      <c r="U13" s="74"/>
      <c r="V13" s="68"/>
      <c r="W13" s="68"/>
      <c r="X13" s="68"/>
      <c r="Y13" s="68"/>
      <c r="Z13" s="68"/>
      <c r="AA13" s="68"/>
      <c r="AB13" s="68"/>
      <c r="AC13" s="68"/>
      <c r="AD13" s="68"/>
      <c r="AE13" s="68"/>
      <c r="AF13" s="68"/>
      <c r="AG13" s="68"/>
      <c r="AH13" s="68"/>
      <c r="AI13" s="68"/>
      <c r="AJ13" s="68"/>
      <c r="AK13" s="68"/>
      <c r="AL13" s="68"/>
      <c r="AM13" s="68"/>
      <c r="AN13" s="61"/>
    </row>
    <row r="14" spans="1:41" x14ac:dyDescent="0.35">
      <c r="B14" s="5"/>
      <c r="C14" s="121"/>
      <c r="D14" s="122"/>
      <c r="E14" s="123"/>
      <c r="F14" s="87"/>
      <c r="G14" s="89"/>
      <c r="H14" s="7"/>
      <c r="J14" s="66"/>
      <c r="K14" s="60" t="str">
        <f t="shared" si="0"/>
        <v/>
      </c>
      <c r="L14" s="98" t="str">
        <f>IFERROR(INDEX(DB!$A$1:$V$4000,MATCH(L$5&amp;Admin!$S$3&amp;$K14,DB!$Q$1:$Q$4000,0),MATCH($F14&amp;"Index",DB!$A$1:$V$1,0))*Admin!$AG$4,"")</f>
        <v/>
      </c>
      <c r="M14" s="98" t="str">
        <f>IFERROR(INDEX(DB!$A$1:$V$4000,MATCH(M$5&amp;Admin!$S$3&amp;$K14,DB!$Q$1:$Q$4000,0),MATCH($F14&amp;"Index",DB!$A$1:$V$1,0))*Admin!$AG$4,"")</f>
        <v/>
      </c>
      <c r="N14" s="98" t="str">
        <f>IFERROR(INDEX(DB!$A$1:$V$4000,MATCH(N$5&amp;Admin!$S$3&amp;$K14,DB!$Q$1:$Q$4000,0),MATCH($F14&amp;"Index",DB!$A$1:$V$1,0))*Admin!$AG$4,"")</f>
        <v/>
      </c>
      <c r="O14" s="98" t="str">
        <f>IFERROR(INDEX(DB!$A$1:$V$4000,MATCH(O$5&amp;Admin!$S$3&amp;$K14,DB!$Q$1:$Q$4000,0),MATCH($F14&amp;"Index",DB!$A$1:$V$1,0))*Admin!$AG$4,"")</f>
        <v/>
      </c>
      <c r="P14" s="98" t="str">
        <f>IFERROR(INDEX(DB!$A$1:$V$4000,MATCH(P$5&amp;Admin!$S$3&amp;$K14,DB!$Q$1:$Q$4000,0),MATCH($F14&amp;"Index",DB!$A$1:$V$1,0))*Admin!$AG$4,"")</f>
        <v/>
      </c>
      <c r="Q14" s="98" t="str">
        <f>IFERROR(INDEX(DB!$A$1:$V$4000,MATCH(Q$5&amp;Admin!$S$3&amp;$K14,DB!$Q$1:$Q$4000,0),MATCH($F14&amp;"Index",DB!$A$1:$V$1,0))*Admin!$AG$4,"")</f>
        <v/>
      </c>
      <c r="R14" s="98" t="str">
        <f>IFERROR(INDEX(DB!$A$1:$V$4000,MATCH(R$5&amp;Admin!$S$3&amp;$K14,DB!$Q$1:$Q$4000,0),MATCH($F14&amp;"Index",DB!$A$1:$V$1,0))*Admin!$AG$4,"")</f>
        <v/>
      </c>
      <c r="S14" s="98" t="str">
        <f>IFERROR(INDEX(DB!$A$1:$V$4000,MATCH(S$5&amp;Admin!$S$3&amp;$K14,DB!$Q$1:$Q$4000,0),MATCH($F14&amp;"Index",DB!$A$1:$V$1,0))*Admin!$AG$4,"")</f>
        <v/>
      </c>
      <c r="T14" s="83"/>
      <c r="U14" s="74"/>
      <c r="V14" s="68"/>
      <c r="W14" s="68"/>
      <c r="X14" s="68"/>
      <c r="Y14" s="68"/>
      <c r="Z14" s="68"/>
      <c r="AA14" s="68"/>
      <c r="AB14" s="68"/>
      <c r="AC14" s="68"/>
      <c r="AD14" s="68"/>
      <c r="AE14" s="68"/>
      <c r="AF14" s="68"/>
      <c r="AG14" s="68"/>
      <c r="AH14" s="68"/>
      <c r="AI14" s="68"/>
      <c r="AJ14" s="68"/>
      <c r="AK14" s="68"/>
      <c r="AL14" s="68"/>
      <c r="AM14" s="68"/>
      <c r="AN14" s="61"/>
    </row>
    <row r="15" spans="1:41" x14ac:dyDescent="0.35">
      <c r="B15" s="5"/>
      <c r="C15" s="121"/>
      <c r="D15" s="122"/>
      <c r="E15" s="123"/>
      <c r="F15" s="87"/>
      <c r="G15" s="89"/>
      <c r="H15" s="7"/>
      <c r="J15" s="66"/>
      <c r="K15" s="60" t="str">
        <f t="shared" si="0"/>
        <v/>
      </c>
      <c r="L15" s="98" t="str">
        <f>IFERROR(INDEX(DB!$A$1:$V$4000,MATCH(L$5&amp;Admin!$S$3&amp;$K15,DB!$Q$1:$Q$4000,0),MATCH($F15&amp;"Index",DB!$A$1:$V$1,0))*Admin!$AG$4,"")</f>
        <v/>
      </c>
      <c r="M15" s="98" t="str">
        <f>IFERROR(INDEX(DB!$A$1:$V$4000,MATCH(M$5&amp;Admin!$S$3&amp;$K15,DB!$Q$1:$Q$4000,0),MATCH($F15&amp;"Index",DB!$A$1:$V$1,0))*Admin!$AG$4,"")</f>
        <v/>
      </c>
      <c r="N15" s="98" t="str">
        <f>IFERROR(INDEX(DB!$A$1:$V$4000,MATCH(N$5&amp;Admin!$S$3&amp;$K15,DB!$Q$1:$Q$4000,0),MATCH($F15&amp;"Index",DB!$A$1:$V$1,0))*Admin!$AG$4,"")</f>
        <v/>
      </c>
      <c r="O15" s="98" t="str">
        <f>IFERROR(INDEX(DB!$A$1:$V$4000,MATCH(O$5&amp;Admin!$S$3&amp;$K15,DB!$Q$1:$Q$4000,0),MATCH($F15&amp;"Index",DB!$A$1:$V$1,0))*Admin!$AG$4,"")</f>
        <v/>
      </c>
      <c r="P15" s="98" t="str">
        <f>IFERROR(INDEX(DB!$A$1:$V$4000,MATCH(P$5&amp;Admin!$S$3&amp;$K15,DB!$Q$1:$Q$4000,0),MATCH($F15&amp;"Index",DB!$A$1:$V$1,0))*Admin!$AG$4,"")</f>
        <v/>
      </c>
      <c r="Q15" s="98" t="str">
        <f>IFERROR(INDEX(DB!$A$1:$V$4000,MATCH(Q$5&amp;Admin!$S$3&amp;$K15,DB!$Q$1:$Q$4000,0),MATCH($F15&amp;"Index",DB!$A$1:$V$1,0))*Admin!$AG$4,"")</f>
        <v/>
      </c>
      <c r="R15" s="98" t="str">
        <f>IFERROR(INDEX(DB!$A$1:$V$4000,MATCH(R$5&amp;Admin!$S$3&amp;$K15,DB!$Q$1:$Q$4000,0),MATCH($F15&amp;"Index",DB!$A$1:$V$1,0))*Admin!$AG$4,"")</f>
        <v/>
      </c>
      <c r="S15" s="98" t="str">
        <f>IFERROR(INDEX(DB!$A$1:$V$4000,MATCH(S$5&amp;Admin!$S$3&amp;$K15,DB!$Q$1:$Q$4000,0),MATCH($F15&amp;"Index",DB!$A$1:$V$1,0))*Admin!$AG$4,"")</f>
        <v/>
      </c>
      <c r="T15" s="83"/>
      <c r="U15" s="74"/>
      <c r="V15" s="68"/>
      <c r="W15" s="68"/>
      <c r="X15" s="108"/>
      <c r="Y15" s="68"/>
      <c r="Z15" s="68"/>
      <c r="AA15" s="68"/>
      <c r="AB15" s="68"/>
      <c r="AC15" s="68"/>
      <c r="AD15" s="68"/>
      <c r="AE15" s="68"/>
      <c r="AF15" s="68"/>
      <c r="AG15" s="68"/>
      <c r="AH15" s="68"/>
      <c r="AI15" s="68"/>
      <c r="AJ15" s="68"/>
      <c r="AK15" s="68"/>
      <c r="AL15" s="68"/>
      <c r="AM15" s="68"/>
      <c r="AN15" s="61"/>
    </row>
    <row r="16" spans="1:41" x14ac:dyDescent="0.35">
      <c r="B16" s="5"/>
      <c r="C16" s="121"/>
      <c r="D16" s="122"/>
      <c r="E16" s="123"/>
      <c r="F16" s="87"/>
      <c r="G16" s="89"/>
      <c r="H16" s="7"/>
      <c r="J16" s="66"/>
      <c r="K16" s="60" t="str">
        <f t="shared" si="0"/>
        <v/>
      </c>
      <c r="L16" s="98" t="str">
        <f>IFERROR(INDEX(DB!$A$1:$V$4000,MATCH(L$5&amp;Admin!$S$3&amp;$K16,DB!$Q$1:$Q$4000,0),MATCH($F16&amp;"Index",DB!$A$1:$V$1,0))*Admin!$AG$4,"")</f>
        <v/>
      </c>
      <c r="M16" s="98" t="str">
        <f>IFERROR(INDEX(DB!$A$1:$V$4000,MATCH(M$5&amp;Admin!$S$3&amp;$K16,DB!$Q$1:$Q$4000,0),MATCH($F16&amp;"Index",DB!$A$1:$V$1,0))*Admin!$AG$4,"")</f>
        <v/>
      </c>
      <c r="N16" s="98" t="str">
        <f>IFERROR(INDEX(DB!$A$1:$V$4000,MATCH(N$5&amp;Admin!$S$3&amp;$K16,DB!$Q$1:$Q$4000,0),MATCH($F16&amp;"Index",DB!$A$1:$V$1,0))*Admin!$AG$4,"")</f>
        <v/>
      </c>
      <c r="O16" s="98" t="str">
        <f>IFERROR(INDEX(DB!$A$1:$V$4000,MATCH(O$5&amp;Admin!$S$3&amp;$K16,DB!$Q$1:$Q$4000,0),MATCH($F16&amp;"Index",DB!$A$1:$V$1,0))*Admin!$AG$4,"")</f>
        <v/>
      </c>
      <c r="P16" s="98" t="str">
        <f>IFERROR(INDEX(DB!$A$1:$V$4000,MATCH(P$5&amp;Admin!$S$3&amp;$K16,DB!$Q$1:$Q$4000,0),MATCH($F16&amp;"Index",DB!$A$1:$V$1,0))*Admin!$AG$4,"")</f>
        <v/>
      </c>
      <c r="Q16" s="98" t="str">
        <f>IFERROR(INDEX(DB!$A$1:$V$4000,MATCH(Q$5&amp;Admin!$S$3&amp;$K16,DB!$Q$1:$Q$4000,0),MATCH($F16&amp;"Index",DB!$A$1:$V$1,0))*Admin!$AG$4,"")</f>
        <v/>
      </c>
      <c r="R16" s="98" t="str">
        <f>IFERROR(INDEX(DB!$A$1:$V$4000,MATCH(R$5&amp;Admin!$S$3&amp;$K16,DB!$Q$1:$Q$4000,0),MATCH($F16&amp;"Index",DB!$A$1:$V$1,0))*Admin!$AG$4,"")</f>
        <v/>
      </c>
      <c r="S16" s="98" t="str">
        <f>IFERROR(INDEX(DB!$A$1:$V$4000,MATCH(S$5&amp;Admin!$S$3&amp;$K16,DB!$Q$1:$Q$4000,0),MATCH($F16&amp;"Index",DB!$A$1:$V$1,0))*Admin!$AG$4,"")</f>
        <v/>
      </c>
      <c r="T16" s="83"/>
      <c r="U16" s="74"/>
      <c r="V16" s="68"/>
      <c r="W16" s="68"/>
      <c r="X16" s="68"/>
      <c r="Y16" s="68"/>
      <c r="Z16" s="68"/>
      <c r="AA16" s="68"/>
      <c r="AB16" s="68"/>
      <c r="AC16" s="68"/>
      <c r="AD16" s="68"/>
      <c r="AE16" s="68"/>
      <c r="AF16" s="68"/>
      <c r="AG16" s="68"/>
      <c r="AH16" s="68"/>
      <c r="AI16" s="68"/>
      <c r="AJ16" s="68"/>
      <c r="AK16" s="68"/>
      <c r="AL16" s="68"/>
      <c r="AM16" s="68"/>
      <c r="AN16" s="61"/>
    </row>
    <row r="17" spans="2:40" ht="15.75" customHeight="1" x14ac:dyDescent="0.35">
      <c r="B17" s="5"/>
      <c r="C17" s="18" t="str">
        <f>IF(G17&gt;320,"","")</f>
        <v/>
      </c>
      <c r="D17" s="77"/>
      <c r="E17" s="77"/>
      <c r="F17" s="78" t="s">
        <v>206</v>
      </c>
      <c r="G17" s="79">
        <f>SUM(G6:G16)</f>
        <v>0</v>
      </c>
      <c r="H17" s="7"/>
      <c r="J17" s="66"/>
      <c r="K17" s="106" t="s">
        <v>43</v>
      </c>
      <c r="L17" s="107" t="str">
        <f>IFERROR(INDEX(DB!$A$1:$V$4000,MATCH(L$5&amp;Admin!$S$3&amp;$K6,DB!$Q$1:$Q$4000,0),MATCH($K17,DB!$A$1:$V$1,0)),"")</f>
        <v/>
      </c>
      <c r="M17" s="107" t="str">
        <f>IFERROR(INDEX(DB!$A$1:$V$4000,MATCH(M$5&amp;Admin!$S$3&amp;$K6,DB!$Q$1:$Q$4000,0),MATCH($K17,DB!$A$1:$V$1,0)),"")</f>
        <v/>
      </c>
      <c r="N17" s="107" t="str">
        <f>IFERROR(INDEX(DB!$A$1:$V$4000,MATCH(N$5&amp;Admin!$S$3&amp;$K6,DB!$Q$1:$Q$4000,0),MATCH($K17,DB!$A$1:$V$1,0)),"")</f>
        <v/>
      </c>
      <c r="O17" s="107" t="str">
        <f>IFERROR(INDEX(DB!$A$1:$V$4000,MATCH(O$5&amp;Admin!$S$3&amp;$K6,DB!$Q$1:$Q$4000,0),MATCH($K17,DB!$A$1:$V$1,0)),"")</f>
        <v/>
      </c>
      <c r="P17" s="107" t="str">
        <f>IFERROR(INDEX(DB!$A$1:$V$4000,MATCH(P$5&amp;Admin!$S$3&amp;$K6,DB!$Q$1:$Q$4000,0),MATCH($K17,DB!$A$1:$V$1,0)),"")</f>
        <v/>
      </c>
      <c r="Q17" s="107" t="str">
        <f>IFERROR(INDEX(DB!$A$1:$V$4000,MATCH(Q$5&amp;Admin!$S$3&amp;$K6,DB!$Q$1:$Q$4000,0),MATCH($K17,DB!$A$1:$V$1,0)),"")</f>
        <v/>
      </c>
      <c r="R17" s="107" t="str">
        <f>IFERROR(INDEX(DB!$A$1:$V$4000,MATCH(R$5&amp;Admin!$S$3&amp;$K6,DB!$Q$1:$Q$4000,0),MATCH($K17,DB!$A$1:$V$1,0)),"")</f>
        <v/>
      </c>
      <c r="S17" s="107" t="str">
        <f>IFERROR(INDEX(DB!$A$1:$V$4000,MATCH(S$5&amp;Admin!$S$3&amp;$K6,DB!$Q$1:$Q$4000,0),MATCH($K17,DB!$A$1:$V$1,0)),"")</f>
        <v/>
      </c>
      <c r="T17" s="83"/>
      <c r="U17" s="74"/>
      <c r="V17" s="68"/>
      <c r="W17" s="68"/>
      <c r="X17" s="68"/>
      <c r="Y17" s="68"/>
      <c r="Z17" s="68"/>
      <c r="AA17" s="68"/>
      <c r="AB17" s="68"/>
      <c r="AC17" s="68"/>
      <c r="AD17" s="68"/>
      <c r="AE17" s="68"/>
      <c r="AF17" s="68"/>
      <c r="AG17" s="68"/>
      <c r="AH17" s="68"/>
      <c r="AI17" s="68"/>
      <c r="AJ17" s="68"/>
      <c r="AK17" s="68"/>
      <c r="AL17" s="68"/>
      <c r="AM17" s="68"/>
      <c r="AN17" s="61"/>
    </row>
    <row r="18" spans="2:40" ht="42.75" customHeight="1" x14ac:dyDescent="0.35">
      <c r="B18" s="5"/>
      <c r="C18" s="6"/>
      <c r="D18" s="6"/>
      <c r="E18" s="6"/>
      <c r="F18" s="6"/>
      <c r="G18" s="6"/>
      <c r="H18" s="7"/>
      <c r="J18" s="66"/>
      <c r="K18" s="8" t="s">
        <v>227</v>
      </c>
      <c r="L18" s="109" t="str">
        <f>IFERROR(IF(VLOOKUP(Admin!$S$3,Admin!$O$5:$Y$11,2,FALSE)=0,"",VLOOKUP(Admin!$S$3,Admin!$O$5:$Y$11,2,FALSE)),"")</f>
        <v/>
      </c>
      <c r="M18" s="109" t="str">
        <f>IFERROR(IF(VLOOKUP(Admin!$S$3,Admin!$O$5:$Y$11,3,FALSE)=0,"",VLOOKUP(Admin!$S$3,Admin!$O$5:$Y$11,3,FALSE)),"")</f>
        <v/>
      </c>
      <c r="N18" s="109" t="str">
        <f>IFERROR(IF(VLOOKUP(Admin!$S$3,Admin!$O$5:$Y$11,4,FALSE)=0,"",VLOOKUP(Admin!$S$3,Admin!$O$5:$Y$11,4,FALSE)),"")</f>
        <v/>
      </c>
      <c r="O18" s="109" t="str">
        <f>IFERROR(IF(VLOOKUP(Admin!$S$3,Admin!$O$5:$Y$11,5,FALSE)=0,"",VLOOKUP(Admin!$S$3,Admin!$O$5:$Y$11,5,FALSE)),"")</f>
        <v/>
      </c>
      <c r="P18" s="109" t="str">
        <f>IFERROR(IF(VLOOKUP(Admin!$S$3,Admin!$O$5:$Y$11,6,FALSE)=0,"",VLOOKUP(Admin!$S$3,Admin!$O$5:$Y$11,6,FALSE)),"")</f>
        <v/>
      </c>
      <c r="Q18" s="109" t="str">
        <f>IFERROR(IF(VLOOKUP(Admin!$S$3,Admin!$O$5:$Y$11,7,FALSE)=0,"",VLOOKUP(Admin!$S$3,Admin!$O$5:$Y$11,7,FALSE)),"")</f>
        <v/>
      </c>
      <c r="R18" s="109" t="str">
        <f>IFERROR(IF(VLOOKUP(Admin!$S$3,Admin!$O$5:$Y$11,8,FALSE)=0,"",VLOOKUP(Admin!$S$3,Admin!$O$5:$Y$11,8,FALSE)),"")</f>
        <v/>
      </c>
      <c r="S18" s="110" t="str">
        <f>IFERROR(IF(VLOOKUP(Admin!$S$3,Admin!$O$5:$Y$11,9,FALSE)=0,"",VLOOKUP(Admin!$S$3,Admin!$O$5:$Y$11,9,FALSE)),"")</f>
        <v/>
      </c>
      <c r="T18" s="83"/>
      <c r="U18" s="74"/>
      <c r="V18" s="68"/>
      <c r="W18" s="68"/>
      <c r="X18" s="68"/>
      <c r="Y18" s="68"/>
      <c r="Z18" s="68"/>
      <c r="AA18" s="68"/>
      <c r="AB18" s="68"/>
      <c r="AC18" s="68"/>
      <c r="AD18" s="68"/>
      <c r="AE18" s="68"/>
      <c r="AF18" s="68"/>
      <c r="AG18" s="68"/>
      <c r="AH18" s="68"/>
      <c r="AI18" s="68"/>
      <c r="AJ18" s="68"/>
      <c r="AK18" s="68"/>
      <c r="AL18" s="68"/>
      <c r="AM18" s="68"/>
      <c r="AN18" s="61"/>
    </row>
    <row r="19" spans="2:40" x14ac:dyDescent="0.35">
      <c r="B19" s="66"/>
      <c r="C19" s="86" t="s">
        <v>28</v>
      </c>
      <c r="D19" s="85" t="s">
        <v>69</v>
      </c>
      <c r="E19" s="57" t="s">
        <v>30</v>
      </c>
      <c r="H19" s="67"/>
      <c r="J19" s="66"/>
      <c r="K19" s="75" t="str">
        <f t="shared" ref="K19:K29" si="1">IF(C6="","",C6)</f>
        <v/>
      </c>
      <c r="L19" s="98" t="str">
        <f t="shared" ref="L19:S19" si="2">IFERROR(HLOOKUP(L$18,$L$5:$U$17,2,FALSE)*$G6,"")</f>
        <v/>
      </c>
      <c r="M19" s="98" t="str">
        <f t="shared" si="2"/>
        <v/>
      </c>
      <c r="N19" s="98" t="str">
        <f t="shared" si="2"/>
        <v/>
      </c>
      <c r="O19" s="98" t="str">
        <f t="shared" si="2"/>
        <v/>
      </c>
      <c r="P19" s="98" t="str">
        <f t="shared" si="2"/>
        <v/>
      </c>
      <c r="Q19" s="98" t="str">
        <f t="shared" si="2"/>
        <v/>
      </c>
      <c r="R19" s="98" t="str">
        <f t="shared" si="2"/>
        <v/>
      </c>
      <c r="S19" s="98" t="str">
        <f t="shared" si="2"/>
        <v/>
      </c>
      <c r="T19" s="82"/>
      <c r="U19" s="80"/>
      <c r="V19" s="68"/>
      <c r="W19" s="68"/>
      <c r="X19" s="68"/>
      <c r="Y19" s="68"/>
      <c r="Z19" s="68"/>
      <c r="AA19" s="68"/>
      <c r="AB19" s="68"/>
      <c r="AC19" s="68"/>
      <c r="AD19" s="68"/>
      <c r="AE19" s="68"/>
      <c r="AF19" s="68"/>
      <c r="AG19" s="68"/>
      <c r="AH19" s="68"/>
      <c r="AI19" s="68"/>
      <c r="AJ19" s="68"/>
      <c r="AK19" s="68"/>
      <c r="AL19" s="68"/>
      <c r="AM19" s="68"/>
      <c r="AN19" s="61"/>
    </row>
    <row r="20" spans="2:40" x14ac:dyDescent="0.35">
      <c r="B20" s="66"/>
      <c r="C20" s="95" t="str">
        <f>IFERROR(IF($G$17&gt;320,"Avropsvolymen överstiger 320 timmar.",INDEX($L$5:$S$5,1,MATCH(SMALL($L$30:$S$30,D20),$L$30:$S$30,0))),"")</f>
        <v/>
      </c>
      <c r="D20" s="96">
        <v>1</v>
      </c>
      <c r="E20" s="97" t="str">
        <f>IFERROR(IF($G$17&gt;320,"",INDEX($L$30:$S$31,2,MATCH(SMALL($L$30:$S$30,D20),$L$30:$S$30,0))),"")</f>
        <v/>
      </c>
      <c r="H20" s="67"/>
      <c r="J20" s="66"/>
      <c r="K20" s="60" t="str">
        <f t="shared" si="1"/>
        <v/>
      </c>
      <c r="L20" s="98" t="str">
        <f t="shared" ref="L20:S20" si="3">IFERROR(HLOOKUP(L$18,$L$5:$U$17,3,FALSE)*$G7,"")</f>
        <v/>
      </c>
      <c r="M20" s="98" t="str">
        <f t="shared" si="3"/>
        <v/>
      </c>
      <c r="N20" s="98" t="str">
        <f t="shared" si="3"/>
        <v/>
      </c>
      <c r="O20" s="98" t="str">
        <f t="shared" si="3"/>
        <v/>
      </c>
      <c r="P20" s="98" t="str">
        <f t="shared" si="3"/>
        <v/>
      </c>
      <c r="Q20" s="98" t="str">
        <f t="shared" si="3"/>
        <v/>
      </c>
      <c r="R20" s="98" t="str">
        <f t="shared" si="3"/>
        <v/>
      </c>
      <c r="S20" s="98" t="str">
        <f t="shared" si="3"/>
        <v/>
      </c>
      <c r="T20" s="83"/>
      <c r="U20" s="74"/>
      <c r="V20" s="68"/>
      <c r="W20" s="68"/>
      <c r="X20" s="68"/>
      <c r="Y20" s="68"/>
      <c r="Z20" s="68"/>
      <c r="AA20" s="68"/>
      <c r="AB20" s="68"/>
      <c r="AC20" s="68"/>
      <c r="AD20" s="68"/>
      <c r="AE20" s="68"/>
      <c r="AF20" s="68"/>
      <c r="AG20" s="68"/>
      <c r="AH20" s="68"/>
      <c r="AI20" s="68"/>
      <c r="AJ20" s="68"/>
      <c r="AK20" s="68"/>
      <c r="AL20" s="68"/>
      <c r="AM20" s="68"/>
      <c r="AN20" s="61"/>
    </row>
    <row r="21" spans="2:40" x14ac:dyDescent="0.35">
      <c r="B21" s="66"/>
      <c r="C21" s="99" t="str">
        <f>IFERROR(IF($G$17&gt;320,"Avrop ska ske genom förnyad konkurrensutsättning.",INDEX($L$5:$S$5,1,MATCH(SMALL($L$30:$S$30,D21),$L$30:$S$30,0))),"")</f>
        <v/>
      </c>
      <c r="D21" s="93">
        <v>2</v>
      </c>
      <c r="E21" s="100" t="str">
        <f t="shared" ref="E21:E22" si="4">IFERROR(IF($G$17&gt;320,"",INDEX($L$30:$S$31,2,MATCH(SMALL($L$30:$S$30,D21),$L$30:$S$30,0))),"")</f>
        <v/>
      </c>
      <c r="H21" s="67"/>
      <c r="J21" s="66"/>
      <c r="K21" s="60" t="str">
        <f t="shared" si="1"/>
        <v/>
      </c>
      <c r="L21" s="98" t="str">
        <f t="shared" ref="L21:S21" si="5">IFERROR(HLOOKUP(L$18,$L$5:$U$17,4,FALSE)*$G8,"")</f>
        <v/>
      </c>
      <c r="M21" s="98" t="str">
        <f t="shared" si="5"/>
        <v/>
      </c>
      <c r="N21" s="98" t="str">
        <f t="shared" si="5"/>
        <v/>
      </c>
      <c r="O21" s="98" t="str">
        <f t="shared" si="5"/>
        <v/>
      </c>
      <c r="P21" s="98" t="str">
        <f t="shared" si="5"/>
        <v/>
      </c>
      <c r="Q21" s="98" t="str">
        <f t="shared" si="5"/>
        <v/>
      </c>
      <c r="R21" s="98" t="str">
        <f t="shared" si="5"/>
        <v/>
      </c>
      <c r="S21" s="98" t="str">
        <f t="shared" si="5"/>
        <v/>
      </c>
      <c r="T21" s="83"/>
      <c r="U21" s="74"/>
      <c r="V21" s="68"/>
      <c r="W21" s="68"/>
      <c r="X21" s="68"/>
      <c r="Y21" s="68"/>
      <c r="Z21" s="68"/>
      <c r="AA21" s="68"/>
      <c r="AB21" s="68"/>
      <c r="AC21" s="68"/>
      <c r="AD21" s="68"/>
      <c r="AE21" s="68"/>
      <c r="AF21" s="68"/>
      <c r="AG21" s="68"/>
      <c r="AH21" s="68"/>
      <c r="AI21" s="68"/>
      <c r="AJ21" s="68"/>
      <c r="AK21" s="68"/>
      <c r="AL21" s="68"/>
      <c r="AM21" s="68"/>
      <c r="AN21" s="61"/>
    </row>
    <row r="22" spans="2:40" x14ac:dyDescent="0.35">
      <c r="B22" s="66"/>
      <c r="C22" s="99" t="str">
        <f>IFERROR(IF($G$17&gt;320,"Skicka avropsförfrågan till samtliga leverantörer.",INDEX($L$5:$S$5,1,MATCH(SMALL($L$30:$S$30,D22),$L$30:$S$30,0))),"")</f>
        <v/>
      </c>
      <c r="D22" s="93">
        <v>3</v>
      </c>
      <c r="E22" s="100" t="str">
        <f t="shared" si="4"/>
        <v/>
      </c>
      <c r="H22" s="67"/>
      <c r="J22" s="66"/>
      <c r="K22" s="60" t="str">
        <f t="shared" si="1"/>
        <v/>
      </c>
      <c r="L22" s="98" t="str">
        <f t="shared" ref="L22:S22" si="6">IFERROR(HLOOKUP(L$18,$L$5:$U$17,5,FALSE)*$G9,"")</f>
        <v/>
      </c>
      <c r="M22" s="98" t="str">
        <f t="shared" si="6"/>
        <v/>
      </c>
      <c r="N22" s="98" t="str">
        <f t="shared" si="6"/>
        <v/>
      </c>
      <c r="O22" s="98" t="str">
        <f t="shared" si="6"/>
        <v/>
      </c>
      <c r="P22" s="98" t="str">
        <f t="shared" si="6"/>
        <v/>
      </c>
      <c r="Q22" s="98" t="str">
        <f t="shared" si="6"/>
        <v/>
      </c>
      <c r="R22" s="98" t="str">
        <f t="shared" si="6"/>
        <v/>
      </c>
      <c r="S22" s="98" t="str">
        <f t="shared" si="6"/>
        <v/>
      </c>
      <c r="T22" s="83"/>
      <c r="U22" s="74"/>
      <c r="V22" s="68"/>
      <c r="W22" s="68"/>
      <c r="X22" s="68"/>
      <c r="Y22" s="68"/>
      <c r="Z22" s="68"/>
      <c r="AA22" s="68"/>
      <c r="AB22" s="68"/>
      <c r="AC22" s="68"/>
      <c r="AD22" s="68"/>
      <c r="AE22" s="68"/>
      <c r="AF22" s="68"/>
      <c r="AG22" s="68"/>
      <c r="AH22" s="68"/>
      <c r="AI22" s="68"/>
      <c r="AJ22" s="68"/>
      <c r="AK22" s="68"/>
      <c r="AL22" s="68"/>
      <c r="AM22" s="68"/>
      <c r="AN22" s="61"/>
    </row>
    <row r="23" spans="2:40" x14ac:dyDescent="0.35">
      <c r="B23" s="66"/>
      <c r="C23" s="99" t="str">
        <f>IFERROR(IF($G$17&gt;320,"",INDEX($L$5:$S$5,1,MATCH(SMALL($L$30:$S$30,D23),$L$30:$S$30,0))),"")</f>
        <v/>
      </c>
      <c r="D23" s="93">
        <v>4</v>
      </c>
      <c r="E23" s="100" t="str">
        <f t="shared" ref="E23:E25" si="7">IFERROR(IF($G$17&gt;320,"",INDEX($L$30:$S$31,2,MATCH(SMALL($L$30:$S$30,D23),$L$30:$S$30,0))),"")</f>
        <v/>
      </c>
      <c r="H23" s="67"/>
      <c r="J23" s="66"/>
      <c r="K23" s="60" t="str">
        <f t="shared" si="1"/>
        <v/>
      </c>
      <c r="L23" s="98" t="str">
        <f t="shared" ref="L23:S23" si="8">IFERROR(HLOOKUP(L$18,$L$5:$U$17,6,FALSE)*$G10,"")</f>
        <v/>
      </c>
      <c r="M23" s="98" t="str">
        <f t="shared" si="8"/>
        <v/>
      </c>
      <c r="N23" s="98" t="str">
        <f t="shared" si="8"/>
        <v/>
      </c>
      <c r="O23" s="98" t="str">
        <f t="shared" si="8"/>
        <v/>
      </c>
      <c r="P23" s="98" t="str">
        <f t="shared" si="8"/>
        <v/>
      </c>
      <c r="Q23" s="98" t="str">
        <f t="shared" si="8"/>
        <v/>
      </c>
      <c r="R23" s="98" t="str">
        <f t="shared" si="8"/>
        <v/>
      </c>
      <c r="S23" s="98" t="str">
        <f t="shared" si="8"/>
        <v/>
      </c>
      <c r="T23" s="83"/>
      <c r="U23" s="74"/>
      <c r="V23" s="68"/>
      <c r="W23" s="68"/>
      <c r="X23" s="68"/>
      <c r="Y23" s="68"/>
      <c r="Z23" s="68"/>
      <c r="AA23" s="68"/>
      <c r="AB23" s="68"/>
      <c r="AC23" s="68"/>
      <c r="AD23" s="68"/>
      <c r="AE23" s="68"/>
      <c r="AF23" s="68"/>
      <c r="AG23" s="68"/>
      <c r="AH23" s="68"/>
      <c r="AI23" s="68"/>
      <c r="AJ23" s="68"/>
      <c r="AK23" s="68"/>
      <c r="AL23" s="68"/>
      <c r="AM23" s="68"/>
      <c r="AN23" s="61"/>
    </row>
    <row r="24" spans="2:40" x14ac:dyDescent="0.35">
      <c r="B24" s="66"/>
      <c r="C24" s="99" t="str">
        <f t="shared" ref="C24:C27" si="9">IFERROR(IF($G$17&gt;320,"",INDEX($L$5:$S$5,1,MATCH(SMALL($L$30:$S$30,D24),$L$30:$S$30,0))),"")</f>
        <v/>
      </c>
      <c r="D24" s="93">
        <v>5</v>
      </c>
      <c r="E24" s="100" t="str">
        <f t="shared" si="7"/>
        <v/>
      </c>
      <c r="H24" s="67"/>
      <c r="J24" s="66"/>
      <c r="K24" s="60" t="str">
        <f t="shared" si="1"/>
        <v/>
      </c>
      <c r="L24" s="98" t="str">
        <f t="shared" ref="L24:S24" si="10">IFERROR(HLOOKUP(L$18,$L$5:$U$17,7,FALSE)*$G11,"")</f>
        <v/>
      </c>
      <c r="M24" s="98" t="str">
        <f t="shared" si="10"/>
        <v/>
      </c>
      <c r="N24" s="98" t="str">
        <f t="shared" si="10"/>
        <v/>
      </c>
      <c r="O24" s="98" t="str">
        <f t="shared" si="10"/>
        <v/>
      </c>
      <c r="P24" s="98" t="str">
        <f t="shared" si="10"/>
        <v/>
      </c>
      <c r="Q24" s="98" t="str">
        <f t="shared" si="10"/>
        <v/>
      </c>
      <c r="R24" s="98" t="str">
        <f t="shared" si="10"/>
        <v/>
      </c>
      <c r="S24" s="98" t="str">
        <f t="shared" si="10"/>
        <v/>
      </c>
      <c r="T24" s="83"/>
      <c r="U24" s="74"/>
      <c r="V24" s="68"/>
      <c r="W24" s="68"/>
      <c r="X24" s="68"/>
      <c r="Y24" s="68"/>
      <c r="Z24" s="68"/>
      <c r="AA24" s="68"/>
      <c r="AB24" s="68"/>
      <c r="AC24" s="68"/>
      <c r="AD24" s="68"/>
      <c r="AE24" s="68"/>
      <c r="AF24" s="68"/>
      <c r="AG24" s="68"/>
      <c r="AH24" s="68"/>
      <c r="AI24" s="68"/>
      <c r="AJ24" s="68"/>
      <c r="AK24" s="68"/>
      <c r="AL24" s="68"/>
      <c r="AM24" s="68"/>
      <c r="AN24" s="61"/>
    </row>
    <row r="25" spans="2:40" x14ac:dyDescent="0.35">
      <c r="B25" s="66"/>
      <c r="C25" s="99" t="str">
        <f t="shared" si="9"/>
        <v/>
      </c>
      <c r="D25" s="93">
        <v>6</v>
      </c>
      <c r="E25" s="100" t="str">
        <f t="shared" si="7"/>
        <v/>
      </c>
      <c r="H25" s="67"/>
      <c r="J25" s="66"/>
      <c r="K25" s="60" t="str">
        <f t="shared" si="1"/>
        <v/>
      </c>
      <c r="L25" s="98" t="str">
        <f t="shared" ref="L25:S25" si="11">IFERROR(HLOOKUP(L$18,$L$5:$U$17,8,FALSE)*$G12,"")</f>
        <v/>
      </c>
      <c r="M25" s="98" t="str">
        <f t="shared" si="11"/>
        <v/>
      </c>
      <c r="N25" s="98" t="str">
        <f t="shared" si="11"/>
        <v/>
      </c>
      <c r="O25" s="98" t="str">
        <f t="shared" si="11"/>
        <v/>
      </c>
      <c r="P25" s="98" t="str">
        <f t="shared" si="11"/>
        <v/>
      </c>
      <c r="Q25" s="98" t="str">
        <f t="shared" si="11"/>
        <v/>
      </c>
      <c r="R25" s="98" t="str">
        <f t="shared" si="11"/>
        <v/>
      </c>
      <c r="S25" s="98" t="str">
        <f t="shared" si="11"/>
        <v/>
      </c>
      <c r="T25" s="83"/>
      <c r="U25" s="74"/>
      <c r="V25" s="68"/>
      <c r="W25" s="68"/>
      <c r="X25" s="68"/>
      <c r="Y25" s="68"/>
      <c r="Z25" s="68"/>
      <c r="AA25" s="68"/>
      <c r="AB25" s="68"/>
      <c r="AC25" s="68"/>
      <c r="AD25" s="68"/>
      <c r="AE25" s="68"/>
      <c r="AF25" s="68"/>
      <c r="AG25" s="68"/>
      <c r="AH25" s="68"/>
      <c r="AI25" s="68"/>
      <c r="AJ25" s="68"/>
      <c r="AK25" s="68"/>
      <c r="AL25" s="68"/>
      <c r="AM25" s="68"/>
      <c r="AN25" s="61"/>
    </row>
    <row r="26" spans="2:40" x14ac:dyDescent="0.35">
      <c r="B26" s="66"/>
      <c r="C26" s="99" t="str">
        <f t="shared" si="9"/>
        <v/>
      </c>
      <c r="D26" s="93">
        <v>7</v>
      </c>
      <c r="E26" s="100" t="str">
        <f t="shared" ref="E26:E27" si="12">IFERROR(IF($G$17&gt;320,"",INDEX($L$30:$S$31,2,MATCH(SMALL($L$30:$S$30,D26),$L$30:$S$30,0))),"")</f>
        <v/>
      </c>
      <c r="H26" s="67"/>
      <c r="J26" s="66"/>
      <c r="K26" s="60" t="str">
        <f t="shared" si="1"/>
        <v/>
      </c>
      <c r="L26" s="98" t="str">
        <f t="shared" ref="L26:S26" si="13">IFERROR(HLOOKUP(L$18,$L$5:$U$17,9,FALSE)*$G13,"")</f>
        <v/>
      </c>
      <c r="M26" s="98" t="str">
        <f t="shared" si="13"/>
        <v/>
      </c>
      <c r="N26" s="98" t="str">
        <f t="shared" si="13"/>
        <v/>
      </c>
      <c r="O26" s="98" t="str">
        <f t="shared" si="13"/>
        <v/>
      </c>
      <c r="P26" s="98" t="str">
        <f t="shared" si="13"/>
        <v/>
      </c>
      <c r="Q26" s="98" t="str">
        <f t="shared" si="13"/>
        <v/>
      </c>
      <c r="R26" s="98" t="str">
        <f t="shared" si="13"/>
        <v/>
      </c>
      <c r="S26" s="98" t="str">
        <f t="shared" si="13"/>
        <v/>
      </c>
      <c r="T26" s="83"/>
      <c r="U26" s="74"/>
      <c r="V26" s="68"/>
      <c r="W26" s="68"/>
      <c r="X26" s="68"/>
      <c r="Y26" s="68"/>
      <c r="Z26" s="68"/>
      <c r="AA26" s="68"/>
      <c r="AB26" s="68"/>
      <c r="AC26" s="68"/>
      <c r="AD26" s="68"/>
      <c r="AE26" s="68"/>
      <c r="AF26" s="68"/>
      <c r="AG26" s="68"/>
      <c r="AH26" s="68"/>
      <c r="AI26" s="68"/>
      <c r="AJ26" s="68"/>
      <c r="AK26" s="68"/>
      <c r="AL26" s="68"/>
      <c r="AM26" s="68"/>
      <c r="AN26" s="61"/>
    </row>
    <row r="27" spans="2:40" x14ac:dyDescent="0.35">
      <c r="B27" s="66"/>
      <c r="C27" s="101" t="str">
        <f t="shared" si="9"/>
        <v/>
      </c>
      <c r="D27" s="94">
        <v>8</v>
      </c>
      <c r="E27" s="102" t="str">
        <f t="shared" si="12"/>
        <v/>
      </c>
      <c r="H27" s="67"/>
      <c r="J27" s="66"/>
      <c r="K27" s="60" t="str">
        <f t="shared" si="1"/>
        <v/>
      </c>
      <c r="L27" s="98" t="str">
        <f t="shared" ref="L27:S27" si="14">IFERROR(HLOOKUP(L$18,$L$5:$U$17,10,FALSE)*$G14,"")</f>
        <v/>
      </c>
      <c r="M27" s="98" t="str">
        <f t="shared" si="14"/>
        <v/>
      </c>
      <c r="N27" s="98" t="str">
        <f t="shared" si="14"/>
        <v/>
      </c>
      <c r="O27" s="98" t="str">
        <f t="shared" si="14"/>
        <v/>
      </c>
      <c r="P27" s="98" t="str">
        <f t="shared" si="14"/>
        <v/>
      </c>
      <c r="Q27" s="98" t="str">
        <f t="shared" si="14"/>
        <v/>
      </c>
      <c r="R27" s="98" t="str">
        <f t="shared" si="14"/>
        <v/>
      </c>
      <c r="S27" s="98" t="str">
        <f t="shared" si="14"/>
        <v/>
      </c>
      <c r="T27" s="83"/>
      <c r="U27" s="74"/>
      <c r="V27" s="68"/>
      <c r="W27" s="68"/>
      <c r="X27" s="68"/>
      <c r="Y27" s="68"/>
      <c r="Z27" s="68"/>
      <c r="AA27" s="68"/>
      <c r="AB27" s="68"/>
      <c r="AC27" s="68"/>
      <c r="AD27" s="68"/>
      <c r="AE27" s="68"/>
      <c r="AF27" s="68"/>
      <c r="AG27" s="68"/>
      <c r="AH27" s="68"/>
      <c r="AI27" s="68"/>
      <c r="AJ27" s="68"/>
      <c r="AK27" s="68"/>
      <c r="AL27" s="68"/>
      <c r="AM27" s="68"/>
      <c r="AN27" s="61"/>
    </row>
    <row r="28" spans="2:40" x14ac:dyDescent="0.35">
      <c r="B28" s="66"/>
      <c r="C28" s="68"/>
      <c r="D28" s="68"/>
      <c r="E28" s="68"/>
      <c r="F28" s="68"/>
      <c r="G28" s="68"/>
      <c r="H28" s="67"/>
      <c r="J28" s="66"/>
      <c r="K28" s="60" t="str">
        <f t="shared" si="1"/>
        <v/>
      </c>
      <c r="L28" s="98" t="str">
        <f t="shared" ref="L28:S28" si="15">IFERROR(HLOOKUP(L$18,$L$5:$U$17,11,FALSE)*$G15,"")</f>
        <v/>
      </c>
      <c r="M28" s="98" t="str">
        <f t="shared" si="15"/>
        <v/>
      </c>
      <c r="N28" s="98" t="str">
        <f t="shared" si="15"/>
        <v/>
      </c>
      <c r="O28" s="98" t="str">
        <f t="shared" si="15"/>
        <v/>
      </c>
      <c r="P28" s="98" t="str">
        <f t="shared" si="15"/>
        <v/>
      </c>
      <c r="Q28" s="98" t="str">
        <f t="shared" si="15"/>
        <v/>
      </c>
      <c r="R28" s="98" t="str">
        <f t="shared" si="15"/>
        <v/>
      </c>
      <c r="S28" s="98" t="str">
        <f t="shared" si="15"/>
        <v/>
      </c>
      <c r="T28" s="83"/>
      <c r="U28" s="74"/>
      <c r="V28" s="68"/>
      <c r="W28" s="68"/>
      <c r="X28" s="68"/>
      <c r="Y28" s="68"/>
      <c r="Z28" s="68"/>
      <c r="AA28" s="68"/>
      <c r="AB28" s="68"/>
      <c r="AC28" s="68"/>
      <c r="AD28" s="68"/>
      <c r="AE28" s="68"/>
      <c r="AF28" s="68"/>
      <c r="AG28" s="68"/>
      <c r="AH28" s="68"/>
      <c r="AI28" s="68"/>
      <c r="AJ28" s="68"/>
      <c r="AK28" s="68"/>
      <c r="AL28" s="68"/>
      <c r="AM28" s="68"/>
      <c r="AN28" s="61"/>
    </row>
    <row r="29" spans="2:40" x14ac:dyDescent="0.35">
      <c r="B29" s="66"/>
      <c r="C29" s="68"/>
      <c r="D29" s="68"/>
      <c r="E29" s="68"/>
      <c r="F29" s="68"/>
      <c r="G29" s="68"/>
      <c r="H29" s="67"/>
      <c r="J29" s="66"/>
      <c r="K29" s="60" t="str">
        <f t="shared" si="1"/>
        <v/>
      </c>
      <c r="L29" s="98" t="str">
        <f t="shared" ref="L29:S29" si="16">IFERROR(HLOOKUP(L$18,$L$5:$U$17,12,FALSE)*$G16,"")</f>
        <v/>
      </c>
      <c r="M29" s="98" t="str">
        <f t="shared" si="16"/>
        <v/>
      </c>
      <c r="N29" s="98" t="str">
        <f t="shared" si="16"/>
        <v/>
      </c>
      <c r="O29" s="98" t="str">
        <f t="shared" si="16"/>
        <v/>
      </c>
      <c r="P29" s="98" t="str">
        <f t="shared" si="16"/>
        <v/>
      </c>
      <c r="Q29" s="98" t="str">
        <f t="shared" si="16"/>
        <v/>
      </c>
      <c r="R29" s="98" t="str">
        <f t="shared" si="16"/>
        <v/>
      </c>
      <c r="S29" s="98" t="str">
        <f t="shared" si="16"/>
        <v/>
      </c>
      <c r="T29" s="83"/>
      <c r="U29" s="74"/>
      <c r="V29" s="68"/>
      <c r="W29" s="68"/>
      <c r="X29" s="68"/>
      <c r="Y29" s="68"/>
      <c r="Z29" s="68"/>
      <c r="AA29" s="68"/>
      <c r="AB29" s="68"/>
      <c r="AC29" s="68"/>
      <c r="AD29" s="68"/>
      <c r="AE29" s="68"/>
      <c r="AF29" s="68"/>
      <c r="AG29" s="68"/>
      <c r="AH29" s="68"/>
      <c r="AI29" s="68"/>
      <c r="AJ29" s="68"/>
      <c r="AK29" s="68"/>
      <c r="AL29" s="68"/>
      <c r="AM29" s="68"/>
      <c r="AN29" s="61"/>
    </row>
    <row r="30" spans="2:40" x14ac:dyDescent="0.35">
      <c r="B30" s="66"/>
      <c r="C30" s="68"/>
      <c r="D30" s="68"/>
      <c r="E30" s="68"/>
      <c r="F30" s="68"/>
      <c r="G30" s="68"/>
      <c r="H30" s="67"/>
      <c r="J30" s="66"/>
      <c r="K30" s="91" t="s">
        <v>184</v>
      </c>
      <c r="L30" s="92" t="str">
        <f t="shared" ref="L30:S30" si="17">IF(COUNTIFS(L6:L16,"(Erbjuds ej)")&gt;0,"Erbjuds ej",IF(SUM(L19:L29)=0,"",SUM(L19:L29)-IFERROR(HLOOKUP(L$18,$L$5:$U$17,13,FALSE)/10000000,"")))</f>
        <v/>
      </c>
      <c r="M30" s="92" t="str">
        <f t="shared" si="17"/>
        <v/>
      </c>
      <c r="N30" s="92" t="str">
        <f t="shared" si="17"/>
        <v/>
      </c>
      <c r="O30" s="92" t="str">
        <f t="shared" si="17"/>
        <v/>
      </c>
      <c r="P30" s="92" t="str">
        <f t="shared" si="17"/>
        <v/>
      </c>
      <c r="Q30" s="92" t="str">
        <f t="shared" si="17"/>
        <v/>
      </c>
      <c r="R30" s="92" t="str">
        <f t="shared" si="17"/>
        <v/>
      </c>
      <c r="S30" s="92" t="str">
        <f t="shared" si="17"/>
        <v/>
      </c>
      <c r="T30" s="83"/>
      <c r="U30" s="74"/>
      <c r="V30" s="68"/>
      <c r="W30" s="68"/>
      <c r="X30" s="68"/>
      <c r="Y30" s="68"/>
      <c r="Z30" s="68"/>
      <c r="AA30" s="68"/>
      <c r="AB30" s="68"/>
      <c r="AC30" s="68"/>
      <c r="AD30" s="68"/>
      <c r="AE30" s="68"/>
      <c r="AF30" s="68"/>
      <c r="AG30" s="68"/>
      <c r="AH30" s="68"/>
      <c r="AI30" s="68"/>
      <c r="AJ30" s="68"/>
      <c r="AK30" s="68"/>
      <c r="AL30" s="68"/>
      <c r="AM30" s="68"/>
      <c r="AN30" s="61"/>
    </row>
    <row r="31" spans="2:40" x14ac:dyDescent="0.35">
      <c r="B31" s="66"/>
      <c r="C31" s="68"/>
      <c r="D31" s="68"/>
      <c r="E31" s="68"/>
      <c r="F31" s="68"/>
      <c r="G31" s="68"/>
      <c r="H31" s="67"/>
      <c r="J31" s="66"/>
      <c r="K31" s="72" t="s">
        <v>30</v>
      </c>
      <c r="L31" s="98" t="str">
        <f>IF(COUNTIFS(L6:L16,"(Erbjuds ej)")&gt;0,"Erbjuds ej",IF(SUM(L19:L29)=0,"",SUM(L19:L29)))</f>
        <v/>
      </c>
      <c r="M31" s="98" t="str">
        <f t="shared" ref="M31:S31" si="18">IF(COUNTIFS(M6:M16,"(Erbjuds ej)")&gt;0,"Erbjuds ej",IF(SUM(M19:M29)=0,"",SUM(M19:M29)))</f>
        <v/>
      </c>
      <c r="N31" s="98" t="str">
        <f t="shared" si="18"/>
        <v/>
      </c>
      <c r="O31" s="98" t="str">
        <f t="shared" si="18"/>
        <v/>
      </c>
      <c r="P31" s="98" t="str">
        <f t="shared" si="18"/>
        <v/>
      </c>
      <c r="Q31" s="98" t="str">
        <f t="shared" si="18"/>
        <v/>
      </c>
      <c r="R31" s="98" t="str">
        <f t="shared" si="18"/>
        <v/>
      </c>
      <c r="S31" s="98" t="str">
        <f t="shared" si="18"/>
        <v/>
      </c>
      <c r="T31" s="83"/>
      <c r="U31" s="74"/>
      <c r="V31" s="68"/>
      <c r="W31" s="68"/>
      <c r="X31" s="68"/>
      <c r="Y31" s="68"/>
      <c r="Z31" s="68"/>
      <c r="AA31" s="68"/>
      <c r="AB31" s="68"/>
      <c r="AC31" s="68"/>
      <c r="AD31" s="68"/>
      <c r="AE31" s="68"/>
      <c r="AF31" s="68"/>
      <c r="AG31" s="68"/>
      <c r="AH31" s="68"/>
      <c r="AI31" s="68"/>
      <c r="AJ31" s="68"/>
      <c r="AK31" s="68"/>
      <c r="AL31" s="68"/>
      <c r="AM31" s="68"/>
      <c r="AN31" s="61"/>
    </row>
    <row r="32" spans="2:40" x14ac:dyDescent="0.35">
      <c r="B32" s="66"/>
      <c r="C32" s="68"/>
      <c r="D32" s="68"/>
      <c r="E32" s="68"/>
      <c r="F32" s="68"/>
      <c r="G32" s="68"/>
      <c r="H32" s="67"/>
      <c r="J32" s="66"/>
      <c r="T32" s="83"/>
      <c r="U32" s="74"/>
      <c r="V32" s="68"/>
      <c r="W32" s="76"/>
      <c r="X32" s="68"/>
      <c r="Y32" s="68"/>
      <c r="Z32" s="68"/>
      <c r="AA32" s="68"/>
      <c r="AB32" s="68"/>
      <c r="AC32" s="68"/>
      <c r="AD32" s="68"/>
      <c r="AE32" s="68"/>
      <c r="AF32" s="68"/>
      <c r="AG32" s="68"/>
      <c r="AH32" s="68"/>
      <c r="AI32" s="68"/>
      <c r="AJ32" s="68"/>
      <c r="AK32" s="68"/>
      <c r="AL32" s="68"/>
      <c r="AM32" s="68"/>
      <c r="AN32" s="61"/>
    </row>
    <row r="33" spans="2:40" x14ac:dyDescent="0.35">
      <c r="B33" s="66"/>
      <c r="C33" s="68"/>
      <c r="D33" s="68"/>
      <c r="E33" s="68"/>
      <c r="F33" s="68"/>
      <c r="G33" s="68"/>
      <c r="H33" s="67"/>
      <c r="J33" s="66"/>
      <c r="T33" s="83"/>
      <c r="U33" s="74"/>
      <c r="V33" s="68"/>
      <c r="W33" s="76"/>
      <c r="X33" s="68"/>
      <c r="Y33" s="68"/>
      <c r="Z33" s="68"/>
      <c r="AA33" s="68"/>
      <c r="AB33" s="68"/>
      <c r="AC33" s="68"/>
      <c r="AD33" s="68"/>
      <c r="AE33" s="68"/>
      <c r="AF33" s="68"/>
      <c r="AG33" s="68"/>
      <c r="AH33" s="68"/>
      <c r="AI33" s="68"/>
      <c r="AJ33" s="68"/>
      <c r="AK33" s="68"/>
      <c r="AL33" s="68"/>
      <c r="AM33" s="68"/>
      <c r="AN33" s="61"/>
    </row>
    <row r="34" spans="2:40" x14ac:dyDescent="0.35">
      <c r="B34" s="66"/>
      <c r="C34" s="68"/>
      <c r="D34" s="68"/>
      <c r="E34" s="68"/>
      <c r="F34" s="68"/>
      <c r="G34" s="68"/>
      <c r="H34" s="67"/>
      <c r="J34" s="66"/>
      <c r="T34" s="83"/>
      <c r="U34" s="73"/>
      <c r="V34" s="68"/>
      <c r="W34" s="68"/>
      <c r="X34" s="68"/>
      <c r="Y34" s="68"/>
      <c r="Z34" s="68"/>
      <c r="AA34" s="68"/>
      <c r="AB34" s="68"/>
      <c r="AC34" s="68"/>
      <c r="AD34" s="68"/>
      <c r="AE34" s="68"/>
      <c r="AF34" s="68"/>
      <c r="AG34" s="68"/>
      <c r="AH34" s="68"/>
      <c r="AI34" s="68"/>
      <c r="AJ34" s="68"/>
      <c r="AK34" s="68"/>
      <c r="AL34" s="68"/>
      <c r="AM34" s="68"/>
      <c r="AN34" s="61"/>
    </row>
    <row r="35" spans="2:40" x14ac:dyDescent="0.35">
      <c r="B35" s="66"/>
      <c r="C35" s="68"/>
      <c r="D35" s="68"/>
      <c r="E35" s="68"/>
      <c r="F35" s="68"/>
      <c r="G35" s="68"/>
      <c r="H35" s="67"/>
      <c r="J35" s="66"/>
      <c r="T35" s="83"/>
    </row>
    <row r="36" spans="2:40" x14ac:dyDescent="0.35">
      <c r="B36" s="66"/>
      <c r="C36" s="68"/>
      <c r="D36" s="68"/>
      <c r="E36" s="68"/>
      <c r="F36" s="68"/>
      <c r="G36" s="68"/>
      <c r="H36" s="67"/>
      <c r="J36" s="66"/>
      <c r="K36" s="8" t="s">
        <v>29</v>
      </c>
      <c r="L36" s="119" t="s">
        <v>215</v>
      </c>
      <c r="M36" s="119"/>
      <c r="N36" s="119" t="s">
        <v>185</v>
      </c>
      <c r="O36" s="119"/>
      <c r="P36" s="119" t="s">
        <v>186</v>
      </c>
      <c r="Q36" s="119"/>
      <c r="R36" s="119" t="s">
        <v>187</v>
      </c>
      <c r="S36" s="120"/>
      <c r="T36" s="83"/>
    </row>
    <row r="37" spans="2:40" x14ac:dyDescent="0.35">
      <c r="B37" s="66"/>
      <c r="C37" s="68"/>
      <c r="D37" s="68"/>
      <c r="E37" s="68"/>
      <c r="F37" s="68"/>
      <c r="G37" s="68"/>
      <c r="H37" s="67"/>
      <c r="J37" s="66"/>
      <c r="K37" s="111" t="str">
        <f t="shared" ref="K37:K44" si="19">IFERROR(INDEX($L$5:$S$5,1,MATCH(SMALL($L$30:$S$30,D20),$L$30:$S$30,0)),"")</f>
        <v/>
      </c>
      <c r="L37" s="126" t="str">
        <f>IFERROR(HLOOKUP($K37,Avropsmottagare!$C$8:$P$14,2,FALSE),"")</f>
        <v/>
      </c>
      <c r="M37" s="127"/>
      <c r="N37" s="124" t="str">
        <f>IFERROR(HLOOKUP($K37,Avropsmottagare!$C$8:$P$14,5,FALSE),"")</f>
        <v/>
      </c>
      <c r="O37" s="125"/>
      <c r="P37" s="124" t="str">
        <f>IFERROR(HLOOKUP($K37,Avropsmottagare!$C$8:$P$14,6,FALSE),"")</f>
        <v/>
      </c>
      <c r="Q37" s="125"/>
      <c r="R37" s="126" t="str">
        <f>IFERROR(HLOOKUP($K37,Avropsmottagare!$C$8:$P$14,7,FALSE),"")</f>
        <v/>
      </c>
      <c r="S37" s="127"/>
      <c r="T37" s="83"/>
    </row>
    <row r="38" spans="2:40" x14ac:dyDescent="0.35">
      <c r="B38" s="66"/>
      <c r="C38" s="68"/>
      <c r="D38" s="68"/>
      <c r="E38" s="68"/>
      <c r="F38" s="68"/>
      <c r="G38" s="68"/>
      <c r="H38" s="67"/>
      <c r="J38" s="66"/>
      <c r="K38" s="112" t="str">
        <f t="shared" si="19"/>
        <v/>
      </c>
      <c r="L38" s="126" t="str">
        <f>IFERROR(HLOOKUP($K38,Avropsmottagare!$C$8:$P$14,2,FALSE),"")</f>
        <v/>
      </c>
      <c r="M38" s="127"/>
      <c r="N38" s="124" t="str">
        <f>IFERROR(HLOOKUP($K38,Avropsmottagare!$C$8:$P$14,5,FALSE),"")</f>
        <v/>
      </c>
      <c r="O38" s="125"/>
      <c r="P38" s="124" t="str">
        <f>IFERROR(HLOOKUP($K38,Avropsmottagare!$C$8:$P$14,6,FALSE),"")</f>
        <v/>
      </c>
      <c r="Q38" s="125"/>
      <c r="R38" s="126" t="str">
        <f>IFERROR(HLOOKUP($K38,Avropsmottagare!$C$8:$P$14,7,FALSE),"")</f>
        <v/>
      </c>
      <c r="S38" s="127"/>
      <c r="T38" s="83"/>
    </row>
    <row r="39" spans="2:40" x14ac:dyDescent="0.35">
      <c r="B39" s="66"/>
      <c r="C39" s="68"/>
      <c r="D39" s="68"/>
      <c r="E39" s="68"/>
      <c r="F39" s="68"/>
      <c r="G39" s="68"/>
      <c r="H39" s="67"/>
      <c r="J39" s="66"/>
      <c r="K39" s="112" t="str">
        <f t="shared" si="19"/>
        <v/>
      </c>
      <c r="L39" s="126" t="str">
        <f>IFERROR(HLOOKUP($K39,Avropsmottagare!$C$8:$P$14,2,FALSE),"")</f>
        <v/>
      </c>
      <c r="M39" s="127"/>
      <c r="N39" s="124" t="str">
        <f>IFERROR(HLOOKUP($K39,Avropsmottagare!$C$8:$P$14,5,FALSE),"")</f>
        <v/>
      </c>
      <c r="O39" s="125"/>
      <c r="P39" s="124" t="str">
        <f>IFERROR(HLOOKUP($K39,Avropsmottagare!$C$8:$P$14,6,FALSE),"")</f>
        <v/>
      </c>
      <c r="Q39" s="125"/>
      <c r="R39" s="126" t="str">
        <f>IFERROR(HLOOKUP($K39,Avropsmottagare!$C$8:$P$14,7,FALSE),"")</f>
        <v/>
      </c>
      <c r="S39" s="127"/>
      <c r="T39" s="83"/>
    </row>
    <row r="40" spans="2:40" x14ac:dyDescent="0.35">
      <c r="B40" s="66"/>
      <c r="C40" s="68"/>
      <c r="D40" s="68"/>
      <c r="E40" s="68"/>
      <c r="F40" s="68"/>
      <c r="G40" s="68"/>
      <c r="H40" s="67"/>
      <c r="J40" s="66"/>
      <c r="K40" s="112" t="str">
        <f t="shared" si="19"/>
        <v/>
      </c>
      <c r="L40" s="126" t="str">
        <f>IFERROR(HLOOKUP($K40,Avropsmottagare!$C$8:$P$14,2,FALSE),"")</f>
        <v/>
      </c>
      <c r="M40" s="127"/>
      <c r="N40" s="124" t="str">
        <f>IFERROR(HLOOKUP($K40,Avropsmottagare!$C$8:$P$14,5,FALSE),"")</f>
        <v/>
      </c>
      <c r="O40" s="125"/>
      <c r="P40" s="124" t="str">
        <f>IFERROR(HLOOKUP($K40,Avropsmottagare!$C$8:$P$14,6,FALSE),"")</f>
        <v/>
      </c>
      <c r="Q40" s="125"/>
      <c r="R40" s="126" t="str">
        <f>IFERROR(HLOOKUP($K40,Avropsmottagare!$C$8:$P$14,7,FALSE),"")</f>
        <v/>
      </c>
      <c r="S40" s="127"/>
      <c r="T40" s="83"/>
    </row>
    <row r="41" spans="2:40" x14ac:dyDescent="0.35">
      <c r="B41" s="66"/>
      <c r="C41" s="68"/>
      <c r="D41" s="68"/>
      <c r="E41" s="68"/>
      <c r="F41" s="68"/>
      <c r="G41" s="68"/>
      <c r="H41" s="67"/>
      <c r="J41" s="66"/>
      <c r="K41" s="112" t="str">
        <f t="shared" si="19"/>
        <v/>
      </c>
      <c r="L41" s="126" t="str">
        <f>IFERROR(HLOOKUP($K41,Avropsmottagare!$C$8:$P$14,2,FALSE),"")</f>
        <v/>
      </c>
      <c r="M41" s="127"/>
      <c r="N41" s="124" t="str">
        <f>IFERROR(HLOOKUP($K41,Avropsmottagare!$C$8:$P$14,5,FALSE),"")</f>
        <v/>
      </c>
      <c r="O41" s="125"/>
      <c r="P41" s="124" t="str">
        <f>IFERROR(HLOOKUP($K41,Avropsmottagare!$C$8:$P$14,6,FALSE),"")</f>
        <v/>
      </c>
      <c r="Q41" s="125"/>
      <c r="R41" s="126" t="str">
        <f>IFERROR(HLOOKUP($K41,Avropsmottagare!$C$8:$P$14,7,FALSE),"")</f>
        <v/>
      </c>
      <c r="S41" s="127"/>
      <c r="T41" s="83"/>
    </row>
    <row r="42" spans="2:40" x14ac:dyDescent="0.35">
      <c r="B42" s="66"/>
      <c r="C42" s="68"/>
      <c r="D42" s="68"/>
      <c r="E42" s="68"/>
      <c r="F42" s="68"/>
      <c r="G42" s="68"/>
      <c r="H42" s="67"/>
      <c r="J42" s="66"/>
      <c r="K42" s="112" t="str">
        <f t="shared" si="19"/>
        <v/>
      </c>
      <c r="L42" s="126" t="str">
        <f>IFERROR(HLOOKUP($K42,Avropsmottagare!$C$8:$P$14,2,FALSE),"")</f>
        <v/>
      </c>
      <c r="M42" s="127"/>
      <c r="N42" s="124" t="str">
        <f>IFERROR(HLOOKUP($K42,Avropsmottagare!$C$8:$P$14,5,FALSE),"")</f>
        <v/>
      </c>
      <c r="O42" s="125"/>
      <c r="P42" s="124" t="str">
        <f>IFERROR(HLOOKUP($K42,Avropsmottagare!$C$8:$P$14,6,FALSE),"")</f>
        <v/>
      </c>
      <c r="Q42" s="125"/>
      <c r="R42" s="126" t="str">
        <f>IFERROR(HLOOKUP($K42,Avropsmottagare!$C$8:$P$14,7,FALSE),"")</f>
        <v/>
      </c>
      <c r="S42" s="127"/>
      <c r="T42" s="83"/>
    </row>
    <row r="43" spans="2:40" x14ac:dyDescent="0.35">
      <c r="B43" s="66"/>
      <c r="C43" s="68"/>
      <c r="D43" s="68"/>
      <c r="E43" s="68"/>
      <c r="F43" s="68"/>
      <c r="G43" s="68"/>
      <c r="H43" s="67"/>
      <c r="J43" s="66"/>
      <c r="K43" s="112" t="str">
        <f t="shared" si="19"/>
        <v/>
      </c>
      <c r="L43" s="126" t="str">
        <f>IFERROR(HLOOKUP($K43,Avropsmottagare!$C$8:$P$14,2,FALSE),"")</f>
        <v/>
      </c>
      <c r="M43" s="127"/>
      <c r="N43" s="124" t="str">
        <f>IFERROR(HLOOKUP($K43,Avropsmottagare!$C$8:$P$14,5,FALSE),"")</f>
        <v/>
      </c>
      <c r="O43" s="125"/>
      <c r="P43" s="124" t="str">
        <f>IFERROR(HLOOKUP($K43,Avropsmottagare!$C$8:$P$14,6,FALSE),"")</f>
        <v/>
      </c>
      <c r="Q43" s="125"/>
      <c r="R43" s="126" t="str">
        <f>IFERROR(HLOOKUP($K43,Avropsmottagare!$C$8:$P$14,7,FALSE),"")</f>
        <v/>
      </c>
      <c r="S43" s="127"/>
      <c r="T43" s="83"/>
    </row>
    <row r="44" spans="2:40" x14ac:dyDescent="0.35">
      <c r="B44" s="66"/>
      <c r="C44" s="68"/>
      <c r="D44" s="68"/>
      <c r="E44" s="68"/>
      <c r="F44" s="68"/>
      <c r="G44" s="68"/>
      <c r="H44" s="67"/>
      <c r="J44" s="66"/>
      <c r="K44" s="112" t="str">
        <f t="shared" si="19"/>
        <v/>
      </c>
      <c r="L44" s="126" t="str">
        <f>IFERROR(HLOOKUP($K44,Avropsmottagare!$C$8:$P$14,2,FALSE),"")</f>
        <v/>
      </c>
      <c r="M44" s="127"/>
      <c r="N44" s="124" t="str">
        <f>IFERROR(HLOOKUP($K44,Avropsmottagare!$C$8:$P$14,5,FALSE),"")</f>
        <v/>
      </c>
      <c r="O44" s="125"/>
      <c r="P44" s="124" t="str">
        <f>IFERROR(HLOOKUP($K44,Avropsmottagare!$C$8:$P$14,6,FALSE),"")</f>
        <v/>
      </c>
      <c r="Q44" s="125"/>
      <c r="R44" s="126" t="str">
        <f>IFERROR(HLOOKUP($K44,Avropsmottagare!$C$8:$P$14,7,FALSE),"")</f>
        <v/>
      </c>
      <c r="S44" s="127"/>
      <c r="T44" s="83"/>
    </row>
    <row r="45" spans="2:40" ht="6.65" customHeight="1" x14ac:dyDescent="0.35">
      <c r="B45" s="66"/>
      <c r="C45" s="68"/>
      <c r="D45" s="68"/>
      <c r="E45" s="68"/>
      <c r="F45" s="68"/>
      <c r="G45" s="68"/>
      <c r="H45" s="67"/>
      <c r="J45" s="66"/>
      <c r="T45" s="83"/>
    </row>
    <row r="46" spans="2:40" ht="6.65" customHeight="1" x14ac:dyDescent="0.35">
      <c r="B46" s="66"/>
      <c r="C46" s="68"/>
      <c r="D46" s="68"/>
      <c r="E46" s="68"/>
      <c r="F46" s="68"/>
      <c r="G46" s="68"/>
      <c r="H46" s="67"/>
      <c r="J46" s="66"/>
      <c r="K46" s="68"/>
      <c r="L46" s="68"/>
      <c r="M46" s="68"/>
      <c r="N46" s="68"/>
      <c r="O46" s="68"/>
      <c r="P46" s="68"/>
      <c r="Q46" s="68"/>
      <c r="R46" s="68"/>
      <c r="S46" s="68"/>
      <c r="T46" s="83"/>
    </row>
    <row r="47" spans="2:40" ht="6.65" customHeight="1" x14ac:dyDescent="0.35">
      <c r="B47" s="66"/>
      <c r="C47" s="68"/>
      <c r="D47" s="68"/>
      <c r="E47" s="68"/>
      <c r="F47" s="68"/>
      <c r="G47" s="68"/>
      <c r="H47" s="67"/>
      <c r="J47" s="66"/>
      <c r="T47" s="83"/>
    </row>
    <row r="48" spans="2:40" ht="6.65" customHeight="1" thickBot="1" x14ac:dyDescent="0.4">
      <c r="B48" s="69"/>
      <c r="C48" s="70"/>
      <c r="D48" s="70"/>
      <c r="E48" s="70"/>
      <c r="F48" s="70"/>
      <c r="G48" s="70"/>
      <c r="H48" s="71"/>
      <c r="J48" s="69"/>
      <c r="K48" s="70"/>
      <c r="L48" s="70"/>
      <c r="M48" s="70"/>
      <c r="N48" s="70"/>
      <c r="O48" s="70"/>
      <c r="P48" s="70"/>
      <c r="Q48" s="70"/>
      <c r="R48" s="70"/>
      <c r="S48" s="70"/>
      <c r="T48" s="71"/>
    </row>
  </sheetData>
  <sheetProtection algorithmName="SHA-512" hashValue="AF1fnqWU375EfEhhjPgUCo8vZI4Ri6joAWESXvHC/CatcLmtTc16zKCmk3arL9OMYVE0rCxhLgxeyp1tJpUIlw==" saltValue="1Z9Y3mF4LG0zrlye7ptzoQ==" spinCount="100000" sheet="1" objects="1" scenarios="1"/>
  <mergeCells count="48">
    <mergeCell ref="P42:Q42"/>
    <mergeCell ref="L44:M44"/>
    <mergeCell ref="N37:O37"/>
    <mergeCell ref="N38:O38"/>
    <mergeCell ref="N39:O39"/>
    <mergeCell ref="N40:O40"/>
    <mergeCell ref="N41:O41"/>
    <mergeCell ref="N42:O42"/>
    <mergeCell ref="N43:O43"/>
    <mergeCell ref="N44:O44"/>
    <mergeCell ref="L37:M37"/>
    <mergeCell ref="L38:M38"/>
    <mergeCell ref="L39:M39"/>
    <mergeCell ref="L40:M40"/>
    <mergeCell ref="L41:M41"/>
    <mergeCell ref="L42:M42"/>
    <mergeCell ref="P43:Q43"/>
    <mergeCell ref="L43:M43"/>
    <mergeCell ref="P44:Q44"/>
    <mergeCell ref="R37:S37"/>
    <mergeCell ref="R38:S38"/>
    <mergeCell ref="R39:S39"/>
    <mergeCell ref="R40:S40"/>
    <mergeCell ref="R41:S41"/>
    <mergeCell ref="R42:S42"/>
    <mergeCell ref="R43:S43"/>
    <mergeCell ref="R44:S44"/>
    <mergeCell ref="P37:Q37"/>
    <mergeCell ref="P38:Q38"/>
    <mergeCell ref="P39:Q39"/>
    <mergeCell ref="P40:Q40"/>
    <mergeCell ref="P41:Q41"/>
    <mergeCell ref="D2:G2"/>
    <mergeCell ref="L36:M36"/>
    <mergeCell ref="P36:Q36"/>
    <mergeCell ref="R36:S36"/>
    <mergeCell ref="N36:O36"/>
    <mergeCell ref="C6:E6"/>
    <mergeCell ref="C7:E7"/>
    <mergeCell ref="C8:E8"/>
    <mergeCell ref="C9:E9"/>
    <mergeCell ref="C10:E10"/>
    <mergeCell ref="C11:E11"/>
    <mergeCell ref="C12:E12"/>
    <mergeCell ref="C13:E13"/>
    <mergeCell ref="C14:E14"/>
    <mergeCell ref="C15:E15"/>
    <mergeCell ref="C16:E16"/>
  </mergeCells>
  <conditionalFormatting sqref="D20:D25">
    <cfRule type="expression" dxfId="5" priority="6">
      <formula>$G$17&gt;320</formula>
    </cfRule>
  </conditionalFormatting>
  <conditionalFormatting sqref="C21:C25">
    <cfRule type="expression" dxfId="4" priority="5">
      <formula>$G$17&gt;320</formula>
    </cfRule>
  </conditionalFormatting>
  <conditionalFormatting sqref="D26">
    <cfRule type="expression" dxfId="3" priority="4">
      <formula>$G$17&gt;320</formula>
    </cfRule>
  </conditionalFormatting>
  <conditionalFormatting sqref="C26">
    <cfRule type="expression" dxfId="2" priority="3">
      <formula>$G$17&gt;320</formula>
    </cfRule>
  </conditionalFormatting>
  <conditionalFormatting sqref="D27">
    <cfRule type="expression" dxfId="1" priority="2">
      <formula>$G$17&gt;320</formula>
    </cfRule>
  </conditionalFormatting>
  <conditionalFormatting sqref="C27">
    <cfRule type="expression" dxfId="0" priority="1">
      <formula>$G$17&gt;320</formula>
    </cfRule>
  </conditionalFormatting>
  <pageMargins left="0.7" right="0.73958333333333337" top="0.75" bottom="0.75" header="0.3" footer="0.3"/>
  <pageSetup paperSize="9" orientation="portrait" r:id="rId1"/>
  <headerFooter>
    <oddHeader>&amp;LIT-konsulttjänster 2016
Projektnummer: 10307&amp;R&amp;G</oddHead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Admin!$F$4:$F$29</xm:f>
          </x14:formula1>
          <xm:sqref>C6:C16</xm:sqref>
        </x14:dataValidation>
        <x14:dataValidation type="list" allowBlank="1" showInputMessage="1" showErrorMessage="1" xr:uid="{00000000-0002-0000-0100-000001000000}">
          <x14:formula1>
            <xm:f>Admin!$B$4:$B$8</xm:f>
          </x14:formula1>
          <xm:sqref>F6:F16</xm:sqref>
        </x14:dataValidation>
        <x14:dataValidation type="list" allowBlank="1" showInputMessage="1" showErrorMessage="1" xr:uid="{00000000-0002-0000-0100-000002000000}">
          <x14:formula1>
            <xm:f>Admin!$AC$4:$AC$11</xm:f>
          </x14:formula1>
          <xm:sqref>D2:G2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tint="-0.499984740745262"/>
  </sheetPr>
  <dimension ref="B2:N40"/>
  <sheetViews>
    <sheetView workbookViewId="0"/>
  </sheetViews>
  <sheetFormatPr defaultRowHeight="14.5" x14ac:dyDescent="0.35"/>
  <cols>
    <col min="1" max="1" width="32.08984375" customWidth="1"/>
    <col min="2" max="2" width="49.08984375" bestFit="1" customWidth="1"/>
    <col min="3" max="3" width="15.54296875" bestFit="1" customWidth="1"/>
    <col min="4" max="4" width="10.90625" bestFit="1" customWidth="1"/>
    <col min="5" max="5" width="14.36328125" bestFit="1" customWidth="1"/>
    <col min="6" max="6" width="10.90625" bestFit="1" customWidth="1"/>
    <col min="7" max="7" width="14.6328125" bestFit="1" customWidth="1"/>
    <col min="8" max="8" width="10.90625" bestFit="1" customWidth="1"/>
    <col min="9" max="9" width="21.36328125" bestFit="1" customWidth="1"/>
    <col min="10" max="10" width="10.90625" bestFit="1" customWidth="1"/>
    <col min="11" max="11" width="15.6328125" bestFit="1" customWidth="1"/>
    <col min="12" max="12" width="10.90625" bestFit="1" customWidth="1"/>
    <col min="13" max="13" width="18.90625" bestFit="1" customWidth="1"/>
    <col min="14" max="14" width="15.6328125" bestFit="1" customWidth="1"/>
    <col min="15" max="15" width="18.90625" bestFit="1" customWidth="1"/>
    <col min="16" max="16" width="20.36328125" bestFit="1" customWidth="1"/>
    <col min="17" max="18" width="21.36328125" bestFit="1" customWidth="1"/>
  </cols>
  <sheetData>
    <row r="2" spans="2:14" x14ac:dyDescent="0.35">
      <c r="B2" s="13" t="s">
        <v>33</v>
      </c>
      <c r="C2" s="61" t="s">
        <v>2</v>
      </c>
    </row>
    <row r="4" spans="2:14" x14ac:dyDescent="0.35">
      <c r="C4" s="13" t="s">
        <v>67</v>
      </c>
    </row>
    <row r="5" spans="2:14" x14ac:dyDescent="0.35">
      <c r="C5" s="61" t="s">
        <v>102</v>
      </c>
      <c r="E5" s="61" t="s">
        <v>104</v>
      </c>
      <c r="G5" s="61" t="s">
        <v>106</v>
      </c>
      <c r="I5" s="61" t="s">
        <v>139</v>
      </c>
      <c r="K5" s="61" t="s">
        <v>109</v>
      </c>
      <c r="M5" s="61" t="s">
        <v>82</v>
      </c>
      <c r="N5" s="61" t="s">
        <v>83</v>
      </c>
    </row>
    <row r="6" spans="2:14" x14ac:dyDescent="0.35">
      <c r="B6" s="13" t="s">
        <v>65</v>
      </c>
      <c r="C6" s="61" t="s">
        <v>68</v>
      </c>
      <c r="D6" s="61" t="s">
        <v>84</v>
      </c>
      <c r="E6" s="61" t="s">
        <v>68</v>
      </c>
      <c r="F6" s="61" t="s">
        <v>84</v>
      </c>
      <c r="G6" s="61" t="s">
        <v>68</v>
      </c>
      <c r="H6" s="61" t="s">
        <v>84</v>
      </c>
      <c r="I6" s="61" t="s">
        <v>68</v>
      </c>
      <c r="J6" s="61" t="s">
        <v>84</v>
      </c>
      <c r="K6" s="61" t="s">
        <v>68</v>
      </c>
      <c r="L6" s="61" t="s">
        <v>84</v>
      </c>
    </row>
    <row r="7" spans="2:14" x14ac:dyDescent="0.35">
      <c r="B7" s="14" t="s">
        <v>47</v>
      </c>
      <c r="C7" s="17">
        <v>607.5</v>
      </c>
      <c r="D7" s="16">
        <v>2700</v>
      </c>
      <c r="E7" s="17">
        <v>558.9</v>
      </c>
      <c r="F7" s="16">
        <v>2484</v>
      </c>
      <c r="G7" s="17">
        <v>465.75</v>
      </c>
      <c r="H7" s="16">
        <v>2070</v>
      </c>
      <c r="I7" s="17">
        <v>498.96</v>
      </c>
      <c r="J7" s="16">
        <v>2217.6</v>
      </c>
      <c r="K7" s="17">
        <v>549.99</v>
      </c>
      <c r="L7" s="16">
        <v>2444.4</v>
      </c>
      <c r="M7" s="17">
        <v>536.22</v>
      </c>
      <c r="N7" s="16">
        <v>11916</v>
      </c>
    </row>
    <row r="8" spans="2:14" x14ac:dyDescent="0.35">
      <c r="B8" s="15" t="s">
        <v>10</v>
      </c>
      <c r="C8" s="17">
        <v>607.5</v>
      </c>
      <c r="D8" s="16">
        <v>675</v>
      </c>
      <c r="E8" s="17">
        <v>558.9</v>
      </c>
      <c r="F8" s="16">
        <v>621</v>
      </c>
      <c r="G8" s="17">
        <v>465.75</v>
      </c>
      <c r="H8" s="16">
        <v>517.5</v>
      </c>
      <c r="I8" s="17">
        <v>498.96</v>
      </c>
      <c r="J8" s="16">
        <v>554.4</v>
      </c>
      <c r="K8" s="17">
        <v>549.99</v>
      </c>
      <c r="L8" s="16">
        <v>611.1</v>
      </c>
      <c r="M8" s="17">
        <v>536.22</v>
      </c>
      <c r="N8" s="16">
        <v>2979</v>
      </c>
    </row>
    <row r="9" spans="2:14" x14ac:dyDescent="0.35">
      <c r="B9" s="15" t="s">
        <v>11</v>
      </c>
      <c r="C9" s="17">
        <v>607.5</v>
      </c>
      <c r="D9" s="16">
        <v>675</v>
      </c>
      <c r="E9" s="17">
        <v>558.9</v>
      </c>
      <c r="F9" s="16">
        <v>621</v>
      </c>
      <c r="G9" s="17">
        <v>465.75</v>
      </c>
      <c r="H9" s="16">
        <v>517.5</v>
      </c>
      <c r="I9" s="17">
        <v>498.96</v>
      </c>
      <c r="J9" s="16">
        <v>554.4</v>
      </c>
      <c r="K9" s="17">
        <v>549.99</v>
      </c>
      <c r="L9" s="16">
        <v>611.1</v>
      </c>
      <c r="M9" s="17">
        <v>536.22</v>
      </c>
      <c r="N9" s="16">
        <v>2979</v>
      </c>
    </row>
    <row r="10" spans="2:14" x14ac:dyDescent="0.35">
      <c r="B10" s="15" t="s">
        <v>49</v>
      </c>
      <c r="C10" s="17">
        <v>607.5</v>
      </c>
      <c r="D10" s="16">
        <v>675</v>
      </c>
      <c r="E10" s="17">
        <v>558.9</v>
      </c>
      <c r="F10" s="16">
        <v>621</v>
      </c>
      <c r="G10" s="17">
        <v>465.75</v>
      </c>
      <c r="H10" s="16">
        <v>517.5</v>
      </c>
      <c r="I10" s="17">
        <v>498.96</v>
      </c>
      <c r="J10" s="16">
        <v>554.4</v>
      </c>
      <c r="K10" s="17">
        <v>549.99</v>
      </c>
      <c r="L10" s="16">
        <v>611.1</v>
      </c>
      <c r="M10" s="17">
        <v>536.22</v>
      </c>
      <c r="N10" s="16">
        <v>2979</v>
      </c>
    </row>
    <row r="11" spans="2:14" x14ac:dyDescent="0.35">
      <c r="B11" s="15" t="s">
        <v>12</v>
      </c>
      <c r="C11" s="17">
        <v>607.5</v>
      </c>
      <c r="D11" s="16">
        <v>675</v>
      </c>
      <c r="E11" s="17">
        <v>558.9</v>
      </c>
      <c r="F11" s="16">
        <v>621</v>
      </c>
      <c r="G11" s="17">
        <v>465.75</v>
      </c>
      <c r="H11" s="16">
        <v>517.5</v>
      </c>
      <c r="I11" s="17">
        <v>498.96</v>
      </c>
      <c r="J11" s="16">
        <v>554.4</v>
      </c>
      <c r="K11" s="17">
        <v>549.99</v>
      </c>
      <c r="L11" s="16">
        <v>611.1</v>
      </c>
      <c r="M11" s="17">
        <v>536.22</v>
      </c>
      <c r="N11" s="16">
        <v>2979</v>
      </c>
    </row>
    <row r="12" spans="2:14" x14ac:dyDescent="0.35">
      <c r="B12" s="14" t="s">
        <v>50</v>
      </c>
      <c r="C12" s="17">
        <v>630</v>
      </c>
      <c r="D12" s="16">
        <v>3500</v>
      </c>
      <c r="E12" s="17">
        <v>459</v>
      </c>
      <c r="F12" s="16">
        <v>2550</v>
      </c>
      <c r="G12" s="17">
        <v>362.7</v>
      </c>
      <c r="H12" s="16">
        <v>2015</v>
      </c>
      <c r="I12" s="17">
        <v>410.4</v>
      </c>
      <c r="J12" s="16">
        <v>2280</v>
      </c>
      <c r="K12" s="17">
        <v>517.5</v>
      </c>
      <c r="L12" s="16">
        <v>2875</v>
      </c>
      <c r="M12" s="17">
        <v>475.92000000000007</v>
      </c>
      <c r="N12" s="16">
        <v>13220</v>
      </c>
    </row>
    <row r="13" spans="2:14" x14ac:dyDescent="0.35">
      <c r="B13" s="15" t="s">
        <v>13</v>
      </c>
      <c r="C13" s="17">
        <v>630</v>
      </c>
      <c r="D13" s="16">
        <v>700</v>
      </c>
      <c r="E13" s="17">
        <v>459</v>
      </c>
      <c r="F13" s="16">
        <v>510</v>
      </c>
      <c r="G13" s="17">
        <v>362.7</v>
      </c>
      <c r="H13" s="16">
        <v>403</v>
      </c>
      <c r="I13" s="17">
        <v>410.40000000000003</v>
      </c>
      <c r="J13" s="16">
        <v>456</v>
      </c>
      <c r="K13" s="17">
        <v>517.5</v>
      </c>
      <c r="L13" s="16">
        <v>575</v>
      </c>
      <c r="M13" s="17">
        <v>475.92000000000007</v>
      </c>
      <c r="N13" s="16">
        <v>2644</v>
      </c>
    </row>
    <row r="14" spans="2:14" x14ac:dyDescent="0.35">
      <c r="B14" s="15" t="s">
        <v>14</v>
      </c>
      <c r="C14" s="17">
        <v>630</v>
      </c>
      <c r="D14" s="16">
        <v>700</v>
      </c>
      <c r="E14" s="17">
        <v>459</v>
      </c>
      <c r="F14" s="16">
        <v>510</v>
      </c>
      <c r="G14" s="17">
        <v>362.7</v>
      </c>
      <c r="H14" s="16">
        <v>403</v>
      </c>
      <c r="I14" s="17">
        <v>410.40000000000003</v>
      </c>
      <c r="J14" s="16">
        <v>456</v>
      </c>
      <c r="K14" s="17">
        <v>517.5</v>
      </c>
      <c r="L14" s="16">
        <v>575</v>
      </c>
      <c r="M14" s="17">
        <v>475.92000000000007</v>
      </c>
      <c r="N14" s="16">
        <v>2644</v>
      </c>
    </row>
    <row r="15" spans="2:14" x14ac:dyDescent="0.35">
      <c r="B15" s="15" t="s">
        <v>15</v>
      </c>
      <c r="C15" s="17">
        <v>630</v>
      </c>
      <c r="D15" s="16">
        <v>700</v>
      </c>
      <c r="E15" s="17">
        <v>459</v>
      </c>
      <c r="F15" s="16">
        <v>510</v>
      </c>
      <c r="G15" s="17">
        <v>362.7</v>
      </c>
      <c r="H15" s="16">
        <v>403</v>
      </c>
      <c r="I15" s="17">
        <v>410.40000000000003</v>
      </c>
      <c r="J15" s="16">
        <v>456</v>
      </c>
      <c r="K15" s="17">
        <v>517.5</v>
      </c>
      <c r="L15" s="16">
        <v>575</v>
      </c>
      <c r="M15" s="17">
        <v>475.92000000000007</v>
      </c>
      <c r="N15" s="16">
        <v>2644</v>
      </c>
    </row>
    <row r="16" spans="2:14" x14ac:dyDescent="0.35">
      <c r="B16" s="15" t="s">
        <v>16</v>
      </c>
      <c r="C16" s="17">
        <v>630</v>
      </c>
      <c r="D16" s="16">
        <v>700</v>
      </c>
      <c r="E16" s="17">
        <v>459</v>
      </c>
      <c r="F16" s="16">
        <v>510</v>
      </c>
      <c r="G16" s="17">
        <v>362.7</v>
      </c>
      <c r="H16" s="16">
        <v>403</v>
      </c>
      <c r="I16" s="17">
        <v>410.40000000000003</v>
      </c>
      <c r="J16" s="16">
        <v>456</v>
      </c>
      <c r="K16" s="17">
        <v>517.5</v>
      </c>
      <c r="L16" s="16">
        <v>575</v>
      </c>
      <c r="M16" s="17">
        <v>475.92000000000007</v>
      </c>
      <c r="N16" s="16">
        <v>2644</v>
      </c>
    </row>
    <row r="17" spans="2:14" x14ac:dyDescent="0.35">
      <c r="B17" s="15" t="s">
        <v>17</v>
      </c>
      <c r="C17" s="17">
        <v>630</v>
      </c>
      <c r="D17" s="16">
        <v>700</v>
      </c>
      <c r="E17" s="17">
        <v>459</v>
      </c>
      <c r="F17" s="16">
        <v>510</v>
      </c>
      <c r="G17" s="17">
        <v>362.7</v>
      </c>
      <c r="H17" s="16">
        <v>403</v>
      </c>
      <c r="I17" s="17">
        <v>410.40000000000003</v>
      </c>
      <c r="J17" s="16">
        <v>456</v>
      </c>
      <c r="K17" s="17">
        <v>517.5</v>
      </c>
      <c r="L17" s="16">
        <v>575</v>
      </c>
      <c r="M17" s="17">
        <v>475.92000000000007</v>
      </c>
      <c r="N17" s="16">
        <v>2644</v>
      </c>
    </row>
    <row r="18" spans="2:14" x14ac:dyDescent="0.35">
      <c r="B18" s="14" t="s">
        <v>51</v>
      </c>
      <c r="C18" s="17">
        <v>540</v>
      </c>
      <c r="D18" s="16">
        <v>2400</v>
      </c>
      <c r="E18" s="17">
        <v>450</v>
      </c>
      <c r="F18" s="16">
        <v>2000</v>
      </c>
      <c r="G18" s="17">
        <v>357.3</v>
      </c>
      <c r="H18" s="16">
        <v>1588</v>
      </c>
      <c r="I18" s="17">
        <v>367.2</v>
      </c>
      <c r="J18" s="16">
        <v>1632</v>
      </c>
      <c r="K18" s="17">
        <v>535.5</v>
      </c>
      <c r="L18" s="16">
        <v>2380</v>
      </c>
      <c r="M18" s="17">
        <v>450</v>
      </c>
      <c r="N18" s="16">
        <v>10000</v>
      </c>
    </row>
    <row r="19" spans="2:14" x14ac:dyDescent="0.35">
      <c r="B19" s="15" t="s">
        <v>18</v>
      </c>
      <c r="C19" s="17">
        <v>540</v>
      </c>
      <c r="D19" s="16">
        <v>600</v>
      </c>
      <c r="E19" s="17">
        <v>450</v>
      </c>
      <c r="F19" s="16">
        <v>500</v>
      </c>
      <c r="G19" s="17">
        <v>357.3</v>
      </c>
      <c r="H19" s="16">
        <v>397</v>
      </c>
      <c r="I19" s="17">
        <v>367.2</v>
      </c>
      <c r="J19" s="16">
        <v>408</v>
      </c>
      <c r="K19" s="17">
        <v>535.5</v>
      </c>
      <c r="L19" s="16">
        <v>595</v>
      </c>
      <c r="M19" s="17">
        <v>450</v>
      </c>
      <c r="N19" s="16">
        <v>2500</v>
      </c>
    </row>
    <row r="20" spans="2:14" x14ac:dyDescent="0.35">
      <c r="B20" s="15" t="s">
        <v>19</v>
      </c>
      <c r="C20" s="17">
        <v>540</v>
      </c>
      <c r="D20" s="16">
        <v>600</v>
      </c>
      <c r="E20" s="17">
        <v>450</v>
      </c>
      <c r="F20" s="16">
        <v>500</v>
      </c>
      <c r="G20" s="17">
        <v>357.3</v>
      </c>
      <c r="H20" s="16">
        <v>397</v>
      </c>
      <c r="I20" s="17">
        <v>367.2</v>
      </c>
      <c r="J20" s="16">
        <v>408</v>
      </c>
      <c r="K20" s="17">
        <v>535.5</v>
      </c>
      <c r="L20" s="16">
        <v>595</v>
      </c>
      <c r="M20" s="17">
        <v>450</v>
      </c>
      <c r="N20" s="16">
        <v>2500</v>
      </c>
    </row>
    <row r="21" spans="2:14" x14ac:dyDescent="0.35">
      <c r="B21" s="15" t="s">
        <v>20</v>
      </c>
      <c r="C21" s="17">
        <v>540</v>
      </c>
      <c r="D21" s="16">
        <v>600</v>
      </c>
      <c r="E21" s="17">
        <v>450</v>
      </c>
      <c r="F21" s="16">
        <v>500</v>
      </c>
      <c r="G21" s="17">
        <v>357.3</v>
      </c>
      <c r="H21" s="16">
        <v>397</v>
      </c>
      <c r="I21" s="17">
        <v>367.2</v>
      </c>
      <c r="J21" s="16">
        <v>408</v>
      </c>
      <c r="K21" s="17">
        <v>535.5</v>
      </c>
      <c r="L21" s="16">
        <v>595</v>
      </c>
      <c r="M21" s="17">
        <v>450</v>
      </c>
      <c r="N21" s="16">
        <v>2500</v>
      </c>
    </row>
    <row r="22" spans="2:14" x14ac:dyDescent="0.35">
      <c r="B22" s="15" t="s">
        <v>21</v>
      </c>
      <c r="C22" s="17">
        <v>540</v>
      </c>
      <c r="D22" s="16">
        <v>600</v>
      </c>
      <c r="E22" s="17">
        <v>450</v>
      </c>
      <c r="F22" s="16">
        <v>500</v>
      </c>
      <c r="G22" s="17">
        <v>357.3</v>
      </c>
      <c r="H22" s="16">
        <v>397</v>
      </c>
      <c r="I22" s="17">
        <v>367.2</v>
      </c>
      <c r="J22" s="16">
        <v>408</v>
      </c>
      <c r="K22" s="17">
        <v>535.5</v>
      </c>
      <c r="L22" s="16">
        <v>595</v>
      </c>
      <c r="M22" s="17">
        <v>450</v>
      </c>
      <c r="N22" s="16">
        <v>2500</v>
      </c>
    </row>
    <row r="23" spans="2:14" x14ac:dyDescent="0.35">
      <c r="B23" s="14" t="s">
        <v>52</v>
      </c>
      <c r="C23" s="17">
        <v>639.9</v>
      </c>
      <c r="D23" s="16">
        <v>3555</v>
      </c>
      <c r="E23" s="17">
        <v>648</v>
      </c>
      <c r="F23" s="16">
        <v>3600</v>
      </c>
      <c r="G23" s="17">
        <v>459.2700000000001</v>
      </c>
      <c r="H23" s="16">
        <v>2551.5</v>
      </c>
      <c r="I23" s="17">
        <v>470.61</v>
      </c>
      <c r="J23" s="16">
        <v>2614.5</v>
      </c>
      <c r="K23" s="17">
        <v>538.65</v>
      </c>
      <c r="L23" s="16">
        <v>2992.5</v>
      </c>
      <c r="M23" s="17">
        <v>551.28600000000006</v>
      </c>
      <c r="N23" s="16">
        <v>15313.5</v>
      </c>
    </row>
    <row r="24" spans="2:14" x14ac:dyDescent="0.35">
      <c r="B24" s="15" t="s">
        <v>53</v>
      </c>
      <c r="C24" s="17">
        <v>639.9</v>
      </c>
      <c r="D24" s="16">
        <v>711</v>
      </c>
      <c r="E24" s="17">
        <v>648</v>
      </c>
      <c r="F24" s="16">
        <v>720</v>
      </c>
      <c r="G24" s="17">
        <v>459.27000000000004</v>
      </c>
      <c r="H24" s="16">
        <v>510.3</v>
      </c>
      <c r="I24" s="17">
        <v>470.61</v>
      </c>
      <c r="J24" s="16">
        <v>522.9</v>
      </c>
      <c r="K24" s="17">
        <v>538.65</v>
      </c>
      <c r="L24" s="16">
        <v>598.5</v>
      </c>
      <c r="M24" s="17">
        <v>551.28600000000006</v>
      </c>
      <c r="N24" s="16">
        <v>3062.7</v>
      </c>
    </row>
    <row r="25" spans="2:14" x14ac:dyDescent="0.35">
      <c r="B25" s="15" t="s">
        <v>54</v>
      </c>
      <c r="C25" s="17">
        <v>639.9</v>
      </c>
      <c r="D25" s="16">
        <v>711</v>
      </c>
      <c r="E25" s="17">
        <v>648</v>
      </c>
      <c r="F25" s="16">
        <v>720</v>
      </c>
      <c r="G25" s="17">
        <v>459.27000000000004</v>
      </c>
      <c r="H25" s="16">
        <v>510.3</v>
      </c>
      <c r="I25" s="17">
        <v>470.61</v>
      </c>
      <c r="J25" s="16">
        <v>522.9</v>
      </c>
      <c r="K25" s="17">
        <v>538.65</v>
      </c>
      <c r="L25" s="16">
        <v>598.5</v>
      </c>
      <c r="M25" s="17">
        <v>551.28600000000006</v>
      </c>
      <c r="N25" s="16">
        <v>3062.7</v>
      </c>
    </row>
    <row r="26" spans="2:14" x14ac:dyDescent="0.35">
      <c r="B26" s="15" t="s">
        <v>55</v>
      </c>
      <c r="C26" s="17">
        <v>639.9</v>
      </c>
      <c r="D26" s="16">
        <v>711</v>
      </c>
      <c r="E26" s="17">
        <v>648</v>
      </c>
      <c r="F26" s="16">
        <v>720</v>
      </c>
      <c r="G26" s="17">
        <v>459.27000000000004</v>
      </c>
      <c r="H26" s="16">
        <v>510.3</v>
      </c>
      <c r="I26" s="17">
        <v>470.61</v>
      </c>
      <c r="J26" s="16">
        <v>522.9</v>
      </c>
      <c r="K26" s="17">
        <v>538.65</v>
      </c>
      <c r="L26" s="16">
        <v>598.5</v>
      </c>
      <c r="M26" s="17">
        <v>551.28600000000006</v>
      </c>
      <c r="N26" s="16">
        <v>3062.7</v>
      </c>
    </row>
    <row r="27" spans="2:14" x14ac:dyDescent="0.35">
      <c r="B27" s="15" t="s">
        <v>56</v>
      </c>
      <c r="C27" s="17">
        <v>639.9</v>
      </c>
      <c r="D27" s="16">
        <v>711</v>
      </c>
      <c r="E27" s="17">
        <v>648</v>
      </c>
      <c r="F27" s="16">
        <v>720</v>
      </c>
      <c r="G27" s="17">
        <v>459.27000000000004</v>
      </c>
      <c r="H27" s="16">
        <v>510.3</v>
      </c>
      <c r="I27" s="17">
        <v>470.61</v>
      </c>
      <c r="J27" s="16">
        <v>522.9</v>
      </c>
      <c r="K27" s="17">
        <v>538.65</v>
      </c>
      <c r="L27" s="16">
        <v>598.5</v>
      </c>
      <c r="M27" s="17">
        <v>551.28600000000006</v>
      </c>
      <c r="N27" s="16">
        <v>3062.7</v>
      </c>
    </row>
    <row r="28" spans="2:14" x14ac:dyDescent="0.35">
      <c r="B28" s="15" t="s">
        <v>57</v>
      </c>
      <c r="C28" s="17">
        <v>639.9</v>
      </c>
      <c r="D28" s="16">
        <v>711</v>
      </c>
      <c r="E28" s="17">
        <v>648</v>
      </c>
      <c r="F28" s="16">
        <v>720</v>
      </c>
      <c r="G28" s="17">
        <v>459.27000000000004</v>
      </c>
      <c r="H28" s="16">
        <v>510.3</v>
      </c>
      <c r="I28" s="17">
        <v>470.61</v>
      </c>
      <c r="J28" s="16">
        <v>522.9</v>
      </c>
      <c r="K28" s="17">
        <v>538.65</v>
      </c>
      <c r="L28" s="16">
        <v>598.5</v>
      </c>
      <c r="M28" s="17">
        <v>551.28600000000006</v>
      </c>
      <c r="N28" s="16">
        <v>3062.7</v>
      </c>
    </row>
    <row r="29" spans="2:14" x14ac:dyDescent="0.35">
      <c r="B29" s="14" t="s">
        <v>58</v>
      </c>
      <c r="C29" s="17">
        <v>630</v>
      </c>
      <c r="D29" s="16">
        <v>2100</v>
      </c>
      <c r="E29" s="17">
        <v>560.70000000000005</v>
      </c>
      <c r="F29" s="16">
        <v>1869</v>
      </c>
      <c r="G29" s="17">
        <v>306</v>
      </c>
      <c r="H29" s="16">
        <v>1020</v>
      </c>
      <c r="I29" s="17">
        <v>364.8</v>
      </c>
      <c r="J29" s="16">
        <v>1216</v>
      </c>
      <c r="K29" s="17">
        <v>225</v>
      </c>
      <c r="L29" s="16">
        <v>750</v>
      </c>
      <c r="M29" s="17">
        <v>417.3</v>
      </c>
      <c r="N29" s="16">
        <v>6955</v>
      </c>
    </row>
    <row r="30" spans="2:14" x14ac:dyDescent="0.35">
      <c r="B30" s="15" t="s">
        <v>22</v>
      </c>
      <c r="C30" s="17">
        <v>630</v>
      </c>
      <c r="D30" s="16">
        <v>700</v>
      </c>
      <c r="E30" s="17">
        <v>560.70000000000005</v>
      </c>
      <c r="F30" s="16">
        <v>623</v>
      </c>
      <c r="G30" s="17">
        <v>306</v>
      </c>
      <c r="H30" s="16">
        <v>340</v>
      </c>
      <c r="I30" s="17">
        <v>367.2</v>
      </c>
      <c r="J30" s="16">
        <v>408</v>
      </c>
      <c r="K30" s="17">
        <v>225</v>
      </c>
      <c r="L30" s="16">
        <v>250</v>
      </c>
      <c r="M30" s="17">
        <v>417.78000000000003</v>
      </c>
      <c r="N30" s="16">
        <v>2321</v>
      </c>
    </row>
    <row r="31" spans="2:14" x14ac:dyDescent="0.35">
      <c r="B31" s="15" t="s">
        <v>23</v>
      </c>
      <c r="C31" s="17">
        <v>630</v>
      </c>
      <c r="D31" s="16">
        <v>700</v>
      </c>
      <c r="E31" s="17">
        <v>560.70000000000005</v>
      </c>
      <c r="F31" s="16">
        <v>623</v>
      </c>
      <c r="G31" s="17">
        <v>306</v>
      </c>
      <c r="H31" s="16">
        <v>340</v>
      </c>
      <c r="I31" s="17">
        <v>367.2</v>
      </c>
      <c r="J31" s="16">
        <v>408</v>
      </c>
      <c r="K31" s="17">
        <v>225</v>
      </c>
      <c r="L31" s="16">
        <v>250</v>
      </c>
      <c r="M31" s="17">
        <v>417.78000000000003</v>
      </c>
      <c r="N31" s="16">
        <v>2321</v>
      </c>
    </row>
    <row r="32" spans="2:14" x14ac:dyDescent="0.35">
      <c r="B32" s="15" t="s">
        <v>24</v>
      </c>
      <c r="C32" s="17">
        <v>630</v>
      </c>
      <c r="D32" s="16">
        <v>700</v>
      </c>
      <c r="E32" s="17">
        <v>560.70000000000005</v>
      </c>
      <c r="F32" s="16">
        <v>623</v>
      </c>
      <c r="G32" s="17">
        <v>306</v>
      </c>
      <c r="H32" s="16">
        <v>340</v>
      </c>
      <c r="I32" s="17">
        <v>360</v>
      </c>
      <c r="J32" s="16">
        <v>400</v>
      </c>
      <c r="K32" s="17">
        <v>225</v>
      </c>
      <c r="L32" s="16">
        <v>250</v>
      </c>
      <c r="M32" s="17">
        <v>416.34</v>
      </c>
      <c r="N32" s="16">
        <v>2313</v>
      </c>
    </row>
    <row r="33" spans="2:14" x14ac:dyDescent="0.35">
      <c r="B33" s="14" t="s">
        <v>59</v>
      </c>
      <c r="C33" s="17">
        <v>558</v>
      </c>
      <c r="D33" s="16">
        <v>2480</v>
      </c>
      <c r="E33" s="17">
        <v>531</v>
      </c>
      <c r="F33" s="16">
        <v>2360</v>
      </c>
      <c r="G33" s="17">
        <v>306</v>
      </c>
      <c r="H33" s="16">
        <v>1360</v>
      </c>
      <c r="I33" s="17">
        <v>352.57499999999999</v>
      </c>
      <c r="J33" s="16">
        <v>1567</v>
      </c>
      <c r="K33" s="17">
        <v>225</v>
      </c>
      <c r="L33" s="16">
        <v>1000</v>
      </c>
      <c r="M33" s="17">
        <v>394.51499999999999</v>
      </c>
      <c r="N33" s="16">
        <v>8767</v>
      </c>
    </row>
    <row r="34" spans="2:14" x14ac:dyDescent="0.35">
      <c r="B34" s="15" t="s">
        <v>60</v>
      </c>
      <c r="C34" s="17">
        <v>558</v>
      </c>
      <c r="D34" s="16">
        <v>620</v>
      </c>
      <c r="E34" s="17">
        <v>531</v>
      </c>
      <c r="F34" s="16">
        <v>590</v>
      </c>
      <c r="G34" s="17">
        <v>306</v>
      </c>
      <c r="H34" s="16">
        <v>340</v>
      </c>
      <c r="I34" s="17">
        <v>367.2</v>
      </c>
      <c r="J34" s="16">
        <v>408</v>
      </c>
      <c r="K34" s="17">
        <v>225</v>
      </c>
      <c r="L34" s="16">
        <v>250</v>
      </c>
      <c r="M34" s="17">
        <v>397.44</v>
      </c>
      <c r="N34" s="16">
        <v>2208</v>
      </c>
    </row>
    <row r="35" spans="2:14" x14ac:dyDescent="0.35">
      <c r="B35" s="15" t="s">
        <v>25</v>
      </c>
      <c r="C35" s="17">
        <v>558</v>
      </c>
      <c r="D35" s="16">
        <v>620</v>
      </c>
      <c r="E35" s="17">
        <v>531</v>
      </c>
      <c r="F35" s="16">
        <v>590</v>
      </c>
      <c r="G35" s="17">
        <v>306</v>
      </c>
      <c r="H35" s="16">
        <v>340</v>
      </c>
      <c r="I35" s="17">
        <v>367.2</v>
      </c>
      <c r="J35" s="16">
        <v>408</v>
      </c>
      <c r="K35" s="17">
        <v>225</v>
      </c>
      <c r="L35" s="16">
        <v>250</v>
      </c>
      <c r="M35" s="17">
        <v>397.44</v>
      </c>
      <c r="N35" s="16">
        <v>2208</v>
      </c>
    </row>
    <row r="36" spans="2:14" x14ac:dyDescent="0.35">
      <c r="B36" s="15" t="s">
        <v>26</v>
      </c>
      <c r="C36" s="17">
        <v>558</v>
      </c>
      <c r="D36" s="16">
        <v>620</v>
      </c>
      <c r="E36" s="17">
        <v>531</v>
      </c>
      <c r="F36" s="16">
        <v>590</v>
      </c>
      <c r="G36" s="17">
        <v>306</v>
      </c>
      <c r="H36" s="16">
        <v>340</v>
      </c>
      <c r="I36" s="17">
        <v>367.2</v>
      </c>
      <c r="J36" s="16">
        <v>408</v>
      </c>
      <c r="K36" s="17">
        <v>225</v>
      </c>
      <c r="L36" s="16">
        <v>250</v>
      </c>
      <c r="M36" s="17">
        <v>397.44</v>
      </c>
      <c r="N36" s="16">
        <v>2208</v>
      </c>
    </row>
    <row r="37" spans="2:14" x14ac:dyDescent="0.35">
      <c r="B37" s="15" t="s">
        <v>27</v>
      </c>
      <c r="C37" s="17">
        <v>558</v>
      </c>
      <c r="D37" s="16">
        <v>620</v>
      </c>
      <c r="E37" s="17">
        <v>531</v>
      </c>
      <c r="F37" s="16">
        <v>590</v>
      </c>
      <c r="G37" s="17">
        <v>306</v>
      </c>
      <c r="H37" s="16">
        <v>340</v>
      </c>
      <c r="I37" s="17">
        <v>308.7</v>
      </c>
      <c r="J37" s="16">
        <v>343</v>
      </c>
      <c r="K37" s="17">
        <v>225</v>
      </c>
      <c r="L37" s="16">
        <v>250</v>
      </c>
      <c r="M37" s="17">
        <v>385.74</v>
      </c>
      <c r="N37" s="16">
        <v>2143</v>
      </c>
    </row>
    <row r="38" spans="2:14" x14ac:dyDescent="0.35">
      <c r="B38" s="14" t="s">
        <v>61</v>
      </c>
      <c r="C38" s="17">
        <v>540</v>
      </c>
      <c r="D38" s="16">
        <v>600</v>
      </c>
      <c r="E38" s="17">
        <v>387</v>
      </c>
      <c r="F38" s="16">
        <v>430</v>
      </c>
      <c r="G38" s="17">
        <v>306</v>
      </c>
      <c r="H38" s="16">
        <v>340</v>
      </c>
      <c r="I38" s="17">
        <v>308.7</v>
      </c>
      <c r="J38" s="16">
        <v>343</v>
      </c>
      <c r="K38" s="17">
        <v>225</v>
      </c>
      <c r="L38" s="16">
        <v>250</v>
      </c>
      <c r="M38" s="17">
        <v>353.34000000000003</v>
      </c>
      <c r="N38" s="16">
        <v>1963</v>
      </c>
    </row>
    <row r="39" spans="2:14" x14ac:dyDescent="0.35">
      <c r="B39" s="15" t="s">
        <v>62</v>
      </c>
      <c r="C39" s="17">
        <v>540</v>
      </c>
      <c r="D39" s="16">
        <v>600</v>
      </c>
      <c r="E39" s="17">
        <v>387</v>
      </c>
      <c r="F39" s="16">
        <v>430</v>
      </c>
      <c r="G39" s="17">
        <v>306</v>
      </c>
      <c r="H39" s="16">
        <v>340</v>
      </c>
      <c r="I39" s="17">
        <v>308.7</v>
      </c>
      <c r="J39" s="16">
        <v>343</v>
      </c>
      <c r="K39" s="17">
        <v>225</v>
      </c>
      <c r="L39" s="16">
        <v>250</v>
      </c>
      <c r="M39" s="17">
        <v>353.34000000000003</v>
      </c>
      <c r="N39" s="16">
        <v>1963</v>
      </c>
    </row>
    <row r="40" spans="2:14" x14ac:dyDescent="0.35">
      <c r="B40" s="14" t="s">
        <v>66</v>
      </c>
      <c r="C40" s="17">
        <v>600.05769230769226</v>
      </c>
      <c r="D40" s="16">
        <v>17335</v>
      </c>
      <c r="E40" s="17">
        <v>529.37307692307706</v>
      </c>
      <c r="F40" s="16">
        <v>15293</v>
      </c>
      <c r="G40" s="17">
        <v>378.84807692307703</v>
      </c>
      <c r="H40" s="16">
        <v>10944.5</v>
      </c>
      <c r="I40" s="17">
        <v>410.88807692307699</v>
      </c>
      <c r="J40" s="16">
        <v>11870.099999999999</v>
      </c>
      <c r="K40" s="17">
        <v>439.33499999999998</v>
      </c>
      <c r="L40" s="16">
        <v>12691.9</v>
      </c>
      <c r="M40" s="17">
        <v>471.70038461538451</v>
      </c>
      <c r="N40" s="16">
        <v>68134.499999999985</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4:L21"/>
  <sheetViews>
    <sheetView workbookViewId="0">
      <selection activeCell="C26" sqref="C26"/>
    </sheetView>
  </sheetViews>
  <sheetFormatPr defaultRowHeight="14.5" x14ac:dyDescent="0.35"/>
  <cols>
    <col min="2" max="2" width="51.6328125" customWidth="1"/>
    <col min="3" max="3" width="35.453125" customWidth="1"/>
  </cols>
  <sheetData>
    <row r="4" spans="2:7" x14ac:dyDescent="0.35">
      <c r="B4" t="s">
        <v>71</v>
      </c>
      <c r="C4" t="s">
        <v>75</v>
      </c>
      <c r="D4" t="s">
        <v>80</v>
      </c>
      <c r="G4">
        <v>1</v>
      </c>
    </row>
    <row r="5" spans="2:7" x14ac:dyDescent="0.35">
      <c r="B5" t="s">
        <v>76</v>
      </c>
      <c r="G5">
        <v>1</v>
      </c>
    </row>
    <row r="6" spans="2:7" x14ac:dyDescent="0.35">
      <c r="B6" t="s">
        <v>77</v>
      </c>
      <c r="G6">
        <v>4</v>
      </c>
    </row>
    <row r="7" spans="2:7" x14ac:dyDescent="0.35">
      <c r="B7" t="s">
        <v>78</v>
      </c>
    </row>
    <row r="8" spans="2:7" x14ac:dyDescent="0.35">
      <c r="B8" t="s">
        <v>79</v>
      </c>
      <c r="G8">
        <v>1.5</v>
      </c>
    </row>
    <row r="9" spans="2:7" x14ac:dyDescent="0.35">
      <c r="G9">
        <f>SUM(G4:G8)</f>
        <v>7.5</v>
      </c>
    </row>
    <row r="10" spans="2:7" x14ac:dyDescent="0.35">
      <c r="B10" t="s">
        <v>81</v>
      </c>
      <c r="G10">
        <v>4</v>
      </c>
    </row>
    <row r="19" spans="2:12" x14ac:dyDescent="0.35">
      <c r="B19" s="21" t="s">
        <v>91</v>
      </c>
      <c r="C19" s="22" t="s">
        <v>92</v>
      </c>
      <c r="D19" s="22" t="s">
        <v>93</v>
      </c>
      <c r="E19" s="22" t="s">
        <v>94</v>
      </c>
      <c r="F19" s="22" t="s">
        <v>95</v>
      </c>
      <c r="G19" s="22" t="s">
        <v>96</v>
      </c>
      <c r="H19" s="22" t="s">
        <v>97</v>
      </c>
      <c r="I19" s="30" t="s">
        <v>98</v>
      </c>
      <c r="J19" s="30" t="s">
        <v>99</v>
      </c>
      <c r="K19" s="30" t="s">
        <v>100</v>
      </c>
      <c r="L19" s="27" t="s">
        <v>101</v>
      </c>
    </row>
    <row r="20" spans="2:12" x14ac:dyDescent="0.35">
      <c r="B20" s="23"/>
      <c r="C20" s="24"/>
      <c r="D20" s="24"/>
      <c r="E20" s="25"/>
      <c r="F20" s="25"/>
      <c r="G20" s="29"/>
      <c r="H20" s="25"/>
      <c r="I20" s="25"/>
      <c r="J20" s="28"/>
      <c r="K20" s="28"/>
      <c r="L20" s="26"/>
    </row>
    <row r="21" spans="2:12" x14ac:dyDescent="0.35">
      <c r="B21" s="23"/>
      <c r="C21" s="24"/>
      <c r="D21" s="24"/>
      <c r="E21" s="25"/>
      <c r="F21" s="25"/>
      <c r="G21" s="29"/>
      <c r="H21" s="25"/>
      <c r="I21" s="25"/>
      <c r="J21" s="28"/>
      <c r="K21" s="28"/>
      <c r="L21" s="2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Admin">
    <tabColor theme="0" tint="-0.499984740745262"/>
  </sheetPr>
  <dimension ref="B3:AG29"/>
  <sheetViews>
    <sheetView topLeftCell="X1" zoomScale="70" zoomScaleNormal="70" workbookViewId="0">
      <selection activeCell="AG5" sqref="AG5"/>
    </sheetView>
  </sheetViews>
  <sheetFormatPr defaultRowHeight="14.5" x14ac:dyDescent="0.35"/>
  <cols>
    <col min="1" max="1" width="4.90625" customWidth="1"/>
    <col min="3" max="3" width="2.453125" customWidth="1"/>
    <col min="5" max="5" width="2.08984375" customWidth="1"/>
    <col min="6" max="6" width="35.36328125" customWidth="1"/>
    <col min="7" max="7" width="3.08984375" customWidth="1"/>
    <col min="11" max="11" width="14.36328125" customWidth="1"/>
    <col min="14" max="15" width="8.6328125" style="61"/>
    <col min="16" max="20" width="20" customWidth="1"/>
    <col min="21" max="23" width="20" style="61" customWidth="1"/>
    <col min="24" max="25" width="13.6328125" style="61" customWidth="1"/>
    <col min="27" max="27" width="7.54296875" customWidth="1"/>
    <col min="29" max="29" width="87.36328125" customWidth="1"/>
    <col min="33" max="33" width="18.54296875" customWidth="1"/>
  </cols>
  <sheetData>
    <row r="3" spans="2:33" x14ac:dyDescent="0.35">
      <c r="B3" s="12" t="s">
        <v>90</v>
      </c>
      <c r="D3" s="12" t="s">
        <v>89</v>
      </c>
      <c r="F3" s="12" t="s">
        <v>88</v>
      </c>
      <c r="H3" s="12" t="s">
        <v>72</v>
      </c>
      <c r="I3" s="12"/>
      <c r="K3" s="12" t="s">
        <v>129</v>
      </c>
      <c r="L3" s="12" t="s">
        <v>130</v>
      </c>
      <c r="M3" s="12" t="s">
        <v>131</v>
      </c>
      <c r="N3" s="84"/>
      <c r="O3" s="8" t="s">
        <v>1</v>
      </c>
      <c r="P3" s="59"/>
      <c r="Q3" s="59"/>
      <c r="R3" s="57"/>
      <c r="S3" s="58">
        <f>IFERROR(INDEX($AB$4:$AC$11,MATCH('Efterfrågat resursbehov'!D2,AC4:AC11,0),1),"")</f>
        <v>0</v>
      </c>
      <c r="U3" s="61" t="str">
        <f>'Efterfrågat resursbehov'!D2</f>
        <v>Välj Region i listan här</v>
      </c>
      <c r="Z3" s="61"/>
      <c r="AB3" s="8" t="s">
        <v>131</v>
      </c>
      <c r="AC3" s="8" t="s">
        <v>209</v>
      </c>
      <c r="AG3" s="8" t="s">
        <v>230</v>
      </c>
    </row>
    <row r="4" spans="2:33" x14ac:dyDescent="0.35">
      <c r="B4" t="s">
        <v>38</v>
      </c>
      <c r="D4" t="s">
        <v>2</v>
      </c>
      <c r="F4" s="1" t="s">
        <v>10</v>
      </c>
      <c r="H4" t="s">
        <v>73</v>
      </c>
      <c r="I4" s="19">
        <v>0.01</v>
      </c>
      <c r="K4" s="1"/>
      <c r="Z4" s="61"/>
      <c r="AB4" t="s">
        <v>2</v>
      </c>
      <c r="AC4" t="s">
        <v>218</v>
      </c>
      <c r="AG4" s="114">
        <v>1.07</v>
      </c>
    </row>
    <row r="5" spans="2:33" x14ac:dyDescent="0.35">
      <c r="B5" t="s">
        <v>39</v>
      </c>
      <c r="D5" t="s">
        <v>3</v>
      </c>
      <c r="F5" s="1" t="s">
        <v>11</v>
      </c>
      <c r="H5" t="s">
        <v>74</v>
      </c>
      <c r="I5" s="19">
        <v>0.02</v>
      </c>
      <c r="K5" s="1"/>
      <c r="O5" s="12" t="s">
        <v>2</v>
      </c>
      <c r="P5" s="61" t="s">
        <v>102</v>
      </c>
      <c r="Q5" s="61" t="s">
        <v>104</v>
      </c>
      <c r="R5" s="61" t="s">
        <v>106</v>
      </c>
      <c r="S5" s="61" t="s">
        <v>139</v>
      </c>
      <c r="T5" s="61" t="s">
        <v>109</v>
      </c>
      <c r="U5" s="61" t="s">
        <v>111</v>
      </c>
      <c r="Z5" s="61"/>
      <c r="AA5" s="103"/>
      <c r="AB5" s="61" t="s">
        <v>3</v>
      </c>
      <c r="AC5" s="61" t="s">
        <v>219</v>
      </c>
    </row>
    <row r="6" spans="2:33" x14ac:dyDescent="0.35">
      <c r="B6" t="s">
        <v>40</v>
      </c>
      <c r="D6" t="s">
        <v>4</v>
      </c>
      <c r="F6" s="1" t="s">
        <v>49</v>
      </c>
      <c r="H6" t="s">
        <v>86</v>
      </c>
      <c r="I6" s="19"/>
      <c r="K6" s="1"/>
      <c r="O6" s="12" t="s">
        <v>3</v>
      </c>
      <c r="P6" s="61" t="s">
        <v>104</v>
      </c>
      <c r="Q6" s="61" t="s">
        <v>138</v>
      </c>
      <c r="R6" s="61" t="s">
        <v>114</v>
      </c>
      <c r="S6" s="61" t="s">
        <v>116</v>
      </c>
      <c r="T6" s="61" t="s">
        <v>106</v>
      </c>
      <c r="U6" s="61" t="s">
        <v>139</v>
      </c>
      <c r="V6" s="61" t="s">
        <v>109</v>
      </c>
      <c r="W6" s="61" t="s">
        <v>111</v>
      </c>
      <c r="X6"/>
      <c r="Z6" s="61"/>
      <c r="AA6" s="103"/>
      <c r="AB6" s="61" t="s">
        <v>4</v>
      </c>
      <c r="AC6" s="61" t="s">
        <v>220</v>
      </c>
    </row>
    <row r="7" spans="2:33" x14ac:dyDescent="0.35">
      <c r="B7" t="s">
        <v>41</v>
      </c>
      <c r="D7" t="s">
        <v>5</v>
      </c>
      <c r="F7" s="1" t="s">
        <v>12</v>
      </c>
      <c r="H7" t="s">
        <v>87</v>
      </c>
      <c r="I7" s="19"/>
      <c r="K7" s="1"/>
      <c r="O7" s="12" t="s">
        <v>4</v>
      </c>
      <c r="P7" s="61" t="s">
        <v>104</v>
      </c>
      <c r="Q7" s="61" t="s">
        <v>138</v>
      </c>
      <c r="R7" s="61" t="s">
        <v>118</v>
      </c>
      <c r="S7" s="61" t="s">
        <v>116</v>
      </c>
      <c r="T7" s="61" t="s">
        <v>106</v>
      </c>
      <c r="U7" s="61" t="s">
        <v>109</v>
      </c>
      <c r="V7" s="61" t="s">
        <v>182</v>
      </c>
      <c r="W7" s="61" t="s">
        <v>111</v>
      </c>
      <c r="X7"/>
      <c r="Z7" s="61"/>
      <c r="AA7" s="103"/>
      <c r="AB7" s="61" t="s">
        <v>5</v>
      </c>
      <c r="AC7" s="61" t="s">
        <v>221</v>
      </c>
    </row>
    <row r="8" spans="2:33" x14ac:dyDescent="0.35">
      <c r="D8" t="s">
        <v>6</v>
      </c>
      <c r="F8" s="1" t="s">
        <v>13</v>
      </c>
      <c r="K8" s="1"/>
      <c r="O8" s="12" t="s">
        <v>5</v>
      </c>
      <c r="P8" s="61" t="s">
        <v>121</v>
      </c>
      <c r="Q8" s="61" t="s">
        <v>104</v>
      </c>
      <c r="R8" s="61" t="s">
        <v>118</v>
      </c>
      <c r="S8" s="61" t="s">
        <v>116</v>
      </c>
      <c r="T8" s="61" t="s">
        <v>123</v>
      </c>
      <c r="U8" s="61" t="s">
        <v>125</v>
      </c>
      <c r="V8" s="61" t="s">
        <v>109</v>
      </c>
      <c r="W8" s="61" t="s">
        <v>182</v>
      </c>
      <c r="X8"/>
      <c r="Z8" s="61"/>
      <c r="AA8" s="103"/>
      <c r="AB8" s="61" t="s">
        <v>6</v>
      </c>
      <c r="AC8" s="61" t="s">
        <v>222</v>
      </c>
    </row>
    <row r="9" spans="2:33" x14ac:dyDescent="0.35">
      <c r="D9" t="s">
        <v>7</v>
      </c>
      <c r="F9" s="1" t="s">
        <v>14</v>
      </c>
      <c r="K9" s="1"/>
      <c r="O9" s="12" t="s">
        <v>6</v>
      </c>
      <c r="P9" s="61" t="s">
        <v>102</v>
      </c>
      <c r="Q9" s="61" t="s">
        <v>121</v>
      </c>
      <c r="R9" s="61" t="s">
        <v>104</v>
      </c>
      <c r="S9" s="61" t="s">
        <v>138</v>
      </c>
      <c r="T9" s="61" t="s">
        <v>118</v>
      </c>
      <c r="U9" s="61" t="s">
        <v>116</v>
      </c>
      <c r="V9" s="61" t="s">
        <v>109</v>
      </c>
      <c r="W9" s="61" t="s">
        <v>182</v>
      </c>
      <c r="X9"/>
      <c r="Z9" s="61"/>
      <c r="AA9" s="103"/>
      <c r="AB9" s="61" t="s">
        <v>7</v>
      </c>
      <c r="AC9" s="61" t="s">
        <v>223</v>
      </c>
    </row>
    <row r="10" spans="2:33" x14ac:dyDescent="0.35">
      <c r="D10" t="s">
        <v>8</v>
      </c>
      <c r="F10" s="1" t="s">
        <v>15</v>
      </c>
      <c r="K10" s="1"/>
      <c r="O10" s="12" t="s">
        <v>7</v>
      </c>
      <c r="P10" s="61" t="s">
        <v>104</v>
      </c>
      <c r="Q10" s="61" t="s">
        <v>114</v>
      </c>
      <c r="R10" s="61" t="s">
        <v>118</v>
      </c>
      <c r="S10" s="61" t="s">
        <v>116</v>
      </c>
      <c r="T10" s="61" t="s">
        <v>106</v>
      </c>
      <c r="U10" s="61" t="s">
        <v>109</v>
      </c>
      <c r="V10" s="61" t="s">
        <v>182</v>
      </c>
      <c r="W10" s="61" t="s">
        <v>111</v>
      </c>
      <c r="X10"/>
      <c r="Z10" s="61"/>
      <c r="AA10" s="103"/>
      <c r="AB10" s="61" t="s">
        <v>8</v>
      </c>
      <c r="AC10" s="61" t="s">
        <v>224</v>
      </c>
    </row>
    <row r="11" spans="2:33" x14ac:dyDescent="0.35">
      <c r="F11" s="1" t="s">
        <v>16</v>
      </c>
      <c r="K11" s="1"/>
      <c r="O11" s="12" t="s">
        <v>8</v>
      </c>
      <c r="P11" s="61" t="s">
        <v>104</v>
      </c>
      <c r="Q11" s="61" t="s">
        <v>138</v>
      </c>
      <c r="R11" s="61" t="s">
        <v>118</v>
      </c>
      <c r="S11" s="61" t="s">
        <v>116</v>
      </c>
      <c r="T11" s="61" t="s">
        <v>106</v>
      </c>
      <c r="U11" s="61" t="s">
        <v>182</v>
      </c>
      <c r="V11" s="61" t="s">
        <v>109</v>
      </c>
      <c r="W11" s="61" t="s">
        <v>111</v>
      </c>
      <c r="X11"/>
      <c r="Z11" s="61"/>
      <c r="AA11" s="103"/>
      <c r="AC11" t="s">
        <v>225</v>
      </c>
    </row>
    <row r="12" spans="2:33" x14ac:dyDescent="0.35">
      <c r="F12" s="1" t="s">
        <v>17</v>
      </c>
      <c r="K12" s="1"/>
      <c r="Z12" s="61"/>
    </row>
    <row r="13" spans="2:33" x14ac:dyDescent="0.35">
      <c r="F13" s="1" t="s">
        <v>18</v>
      </c>
      <c r="K13" s="1"/>
      <c r="Z13" s="61"/>
    </row>
    <row r="14" spans="2:33" x14ac:dyDescent="0.35">
      <c r="F14" s="1" t="s">
        <v>19</v>
      </c>
      <c r="K14" s="1"/>
    </row>
    <row r="15" spans="2:33" x14ac:dyDescent="0.35">
      <c r="F15" s="1" t="s">
        <v>20</v>
      </c>
    </row>
    <row r="16" spans="2:33" x14ac:dyDescent="0.35">
      <c r="F16" s="1" t="s">
        <v>21</v>
      </c>
    </row>
    <row r="17" spans="6:6" x14ac:dyDescent="0.35">
      <c r="F17" s="1" t="s">
        <v>53</v>
      </c>
    </row>
    <row r="18" spans="6:6" x14ac:dyDescent="0.35">
      <c r="F18" s="1" t="s">
        <v>54</v>
      </c>
    </row>
    <row r="19" spans="6:6" x14ac:dyDescent="0.35">
      <c r="F19" s="1" t="s">
        <v>55</v>
      </c>
    </row>
    <row r="20" spans="6:6" x14ac:dyDescent="0.35">
      <c r="F20" s="1" t="s">
        <v>56</v>
      </c>
    </row>
    <row r="21" spans="6:6" x14ac:dyDescent="0.35">
      <c r="F21" s="1" t="s">
        <v>57</v>
      </c>
    </row>
    <row r="22" spans="6:6" x14ac:dyDescent="0.35">
      <c r="F22" s="1" t="s">
        <v>22</v>
      </c>
    </row>
    <row r="23" spans="6:6" x14ac:dyDescent="0.35">
      <c r="F23" s="1" t="s">
        <v>23</v>
      </c>
    </row>
    <row r="24" spans="6:6" x14ac:dyDescent="0.35">
      <c r="F24" s="1" t="s">
        <v>24</v>
      </c>
    </row>
    <row r="25" spans="6:6" x14ac:dyDescent="0.35">
      <c r="F25" s="1" t="s">
        <v>60</v>
      </c>
    </row>
    <row r="26" spans="6:6" x14ac:dyDescent="0.35">
      <c r="F26" s="1" t="s">
        <v>25</v>
      </c>
    </row>
    <row r="27" spans="6:6" x14ac:dyDescent="0.35">
      <c r="F27" s="1" t="s">
        <v>26</v>
      </c>
    </row>
    <row r="28" spans="6:6" x14ac:dyDescent="0.35">
      <c r="F28" s="1" t="s">
        <v>27</v>
      </c>
    </row>
    <row r="29" spans="6:6" x14ac:dyDescent="0.35">
      <c r="F29" s="1" t="s">
        <v>62</v>
      </c>
    </row>
  </sheetData>
  <dataValidations count="1">
    <dataValidation allowBlank="1" showInputMessage="1" showErrorMessage="1" prompt="Prisjustering - Knappa in en procentsats för prisjustering_x000a_" sqref="AG3:AG4" xr:uid="{4B5C9ED2-D616-4460-A661-73C2FEA265C6}"/>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0" tint="-0.499984740745262"/>
  </sheetPr>
  <dimension ref="A1:Q1411"/>
  <sheetViews>
    <sheetView showGridLines="0" workbookViewId="0">
      <selection activeCell="H1" sqref="H1"/>
    </sheetView>
  </sheetViews>
  <sheetFormatPr defaultRowHeight="14.5" x14ac:dyDescent="0.35"/>
  <cols>
    <col min="1" max="1" width="17.453125" customWidth="1"/>
    <col min="2" max="2" width="14" customWidth="1"/>
    <col min="3" max="3" width="14.08984375" customWidth="1"/>
    <col min="4" max="4" width="19.36328125" customWidth="1"/>
    <col min="7" max="7" width="39.453125" customWidth="1"/>
    <col min="13" max="13" width="21.54296875" customWidth="1"/>
  </cols>
  <sheetData>
    <row r="1" spans="1:17" x14ac:dyDescent="0.35">
      <c r="A1" s="49"/>
      <c r="B1" s="49"/>
      <c r="C1" s="52"/>
      <c r="D1" s="49"/>
      <c r="E1" s="49"/>
      <c r="F1" s="49"/>
      <c r="G1" s="49"/>
      <c r="H1" s="115"/>
      <c r="I1" s="49"/>
      <c r="J1" s="49"/>
      <c r="K1" s="49"/>
      <c r="L1" s="49"/>
      <c r="M1" s="49"/>
      <c r="N1" s="49"/>
      <c r="O1" s="49"/>
      <c r="P1" s="49"/>
      <c r="Q1" s="49"/>
    </row>
    <row r="2" spans="1:17" x14ac:dyDescent="0.35">
      <c r="A2" s="49"/>
      <c r="B2" s="49"/>
      <c r="C2" s="52"/>
      <c r="D2" s="49"/>
      <c r="E2" s="49"/>
      <c r="F2" s="49"/>
      <c r="G2" s="49"/>
      <c r="H2" s="49"/>
      <c r="I2" s="49"/>
      <c r="J2" s="49"/>
      <c r="K2" s="49"/>
      <c r="L2" s="49"/>
      <c r="M2" s="49"/>
      <c r="N2" s="49"/>
      <c r="O2" s="49"/>
      <c r="P2" s="49"/>
      <c r="Q2" s="49"/>
    </row>
    <row r="3" spans="1:17" ht="15.5" x14ac:dyDescent="0.35">
      <c r="A3" s="50" t="s">
        <v>180</v>
      </c>
      <c r="B3" s="49"/>
      <c r="C3" s="52"/>
      <c r="D3" s="49"/>
      <c r="E3" s="49"/>
      <c r="F3" s="49"/>
      <c r="G3" s="49"/>
      <c r="H3" s="49"/>
      <c r="I3" s="49"/>
      <c r="J3" s="49"/>
      <c r="K3" s="49"/>
      <c r="L3" s="49"/>
      <c r="M3" s="49"/>
      <c r="N3" s="49"/>
      <c r="O3" s="49"/>
      <c r="P3" s="49"/>
      <c r="Q3" s="49"/>
    </row>
    <row r="4" spans="1:17" x14ac:dyDescent="0.35">
      <c r="A4" s="51" t="s">
        <v>133</v>
      </c>
      <c r="B4" s="49"/>
      <c r="C4" s="52"/>
      <c r="D4" s="49"/>
      <c r="E4" s="49"/>
      <c r="F4" s="49"/>
      <c r="G4" s="49"/>
      <c r="H4" s="49"/>
      <c r="I4" s="49"/>
      <c r="J4" s="49"/>
      <c r="K4" s="49"/>
      <c r="L4" s="49"/>
      <c r="M4" s="49"/>
      <c r="N4" s="49"/>
      <c r="O4" s="49"/>
      <c r="P4" s="49"/>
      <c r="Q4" s="49"/>
    </row>
    <row r="5" spans="1:17" x14ac:dyDescent="0.35">
      <c r="A5" s="51" t="s">
        <v>134</v>
      </c>
      <c r="B5" s="49"/>
      <c r="C5" s="52"/>
      <c r="D5" s="49"/>
      <c r="E5" s="49"/>
      <c r="F5" s="49"/>
      <c r="G5" s="49"/>
      <c r="H5" s="49"/>
      <c r="I5" s="49"/>
      <c r="J5" s="49"/>
      <c r="K5" s="49"/>
      <c r="L5" s="49"/>
      <c r="M5" s="49"/>
      <c r="N5" s="49"/>
      <c r="O5" s="49"/>
      <c r="P5" s="49"/>
      <c r="Q5" s="49"/>
    </row>
    <row r="6" spans="1:17" x14ac:dyDescent="0.35">
      <c r="A6" s="51"/>
      <c r="B6" s="49"/>
      <c r="C6" s="52"/>
      <c r="D6" s="49"/>
      <c r="E6" s="49"/>
      <c r="F6" s="49"/>
      <c r="G6" s="49"/>
      <c r="H6" s="128"/>
      <c r="I6" s="128"/>
      <c r="J6" s="128"/>
      <c r="K6" s="128"/>
      <c r="L6" s="128"/>
      <c r="M6" s="128"/>
      <c r="N6" s="128"/>
      <c r="O6" s="128"/>
      <c r="P6" s="128"/>
      <c r="Q6" s="128"/>
    </row>
    <row r="7" spans="1:17" ht="27" customHeight="1" x14ac:dyDescent="0.35">
      <c r="A7" s="55" t="s">
        <v>136</v>
      </c>
      <c r="B7" s="55" t="s">
        <v>32</v>
      </c>
      <c r="C7" s="55" t="s">
        <v>33</v>
      </c>
      <c r="D7" s="55" t="s">
        <v>34</v>
      </c>
      <c r="E7" s="55" t="s">
        <v>35</v>
      </c>
      <c r="F7" s="55" t="s">
        <v>36</v>
      </c>
      <c r="G7" s="55" t="s">
        <v>37</v>
      </c>
      <c r="H7" s="54" t="s">
        <v>38</v>
      </c>
      <c r="I7" s="54" t="s">
        <v>39</v>
      </c>
      <c r="J7" s="54" t="s">
        <v>40</v>
      </c>
      <c r="K7" s="54" t="s">
        <v>41</v>
      </c>
      <c r="L7" s="54" t="s">
        <v>42</v>
      </c>
      <c r="M7" s="53" t="s">
        <v>181</v>
      </c>
      <c r="N7" s="49"/>
      <c r="O7" s="49"/>
      <c r="P7" s="49"/>
      <c r="Q7" s="49"/>
    </row>
    <row r="8" spans="1:17" x14ac:dyDescent="0.35">
      <c r="A8" s="49" t="s">
        <v>102</v>
      </c>
      <c r="B8" s="49" t="s">
        <v>103</v>
      </c>
      <c r="C8" s="49" t="s">
        <v>2</v>
      </c>
      <c r="D8" s="49" t="s">
        <v>47</v>
      </c>
      <c r="E8" s="49" t="s">
        <v>2</v>
      </c>
      <c r="F8" s="49" t="s">
        <v>63</v>
      </c>
      <c r="G8" s="49" t="s">
        <v>10</v>
      </c>
      <c r="H8" s="49">
        <v>607.5</v>
      </c>
      <c r="I8" s="49">
        <v>675</v>
      </c>
      <c r="J8" s="49">
        <v>750</v>
      </c>
      <c r="K8" s="49">
        <v>890</v>
      </c>
      <c r="L8" s="49" t="s">
        <v>48</v>
      </c>
      <c r="M8" s="49">
        <v>24000</v>
      </c>
      <c r="N8" s="49"/>
      <c r="O8" s="49"/>
      <c r="P8" s="49"/>
      <c r="Q8" s="49"/>
    </row>
    <row r="9" spans="1:17" x14ac:dyDescent="0.35">
      <c r="A9" s="49" t="s">
        <v>102</v>
      </c>
      <c r="B9" s="49" t="s">
        <v>103</v>
      </c>
      <c r="C9" s="49" t="s">
        <v>2</v>
      </c>
      <c r="D9" s="49" t="s">
        <v>47</v>
      </c>
      <c r="E9" s="49" t="s">
        <v>2</v>
      </c>
      <c r="F9" s="49" t="s">
        <v>63</v>
      </c>
      <c r="G9" s="49" t="s">
        <v>11</v>
      </c>
      <c r="H9" s="49">
        <v>607.5</v>
      </c>
      <c r="I9" s="49">
        <v>675</v>
      </c>
      <c r="J9" s="49">
        <v>750</v>
      </c>
      <c r="K9" s="49">
        <v>890</v>
      </c>
      <c r="L9" s="49" t="s">
        <v>48</v>
      </c>
      <c r="M9" s="49">
        <v>24000</v>
      </c>
      <c r="N9" s="49"/>
      <c r="O9" s="49"/>
      <c r="P9" s="49"/>
      <c r="Q9" s="49"/>
    </row>
    <row r="10" spans="1:17" x14ac:dyDescent="0.35">
      <c r="A10" s="49" t="s">
        <v>102</v>
      </c>
      <c r="B10" s="49" t="s">
        <v>103</v>
      </c>
      <c r="C10" s="49" t="s">
        <v>2</v>
      </c>
      <c r="D10" s="49" t="s">
        <v>47</v>
      </c>
      <c r="E10" s="49" t="s">
        <v>2</v>
      </c>
      <c r="F10" s="49" t="s">
        <v>63</v>
      </c>
      <c r="G10" s="49" t="s">
        <v>49</v>
      </c>
      <c r="H10" s="49">
        <v>607.5</v>
      </c>
      <c r="I10" s="49">
        <v>675</v>
      </c>
      <c r="J10" s="49">
        <v>750</v>
      </c>
      <c r="K10" s="49">
        <v>890</v>
      </c>
      <c r="L10" s="49" t="s">
        <v>48</v>
      </c>
      <c r="M10" s="49">
        <v>24000</v>
      </c>
      <c r="N10" s="49"/>
      <c r="O10" s="49"/>
      <c r="P10" s="49"/>
      <c r="Q10" s="49"/>
    </row>
    <row r="11" spans="1:17" x14ac:dyDescent="0.35">
      <c r="A11" s="49" t="s">
        <v>102</v>
      </c>
      <c r="B11" s="49" t="s">
        <v>103</v>
      </c>
      <c r="C11" s="49" t="s">
        <v>2</v>
      </c>
      <c r="D11" s="49" t="s">
        <v>47</v>
      </c>
      <c r="E11" s="49" t="s">
        <v>2</v>
      </c>
      <c r="F11" s="49" t="s">
        <v>63</v>
      </c>
      <c r="G11" s="49" t="s">
        <v>12</v>
      </c>
      <c r="H11" s="49">
        <v>607.5</v>
      </c>
      <c r="I11" s="49">
        <v>675</v>
      </c>
      <c r="J11" s="49">
        <v>750</v>
      </c>
      <c r="K11" s="49">
        <v>890</v>
      </c>
      <c r="L11" s="49" t="s">
        <v>48</v>
      </c>
      <c r="M11" s="49">
        <v>24000</v>
      </c>
      <c r="N11" s="49"/>
      <c r="O11" s="49"/>
      <c r="P11" s="49"/>
      <c r="Q11" s="49"/>
    </row>
    <row r="12" spans="1:17" x14ac:dyDescent="0.35">
      <c r="A12" s="49" t="s">
        <v>102</v>
      </c>
      <c r="B12" s="49" t="s">
        <v>103</v>
      </c>
      <c r="C12" s="49" t="s">
        <v>2</v>
      </c>
      <c r="D12" s="49" t="s">
        <v>50</v>
      </c>
      <c r="E12" s="49" t="s">
        <v>2</v>
      </c>
      <c r="F12" s="49" t="s">
        <v>63</v>
      </c>
      <c r="G12" s="49" t="s">
        <v>13</v>
      </c>
      <c r="H12" s="49">
        <v>630</v>
      </c>
      <c r="I12" s="49">
        <v>700</v>
      </c>
      <c r="J12" s="49">
        <v>795</v>
      </c>
      <c r="K12" s="49">
        <v>895</v>
      </c>
      <c r="L12" s="49" t="s">
        <v>48</v>
      </c>
      <c r="M12" s="49">
        <v>24000</v>
      </c>
      <c r="N12" s="49"/>
      <c r="O12" s="49"/>
      <c r="P12" s="49"/>
      <c r="Q12" s="49"/>
    </row>
    <row r="13" spans="1:17" x14ac:dyDescent="0.35">
      <c r="A13" s="49" t="s">
        <v>102</v>
      </c>
      <c r="B13" s="49" t="s">
        <v>103</v>
      </c>
      <c r="C13" s="49" t="s">
        <v>2</v>
      </c>
      <c r="D13" s="49" t="s">
        <v>50</v>
      </c>
      <c r="E13" s="49" t="s">
        <v>2</v>
      </c>
      <c r="F13" s="49" t="s">
        <v>63</v>
      </c>
      <c r="G13" s="49" t="s">
        <v>14</v>
      </c>
      <c r="H13" s="49">
        <v>630</v>
      </c>
      <c r="I13" s="49">
        <v>700</v>
      </c>
      <c r="J13" s="49">
        <v>795</v>
      </c>
      <c r="K13" s="49">
        <v>895</v>
      </c>
      <c r="L13" s="49" t="s">
        <v>48</v>
      </c>
      <c r="M13" s="49">
        <v>24000</v>
      </c>
      <c r="N13" s="49"/>
      <c r="O13" s="49"/>
      <c r="P13" s="49"/>
      <c r="Q13" s="49"/>
    </row>
    <row r="14" spans="1:17" x14ac:dyDescent="0.35">
      <c r="A14" s="49" t="s">
        <v>102</v>
      </c>
      <c r="B14" s="49" t="s">
        <v>103</v>
      </c>
      <c r="C14" s="49" t="s">
        <v>2</v>
      </c>
      <c r="D14" s="49" t="s">
        <v>50</v>
      </c>
      <c r="E14" s="49" t="s">
        <v>2</v>
      </c>
      <c r="F14" s="49" t="s">
        <v>63</v>
      </c>
      <c r="G14" s="49" t="s">
        <v>15</v>
      </c>
      <c r="H14" s="49">
        <v>630</v>
      </c>
      <c r="I14" s="49">
        <v>700</v>
      </c>
      <c r="J14" s="49">
        <v>795</v>
      </c>
      <c r="K14" s="49">
        <v>895</v>
      </c>
      <c r="L14" s="49" t="s">
        <v>48</v>
      </c>
      <c r="M14" s="49">
        <v>24000</v>
      </c>
      <c r="N14" s="49"/>
      <c r="O14" s="49"/>
      <c r="P14" s="49"/>
      <c r="Q14" s="49"/>
    </row>
    <row r="15" spans="1:17" x14ac:dyDescent="0.35">
      <c r="A15" s="49" t="s">
        <v>102</v>
      </c>
      <c r="B15" s="49" t="s">
        <v>103</v>
      </c>
      <c r="C15" s="49" t="s">
        <v>2</v>
      </c>
      <c r="D15" s="49" t="s">
        <v>50</v>
      </c>
      <c r="E15" s="49" t="s">
        <v>2</v>
      </c>
      <c r="F15" s="49" t="s">
        <v>63</v>
      </c>
      <c r="G15" s="49" t="s">
        <v>16</v>
      </c>
      <c r="H15" s="49">
        <v>630</v>
      </c>
      <c r="I15" s="49">
        <v>700</v>
      </c>
      <c r="J15" s="49">
        <v>795</v>
      </c>
      <c r="K15" s="49">
        <v>895</v>
      </c>
      <c r="L15" s="49" t="s">
        <v>48</v>
      </c>
      <c r="M15" s="49">
        <v>24000</v>
      </c>
      <c r="N15" s="49"/>
      <c r="O15" s="49"/>
      <c r="P15" s="49"/>
      <c r="Q15" s="49"/>
    </row>
    <row r="16" spans="1:17" x14ac:dyDescent="0.35">
      <c r="A16" s="49" t="s">
        <v>102</v>
      </c>
      <c r="B16" s="49" t="s">
        <v>103</v>
      </c>
      <c r="C16" s="49" t="s">
        <v>2</v>
      </c>
      <c r="D16" s="49" t="s">
        <v>50</v>
      </c>
      <c r="E16" s="49" t="s">
        <v>2</v>
      </c>
      <c r="F16" s="49" t="s">
        <v>63</v>
      </c>
      <c r="G16" s="49" t="s">
        <v>17</v>
      </c>
      <c r="H16" s="49">
        <v>630</v>
      </c>
      <c r="I16" s="49">
        <v>700</v>
      </c>
      <c r="J16" s="49">
        <v>795</v>
      </c>
      <c r="K16" s="49">
        <v>895</v>
      </c>
      <c r="L16" s="49" t="s">
        <v>48</v>
      </c>
      <c r="M16" s="49">
        <v>24000</v>
      </c>
      <c r="N16" s="49"/>
      <c r="O16" s="49"/>
      <c r="P16" s="49"/>
      <c r="Q16" s="49"/>
    </row>
    <row r="17" spans="1:13" x14ac:dyDescent="0.35">
      <c r="A17" s="49" t="s">
        <v>102</v>
      </c>
      <c r="B17" s="49" t="s">
        <v>103</v>
      </c>
      <c r="C17" s="49" t="s">
        <v>2</v>
      </c>
      <c r="D17" s="49" t="s">
        <v>51</v>
      </c>
      <c r="E17" s="49" t="s">
        <v>2</v>
      </c>
      <c r="F17" s="49" t="s">
        <v>63</v>
      </c>
      <c r="G17" s="49" t="s">
        <v>18</v>
      </c>
      <c r="H17" s="49">
        <v>540</v>
      </c>
      <c r="I17" s="49">
        <v>600</v>
      </c>
      <c r="J17" s="49">
        <v>700</v>
      </c>
      <c r="K17" s="49">
        <v>800</v>
      </c>
      <c r="L17" s="49" t="s">
        <v>48</v>
      </c>
      <c r="M17" s="49">
        <v>24000</v>
      </c>
    </row>
    <row r="18" spans="1:13" x14ac:dyDescent="0.35">
      <c r="A18" s="49" t="s">
        <v>102</v>
      </c>
      <c r="B18" s="49" t="s">
        <v>103</v>
      </c>
      <c r="C18" s="49" t="s">
        <v>2</v>
      </c>
      <c r="D18" s="49" t="s">
        <v>51</v>
      </c>
      <c r="E18" s="49" t="s">
        <v>2</v>
      </c>
      <c r="F18" s="49" t="s">
        <v>63</v>
      </c>
      <c r="G18" s="49" t="s">
        <v>19</v>
      </c>
      <c r="H18" s="49">
        <v>540</v>
      </c>
      <c r="I18" s="49">
        <v>600</v>
      </c>
      <c r="J18" s="49">
        <v>700</v>
      </c>
      <c r="K18" s="49">
        <v>800</v>
      </c>
      <c r="L18" s="49" t="s">
        <v>48</v>
      </c>
      <c r="M18" s="49">
        <v>24000</v>
      </c>
    </row>
    <row r="19" spans="1:13" x14ac:dyDescent="0.35">
      <c r="A19" s="49" t="s">
        <v>102</v>
      </c>
      <c r="B19" s="49" t="s">
        <v>103</v>
      </c>
      <c r="C19" s="49" t="s">
        <v>2</v>
      </c>
      <c r="D19" s="49" t="s">
        <v>51</v>
      </c>
      <c r="E19" s="49" t="s">
        <v>3</v>
      </c>
      <c r="F19" s="49" t="s">
        <v>63</v>
      </c>
      <c r="G19" s="49" t="s">
        <v>20</v>
      </c>
      <c r="H19" s="49">
        <v>540</v>
      </c>
      <c r="I19" s="49">
        <v>600</v>
      </c>
      <c r="J19" s="49">
        <v>700</v>
      </c>
      <c r="K19" s="49">
        <v>800</v>
      </c>
      <c r="L19" s="49" t="s">
        <v>48</v>
      </c>
      <c r="M19" s="49">
        <v>24000</v>
      </c>
    </row>
    <row r="20" spans="1:13" x14ac:dyDescent="0.35">
      <c r="A20" s="49" t="s">
        <v>102</v>
      </c>
      <c r="B20" s="49" t="s">
        <v>103</v>
      </c>
      <c r="C20" s="49" t="s">
        <v>2</v>
      </c>
      <c r="D20" s="49" t="s">
        <v>51</v>
      </c>
      <c r="E20" s="49" t="s">
        <v>3</v>
      </c>
      <c r="F20" s="49" t="s">
        <v>63</v>
      </c>
      <c r="G20" s="49" t="s">
        <v>21</v>
      </c>
      <c r="H20" s="49">
        <v>540</v>
      </c>
      <c r="I20" s="49">
        <v>600</v>
      </c>
      <c r="J20" s="49">
        <v>700</v>
      </c>
      <c r="K20" s="49">
        <v>800</v>
      </c>
      <c r="L20" s="49" t="s">
        <v>48</v>
      </c>
      <c r="M20" s="49">
        <v>24000</v>
      </c>
    </row>
    <row r="21" spans="1:13" x14ac:dyDescent="0.35">
      <c r="A21" s="49" t="s">
        <v>102</v>
      </c>
      <c r="B21" s="49" t="s">
        <v>103</v>
      </c>
      <c r="C21" s="49" t="s">
        <v>2</v>
      </c>
      <c r="D21" s="49" t="s">
        <v>52</v>
      </c>
      <c r="E21" s="49" t="s">
        <v>2</v>
      </c>
      <c r="F21" s="49" t="s">
        <v>63</v>
      </c>
      <c r="G21" s="49" t="s">
        <v>53</v>
      </c>
      <c r="H21" s="49">
        <v>639.9</v>
      </c>
      <c r="I21" s="49">
        <v>711</v>
      </c>
      <c r="J21" s="49">
        <v>790</v>
      </c>
      <c r="K21" s="49">
        <v>950</v>
      </c>
      <c r="L21" s="49" t="s">
        <v>48</v>
      </c>
      <c r="M21" s="49">
        <v>24000</v>
      </c>
    </row>
    <row r="22" spans="1:13" x14ac:dyDescent="0.35">
      <c r="A22" s="49" t="s">
        <v>102</v>
      </c>
      <c r="B22" s="49" t="s">
        <v>103</v>
      </c>
      <c r="C22" s="49" t="s">
        <v>2</v>
      </c>
      <c r="D22" s="49" t="s">
        <v>52</v>
      </c>
      <c r="E22" s="49" t="s">
        <v>2</v>
      </c>
      <c r="F22" s="49" t="s">
        <v>63</v>
      </c>
      <c r="G22" s="49" t="s">
        <v>54</v>
      </c>
      <c r="H22" s="49">
        <v>639.9</v>
      </c>
      <c r="I22" s="49">
        <v>711</v>
      </c>
      <c r="J22" s="49">
        <v>790</v>
      </c>
      <c r="K22" s="49">
        <v>950</v>
      </c>
      <c r="L22" s="49" t="s">
        <v>48</v>
      </c>
      <c r="M22" s="49">
        <v>24000</v>
      </c>
    </row>
    <row r="23" spans="1:13" x14ac:dyDescent="0.35">
      <c r="A23" s="49" t="s">
        <v>102</v>
      </c>
      <c r="B23" s="49" t="s">
        <v>103</v>
      </c>
      <c r="C23" s="49" t="s">
        <v>2</v>
      </c>
      <c r="D23" s="49" t="s">
        <v>52</v>
      </c>
      <c r="E23" s="49" t="s">
        <v>2</v>
      </c>
      <c r="F23" s="49" t="s">
        <v>63</v>
      </c>
      <c r="G23" s="49" t="s">
        <v>55</v>
      </c>
      <c r="H23" s="49">
        <v>639.9</v>
      </c>
      <c r="I23" s="49">
        <v>711</v>
      </c>
      <c r="J23" s="49">
        <v>790</v>
      </c>
      <c r="K23" s="49">
        <v>950</v>
      </c>
      <c r="L23" s="49" t="s">
        <v>48</v>
      </c>
      <c r="M23" s="49">
        <v>24000</v>
      </c>
    </row>
    <row r="24" spans="1:13" x14ac:dyDescent="0.35">
      <c r="A24" s="49" t="s">
        <v>102</v>
      </c>
      <c r="B24" s="49" t="s">
        <v>103</v>
      </c>
      <c r="C24" s="49" t="s">
        <v>2</v>
      </c>
      <c r="D24" s="49" t="s">
        <v>52</v>
      </c>
      <c r="E24" s="49" t="s">
        <v>2</v>
      </c>
      <c r="F24" s="49" t="s">
        <v>63</v>
      </c>
      <c r="G24" s="49" t="s">
        <v>56</v>
      </c>
      <c r="H24" s="49">
        <v>639.9</v>
      </c>
      <c r="I24" s="49">
        <v>711</v>
      </c>
      <c r="J24" s="49">
        <v>790</v>
      </c>
      <c r="K24" s="49">
        <v>950</v>
      </c>
      <c r="L24" s="49" t="s">
        <v>48</v>
      </c>
      <c r="M24" s="49">
        <v>24000</v>
      </c>
    </row>
    <row r="25" spans="1:13" x14ac:dyDescent="0.35">
      <c r="A25" s="49" t="s">
        <v>102</v>
      </c>
      <c r="B25" s="49" t="s">
        <v>103</v>
      </c>
      <c r="C25" s="49" t="s">
        <v>2</v>
      </c>
      <c r="D25" s="49" t="s">
        <v>52</v>
      </c>
      <c r="E25" s="49" t="s">
        <v>2</v>
      </c>
      <c r="F25" s="49" t="s">
        <v>63</v>
      </c>
      <c r="G25" s="49" t="s">
        <v>57</v>
      </c>
      <c r="H25" s="49">
        <v>639.9</v>
      </c>
      <c r="I25" s="49">
        <v>711</v>
      </c>
      <c r="J25" s="49">
        <v>790</v>
      </c>
      <c r="K25" s="49">
        <v>950</v>
      </c>
      <c r="L25" s="49" t="s">
        <v>48</v>
      </c>
      <c r="M25" s="49">
        <v>24000</v>
      </c>
    </row>
    <row r="26" spans="1:13" x14ac:dyDescent="0.35">
      <c r="A26" s="49" t="s">
        <v>102</v>
      </c>
      <c r="B26" s="49" t="s">
        <v>103</v>
      </c>
      <c r="C26" s="49" t="s">
        <v>2</v>
      </c>
      <c r="D26" s="49" t="s">
        <v>58</v>
      </c>
      <c r="E26" s="49" t="s">
        <v>2</v>
      </c>
      <c r="F26" s="49" t="s">
        <v>63</v>
      </c>
      <c r="G26" s="49" t="s">
        <v>22</v>
      </c>
      <c r="H26" s="49">
        <v>630</v>
      </c>
      <c r="I26" s="49">
        <v>700</v>
      </c>
      <c r="J26" s="49">
        <v>800</v>
      </c>
      <c r="K26" s="49">
        <v>900</v>
      </c>
      <c r="L26" s="49" t="s">
        <v>48</v>
      </c>
      <c r="M26" s="49">
        <v>24000</v>
      </c>
    </row>
    <row r="27" spans="1:13" x14ac:dyDescent="0.35">
      <c r="A27" s="49" t="s">
        <v>102</v>
      </c>
      <c r="B27" s="49" t="s">
        <v>103</v>
      </c>
      <c r="C27" s="49" t="s">
        <v>2</v>
      </c>
      <c r="D27" s="49" t="s">
        <v>58</v>
      </c>
      <c r="E27" s="49" t="s">
        <v>2</v>
      </c>
      <c r="F27" s="49" t="s">
        <v>63</v>
      </c>
      <c r="G27" s="49" t="s">
        <v>23</v>
      </c>
      <c r="H27" s="49">
        <v>630</v>
      </c>
      <c r="I27" s="49">
        <v>700</v>
      </c>
      <c r="J27" s="49">
        <v>800</v>
      </c>
      <c r="K27" s="49">
        <v>900</v>
      </c>
      <c r="L27" s="49" t="s">
        <v>48</v>
      </c>
      <c r="M27" s="49">
        <v>24000</v>
      </c>
    </row>
    <row r="28" spans="1:13" x14ac:dyDescent="0.35">
      <c r="A28" s="49" t="s">
        <v>102</v>
      </c>
      <c r="B28" s="49" t="s">
        <v>103</v>
      </c>
      <c r="C28" s="49" t="s">
        <v>2</v>
      </c>
      <c r="D28" s="49" t="s">
        <v>58</v>
      </c>
      <c r="E28" s="49" t="s">
        <v>3</v>
      </c>
      <c r="F28" s="49" t="s">
        <v>63</v>
      </c>
      <c r="G28" s="49" t="s">
        <v>24</v>
      </c>
      <c r="H28" s="49">
        <v>630</v>
      </c>
      <c r="I28" s="49">
        <v>700</v>
      </c>
      <c r="J28" s="49">
        <v>800</v>
      </c>
      <c r="K28" s="49">
        <v>900</v>
      </c>
      <c r="L28" s="49" t="s">
        <v>48</v>
      </c>
      <c r="M28" s="49">
        <v>24000</v>
      </c>
    </row>
    <row r="29" spans="1:13" x14ac:dyDescent="0.35">
      <c r="A29" s="49" t="s">
        <v>102</v>
      </c>
      <c r="B29" s="49" t="s">
        <v>103</v>
      </c>
      <c r="C29" s="49" t="s">
        <v>2</v>
      </c>
      <c r="D29" s="49" t="s">
        <v>59</v>
      </c>
      <c r="E29" s="49" t="s">
        <v>2</v>
      </c>
      <c r="F29" s="49" t="s">
        <v>63</v>
      </c>
      <c r="G29" s="49" t="s">
        <v>60</v>
      </c>
      <c r="H29" s="49">
        <v>558</v>
      </c>
      <c r="I29" s="49">
        <v>620</v>
      </c>
      <c r="J29" s="49">
        <v>730</v>
      </c>
      <c r="K29" s="49">
        <v>800</v>
      </c>
      <c r="L29" s="49" t="s">
        <v>48</v>
      </c>
      <c r="M29" s="49">
        <v>24000</v>
      </c>
    </row>
    <row r="30" spans="1:13" x14ac:dyDescent="0.35">
      <c r="A30" s="49" t="s">
        <v>102</v>
      </c>
      <c r="B30" s="49" t="s">
        <v>103</v>
      </c>
      <c r="C30" s="49" t="s">
        <v>2</v>
      </c>
      <c r="D30" s="49" t="s">
        <v>59</v>
      </c>
      <c r="E30" s="49" t="s">
        <v>2</v>
      </c>
      <c r="F30" s="49" t="s">
        <v>63</v>
      </c>
      <c r="G30" s="49" t="s">
        <v>25</v>
      </c>
      <c r="H30" s="49">
        <v>558</v>
      </c>
      <c r="I30" s="49">
        <v>620</v>
      </c>
      <c r="J30" s="49">
        <v>730</v>
      </c>
      <c r="K30" s="49">
        <v>800</v>
      </c>
      <c r="L30" s="49" t="s">
        <v>48</v>
      </c>
      <c r="M30" s="49">
        <v>24000</v>
      </c>
    </row>
    <row r="31" spans="1:13" x14ac:dyDescent="0.35">
      <c r="A31" s="49" t="s">
        <v>102</v>
      </c>
      <c r="B31" s="49" t="s">
        <v>103</v>
      </c>
      <c r="C31" s="49" t="s">
        <v>2</v>
      </c>
      <c r="D31" s="49" t="s">
        <v>59</v>
      </c>
      <c r="E31" s="49" t="s">
        <v>2</v>
      </c>
      <c r="F31" s="49" t="s">
        <v>63</v>
      </c>
      <c r="G31" s="49" t="s">
        <v>26</v>
      </c>
      <c r="H31" s="49">
        <v>558</v>
      </c>
      <c r="I31" s="49">
        <v>620</v>
      </c>
      <c r="J31" s="49">
        <v>730</v>
      </c>
      <c r="K31" s="49">
        <v>800</v>
      </c>
      <c r="L31" s="49" t="s">
        <v>48</v>
      </c>
      <c r="M31" s="49">
        <v>24000</v>
      </c>
    </row>
    <row r="32" spans="1:13" x14ac:dyDescent="0.35">
      <c r="A32" s="49" t="s">
        <v>102</v>
      </c>
      <c r="B32" s="49" t="s">
        <v>103</v>
      </c>
      <c r="C32" s="49" t="s">
        <v>2</v>
      </c>
      <c r="D32" s="49" t="s">
        <v>59</v>
      </c>
      <c r="E32" s="49" t="s">
        <v>3</v>
      </c>
      <c r="F32" s="49" t="s">
        <v>63</v>
      </c>
      <c r="G32" s="49" t="s">
        <v>27</v>
      </c>
      <c r="H32" s="49">
        <v>558</v>
      </c>
      <c r="I32" s="49">
        <v>620</v>
      </c>
      <c r="J32" s="49">
        <v>730</v>
      </c>
      <c r="K32" s="49">
        <v>800</v>
      </c>
      <c r="L32" s="49" t="s">
        <v>48</v>
      </c>
      <c r="M32" s="49">
        <v>24000</v>
      </c>
    </row>
    <row r="33" spans="1:13" x14ac:dyDescent="0.35">
      <c r="A33" s="49" t="s">
        <v>102</v>
      </c>
      <c r="B33" s="49" t="s">
        <v>103</v>
      </c>
      <c r="C33" s="49" t="s">
        <v>2</v>
      </c>
      <c r="D33" s="49" t="s">
        <v>61</v>
      </c>
      <c r="E33" s="49" t="s">
        <v>2</v>
      </c>
      <c r="F33" s="49" t="s">
        <v>63</v>
      </c>
      <c r="G33" s="49" t="s">
        <v>62</v>
      </c>
      <c r="H33" s="49">
        <v>540</v>
      </c>
      <c r="I33" s="49">
        <v>600</v>
      </c>
      <c r="J33" s="49">
        <v>695</v>
      </c>
      <c r="K33" s="49">
        <v>795</v>
      </c>
      <c r="L33" s="49" t="s">
        <v>48</v>
      </c>
      <c r="M33" s="49">
        <v>24000</v>
      </c>
    </row>
    <row r="34" spans="1:13" x14ac:dyDescent="0.35">
      <c r="A34" s="49" t="s">
        <v>102</v>
      </c>
      <c r="B34" s="49" t="s">
        <v>103</v>
      </c>
      <c r="C34" s="49" t="s">
        <v>6</v>
      </c>
      <c r="D34" s="49" t="s">
        <v>47</v>
      </c>
      <c r="E34" s="49" t="s">
        <v>2</v>
      </c>
      <c r="F34" s="49" t="s">
        <v>63</v>
      </c>
      <c r="G34" s="49" t="s">
        <v>10</v>
      </c>
      <c r="H34" s="49">
        <v>567</v>
      </c>
      <c r="I34" s="49">
        <v>630</v>
      </c>
      <c r="J34" s="49">
        <v>700</v>
      </c>
      <c r="K34" s="49">
        <v>850</v>
      </c>
      <c r="L34" s="49" t="s">
        <v>48</v>
      </c>
      <c r="M34" s="49">
        <v>30000</v>
      </c>
    </row>
    <row r="35" spans="1:13" x14ac:dyDescent="0.35">
      <c r="A35" s="49" t="s">
        <v>102</v>
      </c>
      <c r="B35" s="49" t="s">
        <v>103</v>
      </c>
      <c r="C35" s="49" t="s">
        <v>6</v>
      </c>
      <c r="D35" s="49" t="s">
        <v>47</v>
      </c>
      <c r="E35" s="49" t="s">
        <v>2</v>
      </c>
      <c r="F35" s="49" t="s">
        <v>63</v>
      </c>
      <c r="G35" s="49" t="s">
        <v>11</v>
      </c>
      <c r="H35" s="49">
        <v>567</v>
      </c>
      <c r="I35" s="49">
        <v>630</v>
      </c>
      <c r="J35" s="49">
        <v>700</v>
      </c>
      <c r="K35" s="49">
        <v>850</v>
      </c>
      <c r="L35" s="49" t="s">
        <v>48</v>
      </c>
      <c r="M35" s="49">
        <v>30000</v>
      </c>
    </row>
    <row r="36" spans="1:13" x14ac:dyDescent="0.35">
      <c r="A36" s="49" t="s">
        <v>102</v>
      </c>
      <c r="B36" s="49" t="s">
        <v>103</v>
      </c>
      <c r="C36" s="49" t="s">
        <v>6</v>
      </c>
      <c r="D36" s="49" t="s">
        <v>47</v>
      </c>
      <c r="E36" s="49" t="s">
        <v>2</v>
      </c>
      <c r="F36" s="49" t="s">
        <v>63</v>
      </c>
      <c r="G36" s="49" t="s">
        <v>49</v>
      </c>
      <c r="H36" s="49">
        <v>567</v>
      </c>
      <c r="I36" s="49">
        <v>630</v>
      </c>
      <c r="J36" s="49">
        <v>700</v>
      </c>
      <c r="K36" s="49">
        <v>850</v>
      </c>
      <c r="L36" s="49" t="s">
        <v>48</v>
      </c>
      <c r="M36" s="49">
        <v>30000</v>
      </c>
    </row>
    <row r="37" spans="1:13" x14ac:dyDescent="0.35">
      <c r="A37" s="49" t="s">
        <v>102</v>
      </c>
      <c r="B37" s="49" t="s">
        <v>103</v>
      </c>
      <c r="C37" s="49" t="s">
        <v>6</v>
      </c>
      <c r="D37" s="49" t="s">
        <v>47</v>
      </c>
      <c r="E37" s="49" t="s">
        <v>2</v>
      </c>
      <c r="F37" s="49" t="s">
        <v>63</v>
      </c>
      <c r="G37" s="49" t="s">
        <v>12</v>
      </c>
      <c r="H37" s="49">
        <v>567</v>
      </c>
      <c r="I37" s="49">
        <v>630</v>
      </c>
      <c r="J37" s="49">
        <v>700</v>
      </c>
      <c r="K37" s="49">
        <v>850</v>
      </c>
      <c r="L37" s="49" t="s">
        <v>48</v>
      </c>
      <c r="M37" s="49">
        <v>30000</v>
      </c>
    </row>
    <row r="38" spans="1:13" x14ac:dyDescent="0.35">
      <c r="A38" s="49" t="s">
        <v>102</v>
      </c>
      <c r="B38" s="49" t="s">
        <v>103</v>
      </c>
      <c r="C38" s="49" t="s">
        <v>6</v>
      </c>
      <c r="D38" s="49" t="s">
        <v>50</v>
      </c>
      <c r="E38" s="49" t="s">
        <v>2</v>
      </c>
      <c r="F38" s="49" t="s">
        <v>127</v>
      </c>
      <c r="G38" s="49" t="s">
        <v>13</v>
      </c>
      <c r="H38" s="49">
        <v>540</v>
      </c>
      <c r="I38" s="49">
        <v>600</v>
      </c>
      <c r="J38" s="49">
        <v>750</v>
      </c>
      <c r="K38" s="49">
        <v>900</v>
      </c>
      <c r="L38" s="49" t="s">
        <v>48</v>
      </c>
      <c r="M38" s="49">
        <v>30000</v>
      </c>
    </row>
    <row r="39" spans="1:13" x14ac:dyDescent="0.35">
      <c r="A39" s="49" t="s">
        <v>102</v>
      </c>
      <c r="B39" s="49" t="s">
        <v>103</v>
      </c>
      <c r="C39" s="49" t="s">
        <v>6</v>
      </c>
      <c r="D39" s="49" t="s">
        <v>50</v>
      </c>
      <c r="E39" s="49" t="s">
        <v>2</v>
      </c>
      <c r="F39" s="49" t="s">
        <v>63</v>
      </c>
      <c r="G39" s="49" t="s">
        <v>14</v>
      </c>
      <c r="H39" s="49">
        <v>540</v>
      </c>
      <c r="I39" s="49">
        <v>600</v>
      </c>
      <c r="J39" s="49">
        <v>750</v>
      </c>
      <c r="K39" s="49">
        <v>900</v>
      </c>
      <c r="L39" s="49" t="s">
        <v>48</v>
      </c>
      <c r="M39" s="49">
        <v>30000</v>
      </c>
    </row>
    <row r="40" spans="1:13" x14ac:dyDescent="0.35">
      <c r="A40" s="49" t="s">
        <v>102</v>
      </c>
      <c r="B40" s="49" t="s">
        <v>103</v>
      </c>
      <c r="C40" s="49" t="s">
        <v>6</v>
      </c>
      <c r="D40" s="49" t="s">
        <v>50</v>
      </c>
      <c r="E40" s="49" t="s">
        <v>2</v>
      </c>
      <c r="F40" s="49" t="s">
        <v>63</v>
      </c>
      <c r="G40" s="49" t="s">
        <v>15</v>
      </c>
      <c r="H40" s="49">
        <v>540</v>
      </c>
      <c r="I40" s="49">
        <v>600</v>
      </c>
      <c r="J40" s="49">
        <v>750</v>
      </c>
      <c r="K40" s="49">
        <v>900</v>
      </c>
      <c r="L40" s="49" t="s">
        <v>48</v>
      </c>
      <c r="M40" s="49">
        <v>30000</v>
      </c>
    </row>
    <row r="41" spans="1:13" x14ac:dyDescent="0.35">
      <c r="A41" s="49" t="s">
        <v>102</v>
      </c>
      <c r="B41" s="49" t="s">
        <v>103</v>
      </c>
      <c r="C41" s="49" t="s">
        <v>6</v>
      </c>
      <c r="D41" s="49" t="s">
        <v>50</v>
      </c>
      <c r="E41" s="49" t="s">
        <v>2</v>
      </c>
      <c r="F41" s="49" t="s">
        <v>63</v>
      </c>
      <c r="G41" s="49" t="s">
        <v>16</v>
      </c>
      <c r="H41" s="49">
        <v>540</v>
      </c>
      <c r="I41" s="49">
        <v>600</v>
      </c>
      <c r="J41" s="49">
        <v>750</v>
      </c>
      <c r="K41" s="49">
        <v>900</v>
      </c>
      <c r="L41" s="49" t="s">
        <v>48</v>
      </c>
      <c r="M41" s="49">
        <v>30000</v>
      </c>
    </row>
    <row r="42" spans="1:13" x14ac:dyDescent="0.35">
      <c r="A42" s="49" t="s">
        <v>102</v>
      </c>
      <c r="B42" s="49" t="s">
        <v>103</v>
      </c>
      <c r="C42" s="49" t="s">
        <v>6</v>
      </c>
      <c r="D42" s="49" t="s">
        <v>50</v>
      </c>
      <c r="E42" s="49" t="s">
        <v>2</v>
      </c>
      <c r="F42" s="49" t="s">
        <v>63</v>
      </c>
      <c r="G42" s="49" t="s">
        <v>17</v>
      </c>
      <c r="H42" s="49">
        <v>540</v>
      </c>
      <c r="I42" s="49">
        <v>600</v>
      </c>
      <c r="J42" s="49">
        <v>750</v>
      </c>
      <c r="K42" s="49">
        <v>900</v>
      </c>
      <c r="L42" s="49" t="s">
        <v>48</v>
      </c>
      <c r="M42" s="49">
        <v>30000</v>
      </c>
    </row>
    <row r="43" spans="1:13" x14ac:dyDescent="0.35">
      <c r="A43" s="49" t="s">
        <v>102</v>
      </c>
      <c r="B43" s="49" t="s">
        <v>103</v>
      </c>
      <c r="C43" s="49" t="s">
        <v>6</v>
      </c>
      <c r="D43" s="49" t="s">
        <v>51</v>
      </c>
      <c r="E43" s="49" t="s">
        <v>2</v>
      </c>
      <c r="F43" s="49" t="s">
        <v>63</v>
      </c>
      <c r="G43" s="49" t="s">
        <v>18</v>
      </c>
      <c r="H43" s="49">
        <v>540</v>
      </c>
      <c r="I43" s="49">
        <v>600</v>
      </c>
      <c r="J43" s="49">
        <v>750</v>
      </c>
      <c r="K43" s="49">
        <v>850</v>
      </c>
      <c r="L43" s="49" t="s">
        <v>48</v>
      </c>
      <c r="M43" s="49">
        <v>30000</v>
      </c>
    </row>
    <row r="44" spans="1:13" x14ac:dyDescent="0.35">
      <c r="A44" s="49" t="s">
        <v>102</v>
      </c>
      <c r="B44" s="49" t="s">
        <v>103</v>
      </c>
      <c r="C44" s="49" t="s">
        <v>6</v>
      </c>
      <c r="D44" s="49" t="s">
        <v>51</v>
      </c>
      <c r="E44" s="49" t="s">
        <v>2</v>
      </c>
      <c r="F44" s="49" t="s">
        <v>63</v>
      </c>
      <c r="G44" s="49" t="s">
        <v>19</v>
      </c>
      <c r="H44" s="49">
        <v>540</v>
      </c>
      <c r="I44" s="49">
        <v>600</v>
      </c>
      <c r="J44" s="49">
        <v>750</v>
      </c>
      <c r="K44" s="49">
        <v>850</v>
      </c>
      <c r="L44" s="49" t="s">
        <v>48</v>
      </c>
      <c r="M44" s="49">
        <v>30000</v>
      </c>
    </row>
    <row r="45" spans="1:13" x14ac:dyDescent="0.35">
      <c r="A45" s="49" t="s">
        <v>102</v>
      </c>
      <c r="B45" s="49" t="s">
        <v>103</v>
      </c>
      <c r="C45" s="49" t="s">
        <v>6</v>
      </c>
      <c r="D45" s="49" t="s">
        <v>51</v>
      </c>
      <c r="E45" s="49" t="s">
        <v>3</v>
      </c>
      <c r="F45" s="49" t="s">
        <v>63</v>
      </c>
      <c r="G45" s="49" t="s">
        <v>20</v>
      </c>
      <c r="H45" s="49">
        <v>540</v>
      </c>
      <c r="I45" s="49">
        <v>600</v>
      </c>
      <c r="J45" s="49">
        <v>750</v>
      </c>
      <c r="K45" s="49">
        <v>850</v>
      </c>
      <c r="L45" s="49" t="s">
        <v>48</v>
      </c>
      <c r="M45" s="49">
        <v>30000</v>
      </c>
    </row>
    <row r="46" spans="1:13" x14ac:dyDescent="0.35">
      <c r="A46" s="49" t="s">
        <v>102</v>
      </c>
      <c r="B46" s="49" t="s">
        <v>103</v>
      </c>
      <c r="C46" s="49" t="s">
        <v>6</v>
      </c>
      <c r="D46" s="49" t="s">
        <v>51</v>
      </c>
      <c r="E46" s="49" t="s">
        <v>3</v>
      </c>
      <c r="F46" s="49" t="s">
        <v>63</v>
      </c>
      <c r="G46" s="49" t="s">
        <v>21</v>
      </c>
      <c r="H46" s="49">
        <v>540</v>
      </c>
      <c r="I46" s="49">
        <v>600</v>
      </c>
      <c r="J46" s="49">
        <v>750</v>
      </c>
      <c r="K46" s="49">
        <v>850</v>
      </c>
      <c r="L46" s="49" t="s">
        <v>48</v>
      </c>
      <c r="M46" s="49">
        <v>30000</v>
      </c>
    </row>
    <row r="47" spans="1:13" x14ac:dyDescent="0.35">
      <c r="A47" s="49" t="s">
        <v>102</v>
      </c>
      <c r="B47" s="49" t="s">
        <v>103</v>
      </c>
      <c r="C47" s="49" t="s">
        <v>6</v>
      </c>
      <c r="D47" s="49" t="s">
        <v>52</v>
      </c>
      <c r="E47" s="49" t="s">
        <v>2</v>
      </c>
      <c r="F47" s="49" t="s">
        <v>63</v>
      </c>
      <c r="G47" s="49" t="s">
        <v>53</v>
      </c>
      <c r="H47" s="49">
        <v>607.5</v>
      </c>
      <c r="I47" s="49">
        <v>675</v>
      </c>
      <c r="J47" s="49">
        <v>750</v>
      </c>
      <c r="K47" s="49">
        <v>900</v>
      </c>
      <c r="L47" s="49" t="s">
        <v>48</v>
      </c>
      <c r="M47" s="49">
        <v>30000</v>
      </c>
    </row>
    <row r="48" spans="1:13" x14ac:dyDescent="0.35">
      <c r="A48" s="49" t="s">
        <v>102</v>
      </c>
      <c r="B48" s="49" t="s">
        <v>103</v>
      </c>
      <c r="C48" s="49" t="s">
        <v>6</v>
      </c>
      <c r="D48" s="49" t="s">
        <v>52</v>
      </c>
      <c r="E48" s="49" t="s">
        <v>2</v>
      </c>
      <c r="F48" s="49" t="s">
        <v>63</v>
      </c>
      <c r="G48" s="49" t="s">
        <v>54</v>
      </c>
      <c r="H48" s="49">
        <v>607.5</v>
      </c>
      <c r="I48" s="49">
        <v>675</v>
      </c>
      <c r="J48" s="49">
        <v>750</v>
      </c>
      <c r="K48" s="49">
        <v>900</v>
      </c>
      <c r="L48" s="49" t="s">
        <v>48</v>
      </c>
      <c r="M48" s="49">
        <v>30000</v>
      </c>
    </row>
    <row r="49" spans="1:13" x14ac:dyDescent="0.35">
      <c r="A49" s="49" t="s">
        <v>102</v>
      </c>
      <c r="B49" s="49" t="s">
        <v>103</v>
      </c>
      <c r="C49" s="49" t="s">
        <v>6</v>
      </c>
      <c r="D49" s="49" t="s">
        <v>52</v>
      </c>
      <c r="E49" s="49" t="s">
        <v>2</v>
      </c>
      <c r="F49" s="49" t="s">
        <v>63</v>
      </c>
      <c r="G49" s="49" t="s">
        <v>55</v>
      </c>
      <c r="H49" s="49">
        <v>607.5</v>
      </c>
      <c r="I49" s="49">
        <v>675</v>
      </c>
      <c r="J49" s="49">
        <v>750</v>
      </c>
      <c r="K49" s="49">
        <v>900</v>
      </c>
      <c r="L49" s="49" t="s">
        <v>48</v>
      </c>
      <c r="M49" s="49">
        <v>30000</v>
      </c>
    </row>
    <row r="50" spans="1:13" x14ac:dyDescent="0.35">
      <c r="A50" s="49" t="s">
        <v>102</v>
      </c>
      <c r="B50" s="49" t="s">
        <v>103</v>
      </c>
      <c r="C50" s="49" t="s">
        <v>6</v>
      </c>
      <c r="D50" s="49" t="s">
        <v>52</v>
      </c>
      <c r="E50" s="49" t="s">
        <v>2</v>
      </c>
      <c r="F50" s="49" t="s">
        <v>63</v>
      </c>
      <c r="G50" s="49" t="s">
        <v>56</v>
      </c>
      <c r="H50" s="49">
        <v>607.5</v>
      </c>
      <c r="I50" s="49">
        <v>675</v>
      </c>
      <c r="J50" s="49">
        <v>750</v>
      </c>
      <c r="K50" s="49">
        <v>900</v>
      </c>
      <c r="L50" s="49" t="s">
        <v>48</v>
      </c>
      <c r="M50" s="49">
        <v>30000</v>
      </c>
    </row>
    <row r="51" spans="1:13" x14ac:dyDescent="0.35">
      <c r="A51" s="49" t="s">
        <v>102</v>
      </c>
      <c r="B51" s="49" t="s">
        <v>103</v>
      </c>
      <c r="C51" s="49" t="s">
        <v>6</v>
      </c>
      <c r="D51" s="49" t="s">
        <v>52</v>
      </c>
      <c r="E51" s="49" t="s">
        <v>2</v>
      </c>
      <c r="F51" s="49" t="s">
        <v>63</v>
      </c>
      <c r="G51" s="49" t="s">
        <v>57</v>
      </c>
      <c r="H51" s="49">
        <v>607.5</v>
      </c>
      <c r="I51" s="49">
        <v>675</v>
      </c>
      <c r="J51" s="49">
        <v>750</v>
      </c>
      <c r="K51" s="49">
        <v>900</v>
      </c>
      <c r="L51" s="49" t="s">
        <v>48</v>
      </c>
      <c r="M51" s="49">
        <v>30000</v>
      </c>
    </row>
    <row r="52" spans="1:13" x14ac:dyDescent="0.35">
      <c r="A52" s="49" t="s">
        <v>102</v>
      </c>
      <c r="B52" s="49" t="s">
        <v>103</v>
      </c>
      <c r="C52" s="49" t="s">
        <v>6</v>
      </c>
      <c r="D52" s="49" t="s">
        <v>58</v>
      </c>
      <c r="E52" s="49" t="s">
        <v>2</v>
      </c>
      <c r="F52" s="49" t="s">
        <v>63</v>
      </c>
      <c r="G52" s="49" t="s">
        <v>22</v>
      </c>
      <c r="H52" s="49">
        <v>540</v>
      </c>
      <c r="I52" s="49">
        <v>600</v>
      </c>
      <c r="J52" s="49">
        <v>750</v>
      </c>
      <c r="K52" s="49">
        <v>900</v>
      </c>
      <c r="L52" s="49" t="s">
        <v>48</v>
      </c>
      <c r="M52" s="49">
        <v>30000</v>
      </c>
    </row>
    <row r="53" spans="1:13" x14ac:dyDescent="0.35">
      <c r="A53" s="49" t="s">
        <v>102</v>
      </c>
      <c r="B53" s="49" t="s">
        <v>103</v>
      </c>
      <c r="C53" s="49" t="s">
        <v>6</v>
      </c>
      <c r="D53" s="49" t="s">
        <v>58</v>
      </c>
      <c r="E53" s="49" t="s">
        <v>2</v>
      </c>
      <c r="F53" s="49" t="s">
        <v>63</v>
      </c>
      <c r="G53" s="49" t="s">
        <v>23</v>
      </c>
      <c r="H53" s="49">
        <v>540</v>
      </c>
      <c r="I53" s="49">
        <v>600</v>
      </c>
      <c r="J53" s="49">
        <v>750</v>
      </c>
      <c r="K53" s="49">
        <v>900</v>
      </c>
      <c r="L53" s="49" t="s">
        <v>48</v>
      </c>
      <c r="M53" s="49">
        <v>30000</v>
      </c>
    </row>
    <row r="54" spans="1:13" x14ac:dyDescent="0.35">
      <c r="A54" s="49" t="s">
        <v>102</v>
      </c>
      <c r="B54" s="49" t="s">
        <v>103</v>
      </c>
      <c r="C54" s="49" t="s">
        <v>6</v>
      </c>
      <c r="D54" s="49" t="s">
        <v>58</v>
      </c>
      <c r="E54" s="49" t="s">
        <v>3</v>
      </c>
      <c r="F54" s="49" t="s">
        <v>63</v>
      </c>
      <c r="G54" s="49" t="s">
        <v>24</v>
      </c>
      <c r="H54" s="49">
        <v>540</v>
      </c>
      <c r="I54" s="49">
        <v>600</v>
      </c>
      <c r="J54" s="49">
        <v>750</v>
      </c>
      <c r="K54" s="49">
        <v>900</v>
      </c>
      <c r="L54" s="49" t="s">
        <v>48</v>
      </c>
      <c r="M54" s="49">
        <v>30000</v>
      </c>
    </row>
    <row r="55" spans="1:13" x14ac:dyDescent="0.35">
      <c r="A55" s="49" t="s">
        <v>102</v>
      </c>
      <c r="B55" s="49" t="s">
        <v>103</v>
      </c>
      <c r="C55" s="49" t="s">
        <v>6</v>
      </c>
      <c r="D55" s="49" t="s">
        <v>59</v>
      </c>
      <c r="E55" s="49" t="s">
        <v>2</v>
      </c>
      <c r="F55" s="49" t="s">
        <v>63</v>
      </c>
      <c r="G55" s="49" t="s">
        <v>60</v>
      </c>
      <c r="H55" s="49">
        <v>540</v>
      </c>
      <c r="I55" s="49">
        <v>600</v>
      </c>
      <c r="J55" s="49">
        <v>750</v>
      </c>
      <c r="K55" s="49">
        <v>900</v>
      </c>
      <c r="L55" s="49" t="s">
        <v>48</v>
      </c>
      <c r="M55" s="49">
        <v>30000</v>
      </c>
    </row>
    <row r="56" spans="1:13" x14ac:dyDescent="0.35">
      <c r="A56" s="49" t="s">
        <v>102</v>
      </c>
      <c r="B56" s="49" t="s">
        <v>103</v>
      </c>
      <c r="C56" s="49" t="s">
        <v>6</v>
      </c>
      <c r="D56" s="49" t="s">
        <v>59</v>
      </c>
      <c r="E56" s="49" t="s">
        <v>2</v>
      </c>
      <c r="F56" s="49" t="s">
        <v>63</v>
      </c>
      <c r="G56" s="49" t="s">
        <v>25</v>
      </c>
      <c r="H56" s="49">
        <v>540</v>
      </c>
      <c r="I56" s="49">
        <v>600</v>
      </c>
      <c r="J56" s="49">
        <v>750</v>
      </c>
      <c r="K56" s="49">
        <v>900</v>
      </c>
      <c r="L56" s="49" t="s">
        <v>48</v>
      </c>
      <c r="M56" s="49">
        <v>30000</v>
      </c>
    </row>
    <row r="57" spans="1:13" x14ac:dyDescent="0.35">
      <c r="A57" s="49" t="s">
        <v>102</v>
      </c>
      <c r="B57" s="49" t="s">
        <v>103</v>
      </c>
      <c r="C57" s="49" t="s">
        <v>6</v>
      </c>
      <c r="D57" s="49" t="s">
        <v>59</v>
      </c>
      <c r="E57" s="49" t="s">
        <v>2</v>
      </c>
      <c r="F57" s="49" t="s">
        <v>63</v>
      </c>
      <c r="G57" s="49" t="s">
        <v>26</v>
      </c>
      <c r="H57" s="49">
        <v>540</v>
      </c>
      <c r="I57" s="49">
        <v>600</v>
      </c>
      <c r="J57" s="49">
        <v>750</v>
      </c>
      <c r="K57" s="49">
        <v>900</v>
      </c>
      <c r="L57" s="49" t="s">
        <v>48</v>
      </c>
      <c r="M57" s="49">
        <v>30000</v>
      </c>
    </row>
    <row r="58" spans="1:13" x14ac:dyDescent="0.35">
      <c r="A58" s="49" t="s">
        <v>102</v>
      </c>
      <c r="B58" s="49" t="s">
        <v>103</v>
      </c>
      <c r="C58" s="49" t="s">
        <v>6</v>
      </c>
      <c r="D58" s="49" t="s">
        <v>59</v>
      </c>
      <c r="E58" s="49" t="s">
        <v>3</v>
      </c>
      <c r="F58" s="49" t="s">
        <v>63</v>
      </c>
      <c r="G58" s="49" t="s">
        <v>27</v>
      </c>
      <c r="H58" s="49">
        <v>540</v>
      </c>
      <c r="I58" s="49">
        <v>600</v>
      </c>
      <c r="J58" s="49">
        <v>750</v>
      </c>
      <c r="K58" s="49">
        <v>900</v>
      </c>
      <c r="L58" s="49" t="s">
        <v>48</v>
      </c>
      <c r="M58" s="49">
        <v>30000</v>
      </c>
    </row>
    <row r="59" spans="1:13" x14ac:dyDescent="0.35">
      <c r="A59" s="49" t="s">
        <v>102</v>
      </c>
      <c r="B59" s="49" t="s">
        <v>103</v>
      </c>
      <c r="C59" s="49" t="s">
        <v>6</v>
      </c>
      <c r="D59" s="49" t="s">
        <v>61</v>
      </c>
      <c r="E59" s="49" t="s">
        <v>2</v>
      </c>
      <c r="F59" s="49" t="s">
        <v>63</v>
      </c>
      <c r="G59" s="49" t="s">
        <v>62</v>
      </c>
      <c r="H59" s="49">
        <v>450</v>
      </c>
      <c r="I59" s="49">
        <v>500</v>
      </c>
      <c r="J59" s="49">
        <v>550</v>
      </c>
      <c r="K59" s="49">
        <v>650</v>
      </c>
      <c r="L59" s="49" t="s">
        <v>48</v>
      </c>
      <c r="M59" s="49">
        <v>30000</v>
      </c>
    </row>
    <row r="60" spans="1:13" x14ac:dyDescent="0.35">
      <c r="A60" s="49" t="s">
        <v>121</v>
      </c>
      <c r="B60" s="49" t="s">
        <v>122</v>
      </c>
      <c r="C60" s="49" t="s">
        <v>5</v>
      </c>
      <c r="D60" s="49" t="s">
        <v>47</v>
      </c>
      <c r="E60" s="49" t="s">
        <v>2</v>
      </c>
      <c r="F60" s="49" t="s">
        <v>63</v>
      </c>
      <c r="G60" s="49" t="s">
        <v>10</v>
      </c>
      <c r="H60" s="49">
        <v>538.65</v>
      </c>
      <c r="I60" s="49">
        <v>598.5</v>
      </c>
      <c r="J60" s="49">
        <v>665</v>
      </c>
      <c r="K60" s="49">
        <v>950</v>
      </c>
      <c r="L60" s="49" t="s">
        <v>48</v>
      </c>
      <c r="M60" s="49">
        <v>20000</v>
      </c>
    </row>
    <row r="61" spans="1:13" x14ac:dyDescent="0.35">
      <c r="A61" s="49" t="s">
        <v>121</v>
      </c>
      <c r="B61" s="49" t="s">
        <v>122</v>
      </c>
      <c r="C61" s="49" t="s">
        <v>5</v>
      </c>
      <c r="D61" s="49" t="s">
        <v>47</v>
      </c>
      <c r="E61" s="49" t="s">
        <v>2</v>
      </c>
      <c r="F61" s="49" t="s">
        <v>63</v>
      </c>
      <c r="G61" s="49" t="s">
        <v>11</v>
      </c>
      <c r="H61" s="49">
        <v>538.65</v>
      </c>
      <c r="I61" s="49">
        <v>598.5</v>
      </c>
      <c r="J61" s="49">
        <v>665</v>
      </c>
      <c r="K61" s="49">
        <v>950</v>
      </c>
      <c r="L61" s="49" t="s">
        <v>48</v>
      </c>
      <c r="M61" s="49">
        <v>20000</v>
      </c>
    </row>
    <row r="62" spans="1:13" x14ac:dyDescent="0.35">
      <c r="A62" s="49" t="s">
        <v>121</v>
      </c>
      <c r="B62" s="49" t="s">
        <v>122</v>
      </c>
      <c r="C62" s="49" t="s">
        <v>5</v>
      </c>
      <c r="D62" s="49" t="s">
        <v>47</v>
      </c>
      <c r="E62" s="49" t="s">
        <v>2</v>
      </c>
      <c r="F62" s="49" t="s">
        <v>63</v>
      </c>
      <c r="G62" s="49" t="s">
        <v>49</v>
      </c>
      <c r="H62" s="49">
        <v>538.65</v>
      </c>
      <c r="I62" s="49">
        <v>598.5</v>
      </c>
      <c r="J62" s="49">
        <v>665</v>
      </c>
      <c r="K62" s="49">
        <v>950</v>
      </c>
      <c r="L62" s="49" t="s">
        <v>48</v>
      </c>
      <c r="M62" s="49">
        <v>20000</v>
      </c>
    </row>
    <row r="63" spans="1:13" x14ac:dyDescent="0.35">
      <c r="A63" s="49" t="s">
        <v>121</v>
      </c>
      <c r="B63" s="49" t="s">
        <v>122</v>
      </c>
      <c r="C63" s="49" t="s">
        <v>5</v>
      </c>
      <c r="D63" s="49" t="s">
        <v>47</v>
      </c>
      <c r="E63" s="49" t="s">
        <v>2</v>
      </c>
      <c r="F63" s="49" t="s">
        <v>63</v>
      </c>
      <c r="G63" s="49" t="s">
        <v>12</v>
      </c>
      <c r="H63" s="49">
        <v>538.65</v>
      </c>
      <c r="I63" s="49">
        <v>598.5</v>
      </c>
      <c r="J63" s="49">
        <v>665</v>
      </c>
      <c r="K63" s="49">
        <v>950</v>
      </c>
      <c r="L63" s="49" t="s">
        <v>48</v>
      </c>
      <c r="M63" s="49">
        <v>20000</v>
      </c>
    </row>
    <row r="64" spans="1:13" x14ac:dyDescent="0.35">
      <c r="A64" s="49" t="s">
        <v>121</v>
      </c>
      <c r="B64" s="49" t="s">
        <v>122</v>
      </c>
      <c r="C64" s="49" t="s">
        <v>5</v>
      </c>
      <c r="D64" s="49" t="s">
        <v>50</v>
      </c>
      <c r="E64" s="49" t="s">
        <v>2</v>
      </c>
      <c r="F64" s="49" t="s">
        <v>63</v>
      </c>
      <c r="G64" s="49" t="s">
        <v>13</v>
      </c>
      <c r="H64" s="49">
        <v>419.40000000000003</v>
      </c>
      <c r="I64" s="49">
        <v>466</v>
      </c>
      <c r="J64" s="49">
        <v>665</v>
      </c>
      <c r="K64" s="49">
        <v>950</v>
      </c>
      <c r="L64" s="49" t="s">
        <v>48</v>
      </c>
      <c r="M64" s="49">
        <v>20000</v>
      </c>
    </row>
    <row r="65" spans="1:13" x14ac:dyDescent="0.35">
      <c r="A65" s="49" t="s">
        <v>121</v>
      </c>
      <c r="B65" s="49" t="s">
        <v>122</v>
      </c>
      <c r="C65" s="49" t="s">
        <v>5</v>
      </c>
      <c r="D65" s="49" t="s">
        <v>50</v>
      </c>
      <c r="E65" s="49" t="s">
        <v>2</v>
      </c>
      <c r="F65" s="49" t="s">
        <v>63</v>
      </c>
      <c r="G65" s="49" t="s">
        <v>14</v>
      </c>
      <c r="H65" s="49">
        <v>419.40000000000003</v>
      </c>
      <c r="I65" s="49">
        <v>466</v>
      </c>
      <c r="J65" s="49">
        <v>665</v>
      </c>
      <c r="K65" s="49">
        <v>950</v>
      </c>
      <c r="L65" s="49" t="s">
        <v>48</v>
      </c>
      <c r="M65" s="49">
        <v>20000</v>
      </c>
    </row>
    <row r="66" spans="1:13" x14ac:dyDescent="0.35">
      <c r="A66" s="49" t="s">
        <v>121</v>
      </c>
      <c r="B66" s="49" t="s">
        <v>122</v>
      </c>
      <c r="C66" s="49" t="s">
        <v>5</v>
      </c>
      <c r="D66" s="49" t="s">
        <v>50</v>
      </c>
      <c r="E66" s="49" t="s">
        <v>2</v>
      </c>
      <c r="F66" s="49" t="s">
        <v>63</v>
      </c>
      <c r="G66" s="49" t="s">
        <v>15</v>
      </c>
      <c r="H66" s="49">
        <v>419.40000000000003</v>
      </c>
      <c r="I66" s="49">
        <v>466</v>
      </c>
      <c r="J66" s="49">
        <v>665</v>
      </c>
      <c r="K66" s="49">
        <v>950</v>
      </c>
      <c r="L66" s="49" t="s">
        <v>48</v>
      </c>
      <c r="M66" s="49">
        <v>20000</v>
      </c>
    </row>
    <row r="67" spans="1:13" x14ac:dyDescent="0.35">
      <c r="A67" s="49" t="s">
        <v>121</v>
      </c>
      <c r="B67" s="49" t="s">
        <v>122</v>
      </c>
      <c r="C67" s="49" t="s">
        <v>5</v>
      </c>
      <c r="D67" s="49" t="s">
        <v>50</v>
      </c>
      <c r="E67" s="49" t="s">
        <v>2</v>
      </c>
      <c r="F67" s="49" t="s">
        <v>63</v>
      </c>
      <c r="G67" s="49" t="s">
        <v>16</v>
      </c>
      <c r="H67" s="49">
        <v>419.40000000000003</v>
      </c>
      <c r="I67" s="49">
        <v>466</v>
      </c>
      <c r="J67" s="49">
        <v>665</v>
      </c>
      <c r="K67" s="49">
        <v>950</v>
      </c>
      <c r="L67" s="49" t="s">
        <v>48</v>
      </c>
      <c r="M67" s="49">
        <v>20000</v>
      </c>
    </row>
    <row r="68" spans="1:13" x14ac:dyDescent="0.35">
      <c r="A68" s="49" t="s">
        <v>121</v>
      </c>
      <c r="B68" s="49" t="s">
        <v>122</v>
      </c>
      <c r="C68" s="49" t="s">
        <v>5</v>
      </c>
      <c r="D68" s="49" t="s">
        <v>50</v>
      </c>
      <c r="E68" s="49" t="s">
        <v>2</v>
      </c>
      <c r="F68" s="49" t="s">
        <v>63</v>
      </c>
      <c r="G68" s="49" t="s">
        <v>17</v>
      </c>
      <c r="H68" s="49">
        <v>419.40000000000003</v>
      </c>
      <c r="I68" s="49">
        <v>466</v>
      </c>
      <c r="J68" s="49">
        <v>665</v>
      </c>
      <c r="K68" s="49">
        <v>950</v>
      </c>
      <c r="L68" s="49" t="s">
        <v>48</v>
      </c>
      <c r="M68" s="49">
        <v>20000</v>
      </c>
    </row>
    <row r="69" spans="1:13" x14ac:dyDescent="0.35">
      <c r="A69" s="49" t="s">
        <v>121</v>
      </c>
      <c r="B69" s="49" t="s">
        <v>122</v>
      </c>
      <c r="C69" s="49" t="s">
        <v>5</v>
      </c>
      <c r="D69" s="49" t="s">
        <v>51</v>
      </c>
      <c r="E69" s="49" t="s">
        <v>2</v>
      </c>
      <c r="F69" s="49" t="s">
        <v>63</v>
      </c>
      <c r="G69" s="49" t="s">
        <v>18</v>
      </c>
      <c r="H69" s="49">
        <v>504</v>
      </c>
      <c r="I69" s="49">
        <v>560</v>
      </c>
      <c r="J69" s="49">
        <v>800</v>
      </c>
      <c r="K69" s="49">
        <v>900</v>
      </c>
      <c r="L69" s="49" t="s">
        <v>48</v>
      </c>
      <c r="M69" s="49">
        <v>20000</v>
      </c>
    </row>
    <row r="70" spans="1:13" x14ac:dyDescent="0.35">
      <c r="A70" s="49" t="s">
        <v>121</v>
      </c>
      <c r="B70" s="49" t="s">
        <v>122</v>
      </c>
      <c r="C70" s="49" t="s">
        <v>5</v>
      </c>
      <c r="D70" s="49" t="s">
        <v>51</v>
      </c>
      <c r="E70" s="49" t="s">
        <v>2</v>
      </c>
      <c r="F70" s="49" t="s">
        <v>63</v>
      </c>
      <c r="G70" s="49" t="s">
        <v>19</v>
      </c>
      <c r="H70" s="49">
        <v>504</v>
      </c>
      <c r="I70" s="49">
        <v>560</v>
      </c>
      <c r="J70" s="49">
        <v>800</v>
      </c>
      <c r="K70" s="49">
        <v>900</v>
      </c>
      <c r="L70" s="49" t="s">
        <v>48</v>
      </c>
      <c r="M70" s="49">
        <v>20000</v>
      </c>
    </row>
    <row r="71" spans="1:13" x14ac:dyDescent="0.35">
      <c r="A71" s="49" t="s">
        <v>121</v>
      </c>
      <c r="B71" s="49" t="s">
        <v>122</v>
      </c>
      <c r="C71" s="49" t="s">
        <v>5</v>
      </c>
      <c r="D71" s="49" t="s">
        <v>51</v>
      </c>
      <c r="E71" s="49" t="s">
        <v>3</v>
      </c>
      <c r="F71" s="49" t="s">
        <v>63</v>
      </c>
      <c r="G71" s="49" t="s">
        <v>20</v>
      </c>
      <c r="H71" s="49">
        <v>504</v>
      </c>
      <c r="I71" s="49">
        <v>560</v>
      </c>
      <c r="J71" s="49">
        <v>800</v>
      </c>
      <c r="K71" s="49">
        <v>900</v>
      </c>
      <c r="L71" s="49" t="s">
        <v>48</v>
      </c>
      <c r="M71" s="49">
        <v>20000</v>
      </c>
    </row>
    <row r="72" spans="1:13" x14ac:dyDescent="0.35">
      <c r="A72" s="49" t="s">
        <v>121</v>
      </c>
      <c r="B72" s="49" t="s">
        <v>122</v>
      </c>
      <c r="C72" s="49" t="s">
        <v>5</v>
      </c>
      <c r="D72" s="49" t="s">
        <v>51</v>
      </c>
      <c r="E72" s="49" t="s">
        <v>3</v>
      </c>
      <c r="F72" s="49" t="s">
        <v>63</v>
      </c>
      <c r="G72" s="49" t="s">
        <v>21</v>
      </c>
      <c r="H72" s="49">
        <v>504</v>
      </c>
      <c r="I72" s="49">
        <v>560</v>
      </c>
      <c r="J72" s="49">
        <v>800</v>
      </c>
      <c r="K72" s="49">
        <v>900</v>
      </c>
      <c r="L72" s="49" t="s">
        <v>48</v>
      </c>
      <c r="M72" s="49">
        <v>20000</v>
      </c>
    </row>
    <row r="73" spans="1:13" x14ac:dyDescent="0.35">
      <c r="A73" s="49" t="s">
        <v>121</v>
      </c>
      <c r="B73" s="49" t="s">
        <v>122</v>
      </c>
      <c r="C73" s="49" t="s">
        <v>5</v>
      </c>
      <c r="D73" s="49" t="s">
        <v>52</v>
      </c>
      <c r="E73" s="49" t="s">
        <v>2</v>
      </c>
      <c r="F73" s="49" t="s">
        <v>63</v>
      </c>
      <c r="G73" s="49" t="s">
        <v>53</v>
      </c>
      <c r="H73" s="49">
        <v>405</v>
      </c>
      <c r="I73" s="49">
        <v>450</v>
      </c>
      <c r="J73" s="49">
        <v>500</v>
      </c>
      <c r="K73" s="49">
        <v>650</v>
      </c>
      <c r="L73" s="49" t="s">
        <v>48</v>
      </c>
      <c r="M73" s="49">
        <v>20000</v>
      </c>
    </row>
    <row r="74" spans="1:13" x14ac:dyDescent="0.35">
      <c r="A74" s="49" t="s">
        <v>121</v>
      </c>
      <c r="B74" s="49" t="s">
        <v>122</v>
      </c>
      <c r="C74" s="49" t="s">
        <v>5</v>
      </c>
      <c r="D74" s="49" t="s">
        <v>52</v>
      </c>
      <c r="E74" s="49" t="s">
        <v>2</v>
      </c>
      <c r="F74" s="49" t="s">
        <v>63</v>
      </c>
      <c r="G74" s="49" t="s">
        <v>54</v>
      </c>
      <c r="H74" s="49">
        <v>405</v>
      </c>
      <c r="I74" s="49">
        <v>450</v>
      </c>
      <c r="J74" s="49">
        <v>500</v>
      </c>
      <c r="K74" s="49">
        <v>650</v>
      </c>
      <c r="L74" s="49" t="s">
        <v>48</v>
      </c>
      <c r="M74" s="49">
        <v>20000</v>
      </c>
    </row>
    <row r="75" spans="1:13" x14ac:dyDescent="0.35">
      <c r="A75" s="49" t="s">
        <v>121</v>
      </c>
      <c r="B75" s="49" t="s">
        <v>122</v>
      </c>
      <c r="C75" s="49" t="s">
        <v>5</v>
      </c>
      <c r="D75" s="49" t="s">
        <v>52</v>
      </c>
      <c r="E75" s="49" t="s">
        <v>2</v>
      </c>
      <c r="F75" s="49" t="s">
        <v>63</v>
      </c>
      <c r="G75" s="49" t="s">
        <v>55</v>
      </c>
      <c r="H75" s="49">
        <v>405</v>
      </c>
      <c r="I75" s="49">
        <v>450</v>
      </c>
      <c r="J75" s="49">
        <v>500</v>
      </c>
      <c r="K75" s="49">
        <v>650</v>
      </c>
      <c r="L75" s="49" t="s">
        <v>48</v>
      </c>
      <c r="M75" s="49">
        <v>20000</v>
      </c>
    </row>
    <row r="76" spans="1:13" x14ac:dyDescent="0.35">
      <c r="A76" s="49" t="s">
        <v>121</v>
      </c>
      <c r="B76" s="49" t="s">
        <v>122</v>
      </c>
      <c r="C76" s="49" t="s">
        <v>5</v>
      </c>
      <c r="D76" s="49" t="s">
        <v>52</v>
      </c>
      <c r="E76" s="49" t="s">
        <v>2</v>
      </c>
      <c r="F76" s="49" t="s">
        <v>63</v>
      </c>
      <c r="G76" s="49" t="s">
        <v>56</v>
      </c>
      <c r="H76" s="49">
        <v>405</v>
      </c>
      <c r="I76" s="49">
        <v>450</v>
      </c>
      <c r="J76" s="49">
        <v>500</v>
      </c>
      <c r="K76" s="49">
        <v>650</v>
      </c>
      <c r="L76" s="49" t="s">
        <v>48</v>
      </c>
      <c r="M76" s="49">
        <v>20000</v>
      </c>
    </row>
    <row r="77" spans="1:13" x14ac:dyDescent="0.35">
      <c r="A77" s="49" t="s">
        <v>121</v>
      </c>
      <c r="B77" s="49" t="s">
        <v>122</v>
      </c>
      <c r="C77" s="49" t="s">
        <v>5</v>
      </c>
      <c r="D77" s="49" t="s">
        <v>52</v>
      </c>
      <c r="E77" s="49" t="s">
        <v>2</v>
      </c>
      <c r="F77" s="49" t="s">
        <v>63</v>
      </c>
      <c r="G77" s="49" t="s">
        <v>57</v>
      </c>
      <c r="H77" s="49">
        <v>405</v>
      </c>
      <c r="I77" s="49">
        <v>450</v>
      </c>
      <c r="J77" s="49">
        <v>500</v>
      </c>
      <c r="K77" s="49">
        <v>650</v>
      </c>
      <c r="L77" s="49" t="s">
        <v>48</v>
      </c>
      <c r="M77" s="49">
        <v>20000</v>
      </c>
    </row>
    <row r="78" spans="1:13" x14ac:dyDescent="0.35">
      <c r="A78" s="49" t="s">
        <v>121</v>
      </c>
      <c r="B78" s="49" t="s">
        <v>122</v>
      </c>
      <c r="C78" s="49" t="s">
        <v>5</v>
      </c>
      <c r="D78" s="49" t="s">
        <v>58</v>
      </c>
      <c r="E78" s="49" t="s">
        <v>2</v>
      </c>
      <c r="F78" s="49" t="s">
        <v>63</v>
      </c>
      <c r="G78" s="49" t="s">
        <v>22</v>
      </c>
      <c r="H78" s="49">
        <v>419.40000000000003</v>
      </c>
      <c r="I78" s="49">
        <v>466</v>
      </c>
      <c r="J78" s="49">
        <v>665</v>
      </c>
      <c r="K78" s="49">
        <v>950</v>
      </c>
      <c r="L78" s="49" t="s">
        <v>48</v>
      </c>
      <c r="M78" s="49">
        <v>20000</v>
      </c>
    </row>
    <row r="79" spans="1:13" x14ac:dyDescent="0.35">
      <c r="A79" s="49" t="s">
        <v>121</v>
      </c>
      <c r="B79" s="49" t="s">
        <v>122</v>
      </c>
      <c r="C79" s="49" t="s">
        <v>5</v>
      </c>
      <c r="D79" s="49" t="s">
        <v>58</v>
      </c>
      <c r="E79" s="49" t="s">
        <v>2</v>
      </c>
      <c r="F79" s="49" t="s">
        <v>63</v>
      </c>
      <c r="G79" s="49" t="s">
        <v>23</v>
      </c>
      <c r="H79" s="49">
        <v>419.40000000000003</v>
      </c>
      <c r="I79" s="49">
        <v>466</v>
      </c>
      <c r="J79" s="49">
        <v>665</v>
      </c>
      <c r="K79" s="49">
        <v>950</v>
      </c>
      <c r="L79" s="49" t="s">
        <v>48</v>
      </c>
      <c r="M79" s="49">
        <v>20000</v>
      </c>
    </row>
    <row r="80" spans="1:13" x14ac:dyDescent="0.35">
      <c r="A80" s="49" t="s">
        <v>121</v>
      </c>
      <c r="B80" s="49" t="s">
        <v>122</v>
      </c>
      <c r="C80" s="49" t="s">
        <v>5</v>
      </c>
      <c r="D80" s="49" t="s">
        <v>58</v>
      </c>
      <c r="E80" s="49" t="s">
        <v>3</v>
      </c>
      <c r="F80" s="49" t="s">
        <v>63</v>
      </c>
      <c r="G80" s="49" t="s">
        <v>24</v>
      </c>
      <c r="H80" s="49">
        <v>419.40000000000003</v>
      </c>
      <c r="I80" s="49">
        <v>466</v>
      </c>
      <c r="J80" s="49">
        <v>665</v>
      </c>
      <c r="K80" s="49">
        <v>950</v>
      </c>
      <c r="L80" s="49" t="s">
        <v>48</v>
      </c>
      <c r="M80" s="49">
        <v>20000</v>
      </c>
    </row>
    <row r="81" spans="1:13" x14ac:dyDescent="0.35">
      <c r="A81" s="49" t="s">
        <v>121</v>
      </c>
      <c r="B81" s="49" t="s">
        <v>122</v>
      </c>
      <c r="C81" s="49" t="s">
        <v>5</v>
      </c>
      <c r="D81" s="49" t="s">
        <v>59</v>
      </c>
      <c r="E81" s="49" t="s">
        <v>2</v>
      </c>
      <c r="F81" s="49" t="s">
        <v>63</v>
      </c>
      <c r="G81" s="49" t="s">
        <v>60</v>
      </c>
      <c r="H81" s="49">
        <v>220.5</v>
      </c>
      <c r="I81" s="49">
        <v>245</v>
      </c>
      <c r="J81" s="49">
        <v>350</v>
      </c>
      <c r="K81" s="49">
        <v>500</v>
      </c>
      <c r="L81" s="49" t="s">
        <v>48</v>
      </c>
      <c r="M81" s="49">
        <v>20000</v>
      </c>
    </row>
    <row r="82" spans="1:13" x14ac:dyDescent="0.35">
      <c r="A82" s="49" t="s">
        <v>121</v>
      </c>
      <c r="B82" s="49" t="s">
        <v>122</v>
      </c>
      <c r="C82" s="49" t="s">
        <v>5</v>
      </c>
      <c r="D82" s="49" t="s">
        <v>59</v>
      </c>
      <c r="E82" s="49" t="s">
        <v>2</v>
      </c>
      <c r="F82" s="49" t="s">
        <v>63</v>
      </c>
      <c r="G82" s="49" t="s">
        <v>25</v>
      </c>
      <c r="H82" s="49">
        <v>220.5</v>
      </c>
      <c r="I82" s="49">
        <v>245</v>
      </c>
      <c r="J82" s="49">
        <v>350</v>
      </c>
      <c r="K82" s="49">
        <v>500</v>
      </c>
      <c r="L82" s="49" t="s">
        <v>48</v>
      </c>
      <c r="M82" s="49">
        <v>20000</v>
      </c>
    </row>
    <row r="83" spans="1:13" x14ac:dyDescent="0.35">
      <c r="A83" s="49" t="s">
        <v>121</v>
      </c>
      <c r="B83" s="49" t="s">
        <v>122</v>
      </c>
      <c r="C83" s="49" t="s">
        <v>5</v>
      </c>
      <c r="D83" s="49" t="s">
        <v>59</v>
      </c>
      <c r="E83" s="49" t="s">
        <v>2</v>
      </c>
      <c r="F83" s="49" t="s">
        <v>63</v>
      </c>
      <c r="G83" s="49" t="s">
        <v>26</v>
      </c>
      <c r="H83" s="49">
        <v>220.5</v>
      </c>
      <c r="I83" s="49">
        <v>245</v>
      </c>
      <c r="J83" s="49">
        <v>350</v>
      </c>
      <c r="K83" s="49">
        <v>500</v>
      </c>
      <c r="L83" s="49" t="s">
        <v>48</v>
      </c>
      <c r="M83" s="49">
        <v>20000</v>
      </c>
    </row>
    <row r="84" spans="1:13" x14ac:dyDescent="0.35">
      <c r="A84" s="49" t="s">
        <v>121</v>
      </c>
      <c r="B84" s="49" t="s">
        <v>122</v>
      </c>
      <c r="C84" s="49" t="s">
        <v>5</v>
      </c>
      <c r="D84" s="49" t="s">
        <v>59</v>
      </c>
      <c r="E84" s="49" t="s">
        <v>3</v>
      </c>
      <c r="F84" s="49" t="s">
        <v>63</v>
      </c>
      <c r="G84" s="49" t="s">
        <v>27</v>
      </c>
      <c r="H84" s="49">
        <v>220.5</v>
      </c>
      <c r="I84" s="49">
        <v>245</v>
      </c>
      <c r="J84" s="49">
        <v>350</v>
      </c>
      <c r="K84" s="49">
        <v>500</v>
      </c>
      <c r="L84" s="49" t="s">
        <v>48</v>
      </c>
      <c r="M84" s="49">
        <v>20000</v>
      </c>
    </row>
    <row r="85" spans="1:13" x14ac:dyDescent="0.35">
      <c r="A85" s="49" t="s">
        <v>121</v>
      </c>
      <c r="B85" s="49" t="s">
        <v>122</v>
      </c>
      <c r="C85" s="49" t="s">
        <v>5</v>
      </c>
      <c r="D85" s="49" t="s">
        <v>61</v>
      </c>
      <c r="E85" s="49" t="s">
        <v>2</v>
      </c>
      <c r="F85" s="49" t="s">
        <v>63</v>
      </c>
      <c r="G85" s="49" t="s">
        <v>62</v>
      </c>
      <c r="H85" s="49">
        <v>214.20000000000002</v>
      </c>
      <c r="I85" s="49">
        <v>238</v>
      </c>
      <c r="J85" s="49">
        <v>340</v>
      </c>
      <c r="K85" s="49">
        <v>475</v>
      </c>
      <c r="L85" s="49" t="s">
        <v>48</v>
      </c>
      <c r="M85" s="49">
        <v>20000</v>
      </c>
    </row>
    <row r="86" spans="1:13" x14ac:dyDescent="0.35">
      <c r="A86" s="49" t="s">
        <v>128</v>
      </c>
      <c r="B86" s="49" t="s">
        <v>122</v>
      </c>
      <c r="C86" s="49" t="s">
        <v>6</v>
      </c>
      <c r="D86" s="49" t="s">
        <v>47</v>
      </c>
      <c r="E86" s="49" t="s">
        <v>2</v>
      </c>
      <c r="F86" s="49" t="s">
        <v>63</v>
      </c>
      <c r="G86" s="49" t="s">
        <v>10</v>
      </c>
      <c r="H86" s="49">
        <v>538.65</v>
      </c>
      <c r="I86" s="49">
        <v>598.5</v>
      </c>
      <c r="J86" s="49">
        <v>665</v>
      </c>
      <c r="K86" s="49">
        <v>950</v>
      </c>
      <c r="L86" s="49" t="s">
        <v>48</v>
      </c>
      <c r="M86" s="49">
        <v>16200</v>
      </c>
    </row>
    <row r="87" spans="1:13" x14ac:dyDescent="0.35">
      <c r="A87" s="49" t="s">
        <v>128</v>
      </c>
      <c r="B87" s="49" t="s">
        <v>122</v>
      </c>
      <c r="C87" s="49" t="s">
        <v>6</v>
      </c>
      <c r="D87" s="49" t="s">
        <v>47</v>
      </c>
      <c r="E87" s="49" t="s">
        <v>2</v>
      </c>
      <c r="F87" s="49" t="s">
        <v>63</v>
      </c>
      <c r="G87" s="49" t="s">
        <v>11</v>
      </c>
      <c r="H87" s="49">
        <v>538.65</v>
      </c>
      <c r="I87" s="49">
        <v>598.5</v>
      </c>
      <c r="J87" s="49">
        <v>665</v>
      </c>
      <c r="K87" s="49">
        <v>950</v>
      </c>
      <c r="L87" s="49" t="s">
        <v>48</v>
      </c>
      <c r="M87" s="49">
        <v>16200</v>
      </c>
    </row>
    <row r="88" spans="1:13" x14ac:dyDescent="0.35">
      <c r="A88" s="49" t="s">
        <v>128</v>
      </c>
      <c r="B88" s="49" t="s">
        <v>122</v>
      </c>
      <c r="C88" s="49" t="s">
        <v>6</v>
      </c>
      <c r="D88" s="49" t="s">
        <v>47</v>
      </c>
      <c r="E88" s="49" t="s">
        <v>2</v>
      </c>
      <c r="F88" s="49" t="s">
        <v>63</v>
      </c>
      <c r="G88" s="49" t="s">
        <v>49</v>
      </c>
      <c r="H88" s="49">
        <v>538.65</v>
      </c>
      <c r="I88" s="49">
        <v>598.5</v>
      </c>
      <c r="J88" s="49">
        <v>665</v>
      </c>
      <c r="K88" s="49">
        <v>950</v>
      </c>
      <c r="L88" s="49" t="s">
        <v>48</v>
      </c>
      <c r="M88" s="49">
        <v>16200</v>
      </c>
    </row>
    <row r="89" spans="1:13" x14ac:dyDescent="0.35">
      <c r="A89" s="49" t="s">
        <v>128</v>
      </c>
      <c r="B89" s="49" t="s">
        <v>122</v>
      </c>
      <c r="C89" s="49" t="s">
        <v>6</v>
      </c>
      <c r="D89" s="49" t="s">
        <v>47</v>
      </c>
      <c r="E89" s="49" t="s">
        <v>2</v>
      </c>
      <c r="F89" s="49" t="s">
        <v>63</v>
      </c>
      <c r="G89" s="49" t="s">
        <v>12</v>
      </c>
      <c r="H89" s="49">
        <v>538.65</v>
      </c>
      <c r="I89" s="49">
        <v>598.5</v>
      </c>
      <c r="J89" s="49">
        <v>665</v>
      </c>
      <c r="K89" s="49">
        <v>950</v>
      </c>
      <c r="L89" s="49" t="s">
        <v>48</v>
      </c>
      <c r="M89" s="49">
        <v>16200</v>
      </c>
    </row>
    <row r="90" spans="1:13" x14ac:dyDescent="0.35">
      <c r="A90" s="49" t="s">
        <v>128</v>
      </c>
      <c r="B90" s="49" t="s">
        <v>122</v>
      </c>
      <c r="C90" s="49" t="s">
        <v>6</v>
      </c>
      <c r="D90" s="49" t="s">
        <v>50</v>
      </c>
      <c r="E90" s="49" t="s">
        <v>2</v>
      </c>
      <c r="F90" s="49" t="s">
        <v>63</v>
      </c>
      <c r="G90" s="49" t="s">
        <v>13</v>
      </c>
      <c r="H90" s="49">
        <v>419.40000000000003</v>
      </c>
      <c r="I90" s="49">
        <v>466</v>
      </c>
      <c r="J90" s="49">
        <v>665</v>
      </c>
      <c r="K90" s="49">
        <v>950</v>
      </c>
      <c r="L90" s="49" t="s">
        <v>48</v>
      </c>
      <c r="M90" s="49">
        <v>16200</v>
      </c>
    </row>
    <row r="91" spans="1:13" x14ac:dyDescent="0.35">
      <c r="A91" s="49" t="s">
        <v>128</v>
      </c>
      <c r="B91" s="49" t="s">
        <v>122</v>
      </c>
      <c r="C91" s="49" t="s">
        <v>6</v>
      </c>
      <c r="D91" s="49" t="s">
        <v>50</v>
      </c>
      <c r="E91" s="49" t="s">
        <v>2</v>
      </c>
      <c r="F91" s="49" t="s">
        <v>63</v>
      </c>
      <c r="G91" s="49" t="s">
        <v>14</v>
      </c>
      <c r="H91" s="49">
        <v>419.40000000000003</v>
      </c>
      <c r="I91" s="49">
        <v>466</v>
      </c>
      <c r="J91" s="49">
        <v>665</v>
      </c>
      <c r="K91" s="49">
        <v>950</v>
      </c>
      <c r="L91" s="49" t="s">
        <v>48</v>
      </c>
      <c r="M91" s="49">
        <v>16200</v>
      </c>
    </row>
    <row r="92" spans="1:13" x14ac:dyDescent="0.35">
      <c r="A92" s="49" t="s">
        <v>128</v>
      </c>
      <c r="B92" s="49" t="s">
        <v>122</v>
      </c>
      <c r="C92" s="49" t="s">
        <v>6</v>
      </c>
      <c r="D92" s="49" t="s">
        <v>50</v>
      </c>
      <c r="E92" s="49" t="s">
        <v>2</v>
      </c>
      <c r="F92" s="49" t="s">
        <v>63</v>
      </c>
      <c r="G92" s="49" t="s">
        <v>15</v>
      </c>
      <c r="H92" s="49">
        <v>419.40000000000003</v>
      </c>
      <c r="I92" s="49">
        <v>466</v>
      </c>
      <c r="J92" s="49">
        <v>665</v>
      </c>
      <c r="K92" s="49">
        <v>950</v>
      </c>
      <c r="L92" s="49" t="s">
        <v>48</v>
      </c>
      <c r="M92" s="49">
        <v>16200</v>
      </c>
    </row>
    <row r="93" spans="1:13" x14ac:dyDescent="0.35">
      <c r="A93" s="49" t="s">
        <v>128</v>
      </c>
      <c r="B93" s="49" t="s">
        <v>122</v>
      </c>
      <c r="C93" s="49" t="s">
        <v>6</v>
      </c>
      <c r="D93" s="49" t="s">
        <v>50</v>
      </c>
      <c r="E93" s="49" t="s">
        <v>2</v>
      </c>
      <c r="F93" s="49" t="s">
        <v>63</v>
      </c>
      <c r="G93" s="49" t="s">
        <v>16</v>
      </c>
      <c r="H93" s="49">
        <v>419.40000000000003</v>
      </c>
      <c r="I93" s="49">
        <v>466</v>
      </c>
      <c r="J93" s="49">
        <v>665</v>
      </c>
      <c r="K93" s="49">
        <v>950</v>
      </c>
      <c r="L93" s="49" t="s">
        <v>48</v>
      </c>
      <c r="M93" s="49">
        <v>16200</v>
      </c>
    </row>
    <row r="94" spans="1:13" x14ac:dyDescent="0.35">
      <c r="A94" s="49" t="s">
        <v>128</v>
      </c>
      <c r="B94" s="49" t="s">
        <v>122</v>
      </c>
      <c r="C94" s="49" t="s">
        <v>6</v>
      </c>
      <c r="D94" s="49" t="s">
        <v>50</v>
      </c>
      <c r="E94" s="49" t="s">
        <v>2</v>
      </c>
      <c r="F94" s="49" t="s">
        <v>63</v>
      </c>
      <c r="G94" s="49" t="s">
        <v>17</v>
      </c>
      <c r="H94" s="49">
        <v>419.40000000000003</v>
      </c>
      <c r="I94" s="49">
        <v>466</v>
      </c>
      <c r="J94" s="49">
        <v>665</v>
      </c>
      <c r="K94" s="49">
        <v>950</v>
      </c>
      <c r="L94" s="49" t="s">
        <v>48</v>
      </c>
      <c r="M94" s="49">
        <v>16200</v>
      </c>
    </row>
    <row r="95" spans="1:13" x14ac:dyDescent="0.35">
      <c r="A95" s="49" t="s">
        <v>128</v>
      </c>
      <c r="B95" s="49" t="s">
        <v>122</v>
      </c>
      <c r="C95" s="49" t="s">
        <v>6</v>
      </c>
      <c r="D95" s="49" t="s">
        <v>51</v>
      </c>
      <c r="E95" s="49" t="s">
        <v>2</v>
      </c>
      <c r="F95" s="49" t="s">
        <v>63</v>
      </c>
      <c r="G95" s="49" t="s">
        <v>18</v>
      </c>
      <c r="H95" s="49">
        <v>504</v>
      </c>
      <c r="I95" s="49">
        <v>560</v>
      </c>
      <c r="J95" s="49">
        <v>800</v>
      </c>
      <c r="K95" s="49">
        <v>900</v>
      </c>
      <c r="L95" s="49" t="s">
        <v>48</v>
      </c>
      <c r="M95" s="49">
        <v>16200</v>
      </c>
    </row>
    <row r="96" spans="1:13" x14ac:dyDescent="0.35">
      <c r="A96" s="49" t="s">
        <v>128</v>
      </c>
      <c r="B96" s="49" t="s">
        <v>122</v>
      </c>
      <c r="C96" s="49" t="s">
        <v>6</v>
      </c>
      <c r="D96" s="49" t="s">
        <v>51</v>
      </c>
      <c r="E96" s="49" t="s">
        <v>2</v>
      </c>
      <c r="F96" s="49" t="s">
        <v>63</v>
      </c>
      <c r="G96" s="49" t="s">
        <v>19</v>
      </c>
      <c r="H96" s="49">
        <v>504</v>
      </c>
      <c r="I96" s="49">
        <v>560</v>
      </c>
      <c r="J96" s="49">
        <v>800</v>
      </c>
      <c r="K96" s="49">
        <v>900</v>
      </c>
      <c r="L96" s="49" t="s">
        <v>48</v>
      </c>
      <c r="M96" s="49">
        <v>16200</v>
      </c>
    </row>
    <row r="97" spans="1:13" x14ac:dyDescent="0.35">
      <c r="A97" s="49" t="s">
        <v>128</v>
      </c>
      <c r="B97" s="49" t="s">
        <v>122</v>
      </c>
      <c r="C97" s="49" t="s">
        <v>6</v>
      </c>
      <c r="D97" s="49" t="s">
        <v>51</v>
      </c>
      <c r="E97" s="49" t="s">
        <v>3</v>
      </c>
      <c r="F97" s="49" t="s">
        <v>63</v>
      </c>
      <c r="G97" s="49" t="s">
        <v>20</v>
      </c>
      <c r="H97" s="49">
        <v>504</v>
      </c>
      <c r="I97" s="49">
        <v>560</v>
      </c>
      <c r="J97" s="49">
        <v>800</v>
      </c>
      <c r="K97" s="49">
        <v>900</v>
      </c>
      <c r="L97" s="49" t="s">
        <v>48</v>
      </c>
      <c r="M97" s="49">
        <v>16200</v>
      </c>
    </row>
    <row r="98" spans="1:13" x14ac:dyDescent="0.35">
      <c r="A98" s="49" t="s">
        <v>128</v>
      </c>
      <c r="B98" s="49" t="s">
        <v>122</v>
      </c>
      <c r="C98" s="49" t="s">
        <v>6</v>
      </c>
      <c r="D98" s="49" t="s">
        <v>51</v>
      </c>
      <c r="E98" s="49" t="s">
        <v>3</v>
      </c>
      <c r="F98" s="49" t="s">
        <v>63</v>
      </c>
      <c r="G98" s="49" t="s">
        <v>21</v>
      </c>
      <c r="H98" s="49">
        <v>504</v>
      </c>
      <c r="I98" s="49">
        <v>560</v>
      </c>
      <c r="J98" s="49">
        <v>800</v>
      </c>
      <c r="K98" s="49">
        <v>900</v>
      </c>
      <c r="L98" s="49" t="s">
        <v>48</v>
      </c>
      <c r="M98" s="49">
        <v>16200</v>
      </c>
    </row>
    <row r="99" spans="1:13" x14ac:dyDescent="0.35">
      <c r="A99" s="49" t="s">
        <v>128</v>
      </c>
      <c r="B99" s="49" t="s">
        <v>122</v>
      </c>
      <c r="C99" s="49" t="s">
        <v>6</v>
      </c>
      <c r="D99" s="49" t="s">
        <v>52</v>
      </c>
      <c r="E99" s="49" t="s">
        <v>2</v>
      </c>
      <c r="F99" s="49" t="s">
        <v>63</v>
      </c>
      <c r="G99" s="49" t="s">
        <v>53</v>
      </c>
      <c r="H99" s="49">
        <v>405</v>
      </c>
      <c r="I99" s="49">
        <v>450</v>
      </c>
      <c r="J99" s="49">
        <v>500</v>
      </c>
      <c r="K99" s="49">
        <v>650</v>
      </c>
      <c r="L99" s="49" t="s">
        <v>48</v>
      </c>
      <c r="M99" s="49">
        <v>16200</v>
      </c>
    </row>
    <row r="100" spans="1:13" x14ac:dyDescent="0.35">
      <c r="A100" s="49" t="s">
        <v>128</v>
      </c>
      <c r="B100" s="49" t="s">
        <v>122</v>
      </c>
      <c r="C100" s="49" t="s">
        <v>6</v>
      </c>
      <c r="D100" s="49" t="s">
        <v>52</v>
      </c>
      <c r="E100" s="49" t="s">
        <v>2</v>
      </c>
      <c r="F100" s="49" t="s">
        <v>63</v>
      </c>
      <c r="G100" s="49" t="s">
        <v>54</v>
      </c>
      <c r="H100" s="49">
        <v>405</v>
      </c>
      <c r="I100" s="49">
        <v>450</v>
      </c>
      <c r="J100" s="49">
        <v>500</v>
      </c>
      <c r="K100" s="49">
        <v>650</v>
      </c>
      <c r="L100" s="49" t="s">
        <v>48</v>
      </c>
      <c r="M100" s="49">
        <v>16200</v>
      </c>
    </row>
    <row r="101" spans="1:13" x14ac:dyDescent="0.35">
      <c r="A101" s="49" t="s">
        <v>128</v>
      </c>
      <c r="B101" s="49" t="s">
        <v>122</v>
      </c>
      <c r="C101" s="49" t="s">
        <v>6</v>
      </c>
      <c r="D101" s="49" t="s">
        <v>52</v>
      </c>
      <c r="E101" s="49" t="s">
        <v>2</v>
      </c>
      <c r="F101" s="49" t="s">
        <v>63</v>
      </c>
      <c r="G101" s="49" t="s">
        <v>55</v>
      </c>
      <c r="H101" s="49">
        <v>405</v>
      </c>
      <c r="I101" s="49">
        <v>450</v>
      </c>
      <c r="J101" s="49">
        <v>500</v>
      </c>
      <c r="K101" s="49">
        <v>650</v>
      </c>
      <c r="L101" s="49" t="s">
        <v>48</v>
      </c>
      <c r="M101" s="49">
        <v>16200</v>
      </c>
    </row>
    <row r="102" spans="1:13" x14ac:dyDescent="0.35">
      <c r="A102" s="49" t="s">
        <v>128</v>
      </c>
      <c r="B102" s="49" t="s">
        <v>122</v>
      </c>
      <c r="C102" s="49" t="s">
        <v>6</v>
      </c>
      <c r="D102" s="49" t="s">
        <v>52</v>
      </c>
      <c r="E102" s="49" t="s">
        <v>2</v>
      </c>
      <c r="F102" s="49" t="s">
        <v>63</v>
      </c>
      <c r="G102" s="49" t="s">
        <v>56</v>
      </c>
      <c r="H102" s="49">
        <v>405</v>
      </c>
      <c r="I102" s="49">
        <v>450</v>
      </c>
      <c r="J102" s="49">
        <v>500</v>
      </c>
      <c r="K102" s="49">
        <v>650</v>
      </c>
      <c r="L102" s="49" t="s">
        <v>48</v>
      </c>
      <c r="M102" s="49">
        <v>16200</v>
      </c>
    </row>
    <row r="103" spans="1:13" x14ac:dyDescent="0.35">
      <c r="A103" s="49" t="s">
        <v>128</v>
      </c>
      <c r="B103" s="49" t="s">
        <v>122</v>
      </c>
      <c r="C103" s="49" t="s">
        <v>6</v>
      </c>
      <c r="D103" s="49" t="s">
        <v>52</v>
      </c>
      <c r="E103" s="49" t="s">
        <v>2</v>
      </c>
      <c r="F103" s="49" t="s">
        <v>63</v>
      </c>
      <c r="G103" s="49" t="s">
        <v>57</v>
      </c>
      <c r="H103" s="49">
        <v>405</v>
      </c>
      <c r="I103" s="49">
        <v>450</v>
      </c>
      <c r="J103" s="49">
        <v>500</v>
      </c>
      <c r="K103" s="49">
        <v>650</v>
      </c>
      <c r="L103" s="49" t="s">
        <v>48</v>
      </c>
      <c r="M103" s="49">
        <v>16200</v>
      </c>
    </row>
    <row r="104" spans="1:13" x14ac:dyDescent="0.35">
      <c r="A104" s="49" t="s">
        <v>128</v>
      </c>
      <c r="B104" s="49" t="s">
        <v>122</v>
      </c>
      <c r="C104" s="49" t="s">
        <v>6</v>
      </c>
      <c r="D104" s="49" t="s">
        <v>58</v>
      </c>
      <c r="E104" s="49" t="s">
        <v>2</v>
      </c>
      <c r="F104" s="49" t="s">
        <v>63</v>
      </c>
      <c r="G104" s="49" t="s">
        <v>22</v>
      </c>
      <c r="H104" s="49">
        <v>419.40000000000003</v>
      </c>
      <c r="I104" s="49">
        <v>466</v>
      </c>
      <c r="J104" s="49">
        <v>665</v>
      </c>
      <c r="K104" s="49">
        <v>950</v>
      </c>
      <c r="L104" s="49" t="s">
        <v>48</v>
      </c>
      <c r="M104" s="49">
        <v>16200</v>
      </c>
    </row>
    <row r="105" spans="1:13" x14ac:dyDescent="0.35">
      <c r="A105" s="49" t="s">
        <v>128</v>
      </c>
      <c r="B105" s="49" t="s">
        <v>122</v>
      </c>
      <c r="C105" s="49" t="s">
        <v>6</v>
      </c>
      <c r="D105" s="49" t="s">
        <v>58</v>
      </c>
      <c r="E105" s="49" t="s">
        <v>2</v>
      </c>
      <c r="F105" s="49" t="s">
        <v>63</v>
      </c>
      <c r="G105" s="49" t="s">
        <v>23</v>
      </c>
      <c r="H105" s="49">
        <v>419.40000000000003</v>
      </c>
      <c r="I105" s="49">
        <v>466</v>
      </c>
      <c r="J105" s="49">
        <v>665</v>
      </c>
      <c r="K105" s="49">
        <v>950</v>
      </c>
      <c r="L105" s="49" t="s">
        <v>48</v>
      </c>
      <c r="M105" s="49">
        <v>16200</v>
      </c>
    </row>
    <row r="106" spans="1:13" x14ac:dyDescent="0.35">
      <c r="A106" s="49" t="s">
        <v>128</v>
      </c>
      <c r="B106" s="49" t="s">
        <v>122</v>
      </c>
      <c r="C106" s="49" t="s">
        <v>6</v>
      </c>
      <c r="D106" s="49" t="s">
        <v>58</v>
      </c>
      <c r="E106" s="49" t="s">
        <v>3</v>
      </c>
      <c r="F106" s="49" t="s">
        <v>63</v>
      </c>
      <c r="G106" s="49" t="s">
        <v>24</v>
      </c>
      <c r="H106" s="49">
        <v>419.40000000000003</v>
      </c>
      <c r="I106" s="49">
        <v>466</v>
      </c>
      <c r="J106" s="49">
        <v>665</v>
      </c>
      <c r="K106" s="49">
        <v>950</v>
      </c>
      <c r="L106" s="49" t="s">
        <v>48</v>
      </c>
      <c r="M106" s="49">
        <v>16200</v>
      </c>
    </row>
    <row r="107" spans="1:13" x14ac:dyDescent="0.35">
      <c r="A107" s="49" t="s">
        <v>128</v>
      </c>
      <c r="B107" s="49" t="s">
        <v>122</v>
      </c>
      <c r="C107" s="49" t="s">
        <v>6</v>
      </c>
      <c r="D107" s="49" t="s">
        <v>59</v>
      </c>
      <c r="E107" s="49" t="s">
        <v>2</v>
      </c>
      <c r="F107" s="49" t="s">
        <v>63</v>
      </c>
      <c r="G107" s="49" t="s">
        <v>60</v>
      </c>
      <c r="H107" s="49">
        <v>220.5</v>
      </c>
      <c r="I107" s="49">
        <v>245</v>
      </c>
      <c r="J107" s="49">
        <v>350</v>
      </c>
      <c r="K107" s="49">
        <v>500</v>
      </c>
      <c r="L107" s="49" t="s">
        <v>48</v>
      </c>
      <c r="M107" s="49">
        <v>16200</v>
      </c>
    </row>
    <row r="108" spans="1:13" x14ac:dyDescent="0.35">
      <c r="A108" s="49" t="s">
        <v>128</v>
      </c>
      <c r="B108" s="49" t="s">
        <v>122</v>
      </c>
      <c r="C108" s="49" t="s">
        <v>6</v>
      </c>
      <c r="D108" s="49" t="s">
        <v>59</v>
      </c>
      <c r="E108" s="49" t="s">
        <v>2</v>
      </c>
      <c r="F108" s="49" t="s">
        <v>63</v>
      </c>
      <c r="G108" s="49" t="s">
        <v>25</v>
      </c>
      <c r="H108" s="49">
        <v>220.5</v>
      </c>
      <c r="I108" s="49">
        <v>245</v>
      </c>
      <c r="J108" s="49">
        <v>350</v>
      </c>
      <c r="K108" s="49">
        <v>500</v>
      </c>
      <c r="L108" s="49" t="s">
        <v>48</v>
      </c>
      <c r="M108" s="49">
        <v>16200</v>
      </c>
    </row>
    <row r="109" spans="1:13" x14ac:dyDescent="0.35">
      <c r="A109" s="49" t="s">
        <v>128</v>
      </c>
      <c r="B109" s="49" t="s">
        <v>122</v>
      </c>
      <c r="C109" s="49" t="s">
        <v>6</v>
      </c>
      <c r="D109" s="49" t="s">
        <v>59</v>
      </c>
      <c r="E109" s="49" t="s">
        <v>2</v>
      </c>
      <c r="F109" s="49" t="s">
        <v>63</v>
      </c>
      <c r="G109" s="49" t="s">
        <v>26</v>
      </c>
      <c r="H109" s="49">
        <v>220.5</v>
      </c>
      <c r="I109" s="49">
        <v>245</v>
      </c>
      <c r="J109" s="49">
        <v>350</v>
      </c>
      <c r="K109" s="49">
        <v>500</v>
      </c>
      <c r="L109" s="49" t="s">
        <v>48</v>
      </c>
      <c r="M109" s="49">
        <v>16200</v>
      </c>
    </row>
    <row r="110" spans="1:13" x14ac:dyDescent="0.35">
      <c r="A110" s="49" t="s">
        <v>128</v>
      </c>
      <c r="B110" s="49" t="s">
        <v>122</v>
      </c>
      <c r="C110" s="49" t="s">
        <v>6</v>
      </c>
      <c r="D110" s="49" t="s">
        <v>59</v>
      </c>
      <c r="E110" s="49" t="s">
        <v>3</v>
      </c>
      <c r="F110" s="49" t="s">
        <v>63</v>
      </c>
      <c r="G110" s="49" t="s">
        <v>27</v>
      </c>
      <c r="H110" s="49">
        <v>220.5</v>
      </c>
      <c r="I110" s="49">
        <v>245</v>
      </c>
      <c r="J110" s="49">
        <v>350</v>
      </c>
      <c r="K110" s="49">
        <v>500</v>
      </c>
      <c r="L110" s="49" t="s">
        <v>48</v>
      </c>
      <c r="M110" s="49">
        <v>16200</v>
      </c>
    </row>
    <row r="111" spans="1:13" x14ac:dyDescent="0.35">
      <c r="A111" s="49" t="s">
        <v>128</v>
      </c>
      <c r="B111" s="49" t="s">
        <v>122</v>
      </c>
      <c r="C111" s="49" t="s">
        <v>6</v>
      </c>
      <c r="D111" s="49" t="s">
        <v>61</v>
      </c>
      <c r="E111" s="49" t="s">
        <v>2</v>
      </c>
      <c r="F111" s="49" t="s">
        <v>63</v>
      </c>
      <c r="G111" s="49" t="s">
        <v>62</v>
      </c>
      <c r="H111" s="49">
        <v>214.20000000000002</v>
      </c>
      <c r="I111" s="49">
        <v>238</v>
      </c>
      <c r="J111" s="49">
        <v>340</v>
      </c>
      <c r="K111" s="49">
        <v>475</v>
      </c>
      <c r="L111" s="49" t="s">
        <v>48</v>
      </c>
      <c r="M111" s="49">
        <v>16200</v>
      </c>
    </row>
    <row r="112" spans="1:13" x14ac:dyDescent="0.35">
      <c r="A112" s="49" t="s">
        <v>104</v>
      </c>
      <c r="B112" s="49" t="s">
        <v>105</v>
      </c>
      <c r="C112" s="49" t="s">
        <v>2</v>
      </c>
      <c r="D112" s="49" t="s">
        <v>47</v>
      </c>
      <c r="E112" s="49" t="s">
        <v>2</v>
      </c>
      <c r="F112" s="49" t="s">
        <v>63</v>
      </c>
      <c r="G112" s="49" t="s">
        <v>10</v>
      </c>
      <c r="H112" s="49">
        <v>558.9</v>
      </c>
      <c r="I112" s="49">
        <v>621</v>
      </c>
      <c r="J112" s="49">
        <v>690</v>
      </c>
      <c r="K112" s="49">
        <v>890</v>
      </c>
      <c r="L112" s="49" t="s">
        <v>48</v>
      </c>
      <c r="M112" s="49">
        <v>24000</v>
      </c>
    </row>
    <row r="113" spans="1:13" x14ac:dyDescent="0.35">
      <c r="A113" s="49" t="s">
        <v>104</v>
      </c>
      <c r="B113" s="49" t="s">
        <v>105</v>
      </c>
      <c r="C113" s="49" t="s">
        <v>2</v>
      </c>
      <c r="D113" s="49" t="s">
        <v>47</v>
      </c>
      <c r="E113" s="49" t="s">
        <v>2</v>
      </c>
      <c r="F113" s="49" t="s">
        <v>63</v>
      </c>
      <c r="G113" s="49" t="s">
        <v>11</v>
      </c>
      <c r="H113" s="49">
        <v>558.9</v>
      </c>
      <c r="I113" s="49">
        <v>621</v>
      </c>
      <c r="J113" s="49">
        <v>690</v>
      </c>
      <c r="K113" s="49">
        <v>890</v>
      </c>
      <c r="L113" s="49" t="s">
        <v>48</v>
      </c>
      <c r="M113" s="49">
        <v>24000</v>
      </c>
    </row>
    <row r="114" spans="1:13" x14ac:dyDescent="0.35">
      <c r="A114" s="49" t="s">
        <v>104</v>
      </c>
      <c r="B114" s="49" t="s">
        <v>105</v>
      </c>
      <c r="C114" s="49" t="s">
        <v>2</v>
      </c>
      <c r="D114" s="49" t="s">
        <v>47</v>
      </c>
      <c r="E114" s="49" t="s">
        <v>2</v>
      </c>
      <c r="F114" s="49" t="s">
        <v>63</v>
      </c>
      <c r="G114" s="49" t="s">
        <v>49</v>
      </c>
      <c r="H114" s="49">
        <v>558.9</v>
      </c>
      <c r="I114" s="49">
        <v>621</v>
      </c>
      <c r="J114" s="49">
        <v>690</v>
      </c>
      <c r="K114" s="49">
        <v>890</v>
      </c>
      <c r="L114" s="49" t="s">
        <v>48</v>
      </c>
      <c r="M114" s="49">
        <v>24000</v>
      </c>
    </row>
    <row r="115" spans="1:13" x14ac:dyDescent="0.35">
      <c r="A115" s="49" t="s">
        <v>104</v>
      </c>
      <c r="B115" s="49" t="s">
        <v>105</v>
      </c>
      <c r="C115" s="49" t="s">
        <v>2</v>
      </c>
      <c r="D115" s="49" t="s">
        <v>47</v>
      </c>
      <c r="E115" s="49" t="s">
        <v>2</v>
      </c>
      <c r="F115" s="49" t="s">
        <v>63</v>
      </c>
      <c r="G115" s="49" t="s">
        <v>12</v>
      </c>
      <c r="H115" s="49">
        <v>558.9</v>
      </c>
      <c r="I115" s="49">
        <v>621</v>
      </c>
      <c r="J115" s="49">
        <v>690</v>
      </c>
      <c r="K115" s="49">
        <v>890</v>
      </c>
      <c r="L115" s="49" t="s">
        <v>48</v>
      </c>
      <c r="M115" s="49">
        <v>24000</v>
      </c>
    </row>
    <row r="116" spans="1:13" x14ac:dyDescent="0.35">
      <c r="A116" s="49" t="s">
        <v>104</v>
      </c>
      <c r="B116" s="49" t="s">
        <v>105</v>
      </c>
      <c r="C116" s="49" t="s">
        <v>2</v>
      </c>
      <c r="D116" s="49" t="s">
        <v>50</v>
      </c>
      <c r="E116" s="49" t="s">
        <v>2</v>
      </c>
      <c r="F116" s="49" t="s">
        <v>63</v>
      </c>
      <c r="G116" s="49" t="s">
        <v>13</v>
      </c>
      <c r="H116" s="49">
        <v>459</v>
      </c>
      <c r="I116" s="49">
        <v>510</v>
      </c>
      <c r="J116" s="49">
        <v>720</v>
      </c>
      <c r="K116" s="49">
        <v>875</v>
      </c>
      <c r="L116" s="49" t="s">
        <v>48</v>
      </c>
      <c r="M116" s="49">
        <v>24000</v>
      </c>
    </row>
    <row r="117" spans="1:13" x14ac:dyDescent="0.35">
      <c r="A117" s="49" t="s">
        <v>104</v>
      </c>
      <c r="B117" s="49" t="s">
        <v>105</v>
      </c>
      <c r="C117" s="49" t="s">
        <v>2</v>
      </c>
      <c r="D117" s="49" t="s">
        <v>50</v>
      </c>
      <c r="E117" s="49" t="s">
        <v>2</v>
      </c>
      <c r="F117" s="49" t="s">
        <v>63</v>
      </c>
      <c r="G117" s="49" t="s">
        <v>14</v>
      </c>
      <c r="H117" s="49">
        <v>459</v>
      </c>
      <c r="I117" s="49">
        <v>510</v>
      </c>
      <c r="J117" s="49">
        <v>720</v>
      </c>
      <c r="K117" s="49">
        <v>875</v>
      </c>
      <c r="L117" s="49" t="s">
        <v>48</v>
      </c>
      <c r="M117" s="49">
        <v>24000</v>
      </c>
    </row>
    <row r="118" spans="1:13" x14ac:dyDescent="0.35">
      <c r="A118" s="49" t="s">
        <v>104</v>
      </c>
      <c r="B118" s="49" t="s">
        <v>105</v>
      </c>
      <c r="C118" s="49" t="s">
        <v>2</v>
      </c>
      <c r="D118" s="49" t="s">
        <v>50</v>
      </c>
      <c r="E118" s="49" t="s">
        <v>2</v>
      </c>
      <c r="F118" s="49" t="s">
        <v>63</v>
      </c>
      <c r="G118" s="49" t="s">
        <v>15</v>
      </c>
      <c r="H118" s="49">
        <v>459</v>
      </c>
      <c r="I118" s="49">
        <v>510</v>
      </c>
      <c r="J118" s="49">
        <v>720</v>
      </c>
      <c r="K118" s="49">
        <v>875</v>
      </c>
      <c r="L118" s="49" t="s">
        <v>48</v>
      </c>
      <c r="M118" s="49">
        <v>24000</v>
      </c>
    </row>
    <row r="119" spans="1:13" x14ac:dyDescent="0.35">
      <c r="A119" s="49" t="s">
        <v>104</v>
      </c>
      <c r="B119" s="49" t="s">
        <v>105</v>
      </c>
      <c r="C119" s="49" t="s">
        <v>2</v>
      </c>
      <c r="D119" s="49" t="s">
        <v>50</v>
      </c>
      <c r="E119" s="49" t="s">
        <v>2</v>
      </c>
      <c r="F119" s="49" t="s">
        <v>63</v>
      </c>
      <c r="G119" s="49" t="s">
        <v>16</v>
      </c>
      <c r="H119" s="49">
        <v>459</v>
      </c>
      <c r="I119" s="49">
        <v>510</v>
      </c>
      <c r="J119" s="49">
        <v>720</v>
      </c>
      <c r="K119" s="49">
        <v>875</v>
      </c>
      <c r="L119" s="49" t="s">
        <v>48</v>
      </c>
      <c r="M119" s="49">
        <v>24000</v>
      </c>
    </row>
    <row r="120" spans="1:13" x14ac:dyDescent="0.35">
      <c r="A120" s="49" t="s">
        <v>104</v>
      </c>
      <c r="B120" s="49" t="s">
        <v>105</v>
      </c>
      <c r="C120" s="49" t="s">
        <v>2</v>
      </c>
      <c r="D120" s="49" t="s">
        <v>50</v>
      </c>
      <c r="E120" s="49" t="s">
        <v>2</v>
      </c>
      <c r="F120" s="49" t="s">
        <v>63</v>
      </c>
      <c r="G120" s="49" t="s">
        <v>17</v>
      </c>
      <c r="H120" s="49">
        <v>459</v>
      </c>
      <c r="I120" s="49">
        <v>510</v>
      </c>
      <c r="J120" s="49">
        <v>720</v>
      </c>
      <c r="K120" s="49">
        <v>875</v>
      </c>
      <c r="L120" s="49" t="s">
        <v>48</v>
      </c>
      <c r="M120" s="49">
        <v>24000</v>
      </c>
    </row>
    <row r="121" spans="1:13" x14ac:dyDescent="0.35">
      <c r="A121" s="49" t="s">
        <v>104</v>
      </c>
      <c r="B121" s="49" t="s">
        <v>105</v>
      </c>
      <c r="C121" s="49" t="s">
        <v>2</v>
      </c>
      <c r="D121" s="49" t="s">
        <v>51</v>
      </c>
      <c r="E121" s="49" t="s">
        <v>2</v>
      </c>
      <c r="F121" s="49" t="s">
        <v>63</v>
      </c>
      <c r="G121" s="49" t="s">
        <v>18</v>
      </c>
      <c r="H121" s="49">
        <v>450</v>
      </c>
      <c r="I121" s="49">
        <v>500</v>
      </c>
      <c r="J121" s="49">
        <v>690</v>
      </c>
      <c r="K121" s="49">
        <v>890</v>
      </c>
      <c r="L121" s="49" t="s">
        <v>48</v>
      </c>
      <c r="M121" s="49">
        <v>24000</v>
      </c>
    </row>
    <row r="122" spans="1:13" x14ac:dyDescent="0.35">
      <c r="A122" s="49" t="s">
        <v>104</v>
      </c>
      <c r="B122" s="49" t="s">
        <v>105</v>
      </c>
      <c r="C122" s="49" t="s">
        <v>2</v>
      </c>
      <c r="D122" s="49" t="s">
        <v>51</v>
      </c>
      <c r="E122" s="49" t="s">
        <v>2</v>
      </c>
      <c r="F122" s="49" t="s">
        <v>63</v>
      </c>
      <c r="G122" s="49" t="s">
        <v>19</v>
      </c>
      <c r="H122" s="49">
        <v>450</v>
      </c>
      <c r="I122" s="49">
        <v>500</v>
      </c>
      <c r="J122" s="49">
        <v>690</v>
      </c>
      <c r="K122" s="49">
        <v>890</v>
      </c>
      <c r="L122" s="49" t="s">
        <v>48</v>
      </c>
      <c r="M122" s="49">
        <v>24000</v>
      </c>
    </row>
    <row r="123" spans="1:13" x14ac:dyDescent="0.35">
      <c r="A123" s="49" t="s">
        <v>104</v>
      </c>
      <c r="B123" s="49" t="s">
        <v>105</v>
      </c>
      <c r="C123" s="49" t="s">
        <v>2</v>
      </c>
      <c r="D123" s="49" t="s">
        <v>51</v>
      </c>
      <c r="E123" s="49" t="s">
        <v>3</v>
      </c>
      <c r="F123" s="49" t="s">
        <v>63</v>
      </c>
      <c r="G123" s="49" t="s">
        <v>20</v>
      </c>
      <c r="H123" s="49">
        <v>450</v>
      </c>
      <c r="I123" s="49">
        <v>500</v>
      </c>
      <c r="J123" s="49">
        <v>690</v>
      </c>
      <c r="K123" s="49">
        <v>890</v>
      </c>
      <c r="L123" s="49" t="s">
        <v>48</v>
      </c>
      <c r="M123" s="49">
        <v>24000</v>
      </c>
    </row>
    <row r="124" spans="1:13" x14ac:dyDescent="0.35">
      <c r="A124" s="49" t="s">
        <v>104</v>
      </c>
      <c r="B124" s="49" t="s">
        <v>105</v>
      </c>
      <c r="C124" s="49" t="s">
        <v>2</v>
      </c>
      <c r="D124" s="49" t="s">
        <v>51</v>
      </c>
      <c r="E124" s="49" t="s">
        <v>3</v>
      </c>
      <c r="F124" s="49" t="s">
        <v>63</v>
      </c>
      <c r="G124" s="49" t="s">
        <v>21</v>
      </c>
      <c r="H124" s="49">
        <v>450</v>
      </c>
      <c r="I124" s="49">
        <v>500</v>
      </c>
      <c r="J124" s="49">
        <v>690</v>
      </c>
      <c r="K124" s="49">
        <v>890</v>
      </c>
      <c r="L124" s="49" t="s">
        <v>48</v>
      </c>
      <c r="M124" s="49">
        <v>24000</v>
      </c>
    </row>
    <row r="125" spans="1:13" x14ac:dyDescent="0.35">
      <c r="A125" s="49" t="s">
        <v>104</v>
      </c>
      <c r="B125" s="49" t="s">
        <v>105</v>
      </c>
      <c r="C125" s="49" t="s">
        <v>2</v>
      </c>
      <c r="D125" s="49" t="s">
        <v>52</v>
      </c>
      <c r="E125" s="49" t="s">
        <v>2</v>
      </c>
      <c r="F125" s="49" t="s">
        <v>63</v>
      </c>
      <c r="G125" s="49" t="s">
        <v>53</v>
      </c>
      <c r="H125" s="49">
        <v>648</v>
      </c>
      <c r="I125" s="49">
        <v>720</v>
      </c>
      <c r="J125" s="49">
        <v>800</v>
      </c>
      <c r="K125" s="49">
        <v>890</v>
      </c>
      <c r="L125" s="49" t="s">
        <v>48</v>
      </c>
      <c r="M125" s="49">
        <v>24000</v>
      </c>
    </row>
    <row r="126" spans="1:13" x14ac:dyDescent="0.35">
      <c r="A126" s="49" t="s">
        <v>104</v>
      </c>
      <c r="B126" s="49" t="s">
        <v>105</v>
      </c>
      <c r="C126" s="49" t="s">
        <v>2</v>
      </c>
      <c r="D126" s="49" t="s">
        <v>52</v>
      </c>
      <c r="E126" s="49" t="s">
        <v>2</v>
      </c>
      <c r="F126" s="49" t="s">
        <v>63</v>
      </c>
      <c r="G126" s="49" t="s">
        <v>54</v>
      </c>
      <c r="H126" s="49">
        <v>648</v>
      </c>
      <c r="I126" s="49">
        <v>720</v>
      </c>
      <c r="J126" s="49">
        <v>800</v>
      </c>
      <c r="K126" s="49">
        <v>890</v>
      </c>
      <c r="L126" s="49" t="s">
        <v>48</v>
      </c>
      <c r="M126" s="49">
        <v>24000</v>
      </c>
    </row>
    <row r="127" spans="1:13" x14ac:dyDescent="0.35">
      <c r="A127" s="49" t="s">
        <v>104</v>
      </c>
      <c r="B127" s="49" t="s">
        <v>105</v>
      </c>
      <c r="C127" s="49" t="s">
        <v>2</v>
      </c>
      <c r="D127" s="49" t="s">
        <v>52</v>
      </c>
      <c r="E127" s="49" t="s">
        <v>2</v>
      </c>
      <c r="F127" s="49" t="s">
        <v>63</v>
      </c>
      <c r="G127" s="49" t="s">
        <v>55</v>
      </c>
      <c r="H127" s="49">
        <v>648</v>
      </c>
      <c r="I127" s="49">
        <v>720</v>
      </c>
      <c r="J127" s="49">
        <v>800</v>
      </c>
      <c r="K127" s="49">
        <v>890</v>
      </c>
      <c r="L127" s="49" t="s">
        <v>48</v>
      </c>
      <c r="M127" s="49">
        <v>24000</v>
      </c>
    </row>
    <row r="128" spans="1:13" x14ac:dyDescent="0.35">
      <c r="A128" s="49" t="s">
        <v>104</v>
      </c>
      <c r="B128" s="49" t="s">
        <v>105</v>
      </c>
      <c r="C128" s="49" t="s">
        <v>2</v>
      </c>
      <c r="D128" s="49" t="s">
        <v>52</v>
      </c>
      <c r="E128" s="49" t="s">
        <v>2</v>
      </c>
      <c r="F128" s="49" t="s">
        <v>63</v>
      </c>
      <c r="G128" s="49" t="s">
        <v>56</v>
      </c>
      <c r="H128" s="49">
        <v>648</v>
      </c>
      <c r="I128" s="49">
        <v>720</v>
      </c>
      <c r="J128" s="49">
        <v>800</v>
      </c>
      <c r="K128" s="49">
        <v>890</v>
      </c>
      <c r="L128" s="49" t="s">
        <v>48</v>
      </c>
      <c r="M128" s="49">
        <v>24000</v>
      </c>
    </row>
    <row r="129" spans="1:13" x14ac:dyDescent="0.35">
      <c r="A129" s="49" t="s">
        <v>104</v>
      </c>
      <c r="B129" s="49" t="s">
        <v>105</v>
      </c>
      <c r="C129" s="49" t="s">
        <v>2</v>
      </c>
      <c r="D129" s="49" t="s">
        <v>52</v>
      </c>
      <c r="E129" s="49" t="s">
        <v>2</v>
      </c>
      <c r="F129" s="49" t="s">
        <v>63</v>
      </c>
      <c r="G129" s="49" t="s">
        <v>57</v>
      </c>
      <c r="H129" s="49">
        <v>648</v>
      </c>
      <c r="I129" s="49">
        <v>720</v>
      </c>
      <c r="J129" s="49">
        <v>800</v>
      </c>
      <c r="K129" s="49">
        <v>890</v>
      </c>
      <c r="L129" s="49" t="s">
        <v>48</v>
      </c>
      <c r="M129" s="49">
        <v>24000</v>
      </c>
    </row>
    <row r="130" spans="1:13" x14ac:dyDescent="0.35">
      <c r="A130" s="49" t="s">
        <v>104</v>
      </c>
      <c r="B130" s="49" t="s">
        <v>105</v>
      </c>
      <c r="C130" s="49" t="s">
        <v>2</v>
      </c>
      <c r="D130" s="49" t="s">
        <v>58</v>
      </c>
      <c r="E130" s="49" t="s">
        <v>2</v>
      </c>
      <c r="F130" s="49" t="s">
        <v>63</v>
      </c>
      <c r="G130" s="49" t="s">
        <v>22</v>
      </c>
      <c r="H130" s="49">
        <v>560.70000000000005</v>
      </c>
      <c r="I130" s="49">
        <v>623</v>
      </c>
      <c r="J130" s="49">
        <v>890</v>
      </c>
      <c r="K130" s="49">
        <v>891</v>
      </c>
      <c r="L130" s="49" t="s">
        <v>48</v>
      </c>
      <c r="M130" s="49">
        <v>24000</v>
      </c>
    </row>
    <row r="131" spans="1:13" x14ac:dyDescent="0.35">
      <c r="A131" s="49" t="s">
        <v>104</v>
      </c>
      <c r="B131" s="49" t="s">
        <v>105</v>
      </c>
      <c r="C131" s="49" t="s">
        <v>2</v>
      </c>
      <c r="D131" s="49" t="s">
        <v>58</v>
      </c>
      <c r="E131" s="49" t="s">
        <v>2</v>
      </c>
      <c r="F131" s="49" t="s">
        <v>63</v>
      </c>
      <c r="G131" s="49" t="s">
        <v>23</v>
      </c>
      <c r="H131" s="49">
        <v>560.70000000000005</v>
      </c>
      <c r="I131" s="49">
        <v>623</v>
      </c>
      <c r="J131" s="49">
        <v>890</v>
      </c>
      <c r="K131" s="49">
        <v>891</v>
      </c>
      <c r="L131" s="49" t="s">
        <v>48</v>
      </c>
      <c r="M131" s="49">
        <v>24000</v>
      </c>
    </row>
    <row r="132" spans="1:13" x14ac:dyDescent="0.35">
      <c r="A132" s="49" t="s">
        <v>104</v>
      </c>
      <c r="B132" s="49" t="s">
        <v>105</v>
      </c>
      <c r="C132" s="49" t="s">
        <v>2</v>
      </c>
      <c r="D132" s="49" t="s">
        <v>58</v>
      </c>
      <c r="E132" s="49" t="s">
        <v>3</v>
      </c>
      <c r="F132" s="49" t="s">
        <v>63</v>
      </c>
      <c r="G132" s="49" t="s">
        <v>24</v>
      </c>
      <c r="H132" s="49">
        <v>560.70000000000005</v>
      </c>
      <c r="I132" s="49">
        <v>623</v>
      </c>
      <c r="J132" s="49">
        <v>890</v>
      </c>
      <c r="K132" s="49">
        <v>891</v>
      </c>
      <c r="L132" s="49" t="s">
        <v>48</v>
      </c>
      <c r="M132" s="49">
        <v>24000</v>
      </c>
    </row>
    <row r="133" spans="1:13" x14ac:dyDescent="0.35">
      <c r="A133" s="49" t="s">
        <v>104</v>
      </c>
      <c r="B133" s="49" t="s">
        <v>105</v>
      </c>
      <c r="C133" s="49" t="s">
        <v>2</v>
      </c>
      <c r="D133" s="49" t="s">
        <v>59</v>
      </c>
      <c r="E133" s="49" t="s">
        <v>2</v>
      </c>
      <c r="F133" s="49" t="s">
        <v>63</v>
      </c>
      <c r="G133" s="49" t="s">
        <v>60</v>
      </c>
      <c r="H133" s="49">
        <v>531</v>
      </c>
      <c r="I133" s="49">
        <v>590</v>
      </c>
      <c r="J133" s="49">
        <v>790</v>
      </c>
      <c r="K133" s="49">
        <v>890</v>
      </c>
      <c r="L133" s="49" t="s">
        <v>48</v>
      </c>
      <c r="M133" s="49">
        <v>24000</v>
      </c>
    </row>
    <row r="134" spans="1:13" x14ac:dyDescent="0.35">
      <c r="A134" s="49" t="s">
        <v>104</v>
      </c>
      <c r="B134" s="49" t="s">
        <v>105</v>
      </c>
      <c r="C134" s="49" t="s">
        <v>2</v>
      </c>
      <c r="D134" s="49" t="s">
        <v>59</v>
      </c>
      <c r="E134" s="49" t="s">
        <v>2</v>
      </c>
      <c r="F134" s="49" t="s">
        <v>63</v>
      </c>
      <c r="G134" s="49" t="s">
        <v>25</v>
      </c>
      <c r="H134" s="49">
        <v>531</v>
      </c>
      <c r="I134" s="49">
        <v>590</v>
      </c>
      <c r="J134" s="49">
        <v>790</v>
      </c>
      <c r="K134" s="49">
        <v>890</v>
      </c>
      <c r="L134" s="49" t="s">
        <v>48</v>
      </c>
      <c r="M134" s="49">
        <v>24000</v>
      </c>
    </row>
    <row r="135" spans="1:13" x14ac:dyDescent="0.35">
      <c r="A135" s="49" t="s">
        <v>104</v>
      </c>
      <c r="B135" s="49" t="s">
        <v>105</v>
      </c>
      <c r="C135" s="49" t="s">
        <v>2</v>
      </c>
      <c r="D135" s="49" t="s">
        <v>59</v>
      </c>
      <c r="E135" s="49" t="s">
        <v>2</v>
      </c>
      <c r="F135" s="49" t="s">
        <v>63</v>
      </c>
      <c r="G135" s="49" t="s">
        <v>26</v>
      </c>
      <c r="H135" s="49">
        <v>531</v>
      </c>
      <c r="I135" s="49">
        <v>590</v>
      </c>
      <c r="J135" s="49">
        <v>790</v>
      </c>
      <c r="K135" s="49">
        <v>890</v>
      </c>
      <c r="L135" s="49" t="s">
        <v>48</v>
      </c>
      <c r="M135" s="49">
        <v>24000</v>
      </c>
    </row>
    <row r="136" spans="1:13" x14ac:dyDescent="0.35">
      <c r="A136" s="49" t="s">
        <v>104</v>
      </c>
      <c r="B136" s="49" t="s">
        <v>105</v>
      </c>
      <c r="C136" s="49" t="s">
        <v>2</v>
      </c>
      <c r="D136" s="49" t="s">
        <v>59</v>
      </c>
      <c r="E136" s="49" t="s">
        <v>3</v>
      </c>
      <c r="F136" s="49" t="s">
        <v>63</v>
      </c>
      <c r="G136" s="49" t="s">
        <v>27</v>
      </c>
      <c r="H136" s="49">
        <v>531</v>
      </c>
      <c r="I136" s="49">
        <v>590</v>
      </c>
      <c r="J136" s="49">
        <v>790</v>
      </c>
      <c r="K136" s="49">
        <v>890</v>
      </c>
      <c r="L136" s="49" t="s">
        <v>48</v>
      </c>
      <c r="M136" s="49">
        <v>24000</v>
      </c>
    </row>
    <row r="137" spans="1:13" x14ac:dyDescent="0.35">
      <c r="A137" s="49" t="s">
        <v>104</v>
      </c>
      <c r="B137" s="49" t="s">
        <v>105</v>
      </c>
      <c r="C137" s="49" t="s">
        <v>2</v>
      </c>
      <c r="D137" s="49" t="s">
        <v>61</v>
      </c>
      <c r="E137" s="49" t="s">
        <v>2</v>
      </c>
      <c r="F137" s="49" t="s">
        <v>63</v>
      </c>
      <c r="G137" s="49" t="s">
        <v>62</v>
      </c>
      <c r="H137" s="49">
        <v>387</v>
      </c>
      <c r="I137" s="49">
        <v>430</v>
      </c>
      <c r="J137" s="49">
        <v>560</v>
      </c>
      <c r="K137" s="49">
        <v>720</v>
      </c>
      <c r="L137" s="49" t="s">
        <v>48</v>
      </c>
      <c r="M137" s="49">
        <v>24000</v>
      </c>
    </row>
    <row r="138" spans="1:13" x14ac:dyDescent="0.35">
      <c r="A138" s="49" t="s">
        <v>104</v>
      </c>
      <c r="B138" s="49" t="s">
        <v>105</v>
      </c>
      <c r="C138" s="49" t="s">
        <v>3</v>
      </c>
      <c r="D138" s="49" t="s">
        <v>47</v>
      </c>
      <c r="E138" s="49" t="s">
        <v>2</v>
      </c>
      <c r="F138" s="49" t="s">
        <v>63</v>
      </c>
      <c r="G138" s="49" t="s">
        <v>10</v>
      </c>
      <c r="H138" s="49">
        <v>558.9</v>
      </c>
      <c r="I138" s="49">
        <v>621</v>
      </c>
      <c r="J138" s="49">
        <v>690</v>
      </c>
      <c r="K138" s="49">
        <v>890</v>
      </c>
      <c r="L138" s="49" t="s">
        <v>48</v>
      </c>
      <c r="M138" s="49">
        <v>22000</v>
      </c>
    </row>
    <row r="139" spans="1:13" x14ac:dyDescent="0.35">
      <c r="A139" s="49" t="s">
        <v>104</v>
      </c>
      <c r="B139" s="49" t="s">
        <v>105</v>
      </c>
      <c r="C139" s="49" t="s">
        <v>3</v>
      </c>
      <c r="D139" s="49" t="s">
        <v>47</v>
      </c>
      <c r="E139" s="49" t="s">
        <v>2</v>
      </c>
      <c r="F139" s="49" t="s">
        <v>63</v>
      </c>
      <c r="G139" s="49" t="s">
        <v>11</v>
      </c>
      <c r="H139" s="49">
        <v>558.9</v>
      </c>
      <c r="I139" s="49">
        <v>621</v>
      </c>
      <c r="J139" s="49">
        <v>690</v>
      </c>
      <c r="K139" s="49">
        <v>890</v>
      </c>
      <c r="L139" s="49" t="s">
        <v>48</v>
      </c>
      <c r="M139" s="49">
        <v>22000</v>
      </c>
    </row>
    <row r="140" spans="1:13" x14ac:dyDescent="0.35">
      <c r="A140" s="49" t="s">
        <v>104</v>
      </c>
      <c r="B140" s="49" t="s">
        <v>105</v>
      </c>
      <c r="C140" s="49" t="s">
        <v>3</v>
      </c>
      <c r="D140" s="49" t="s">
        <v>47</v>
      </c>
      <c r="E140" s="49" t="s">
        <v>2</v>
      </c>
      <c r="F140" s="49" t="s">
        <v>63</v>
      </c>
      <c r="G140" s="49" t="s">
        <v>49</v>
      </c>
      <c r="H140" s="49">
        <v>558.9</v>
      </c>
      <c r="I140" s="49">
        <v>621</v>
      </c>
      <c r="J140" s="49">
        <v>690</v>
      </c>
      <c r="K140" s="49">
        <v>890</v>
      </c>
      <c r="L140" s="49" t="s">
        <v>48</v>
      </c>
      <c r="M140" s="49">
        <v>22000</v>
      </c>
    </row>
    <row r="141" spans="1:13" x14ac:dyDescent="0.35">
      <c r="A141" s="49" t="s">
        <v>104</v>
      </c>
      <c r="B141" s="49" t="s">
        <v>105</v>
      </c>
      <c r="C141" s="49" t="s">
        <v>3</v>
      </c>
      <c r="D141" s="49" t="s">
        <v>47</v>
      </c>
      <c r="E141" s="49" t="s">
        <v>2</v>
      </c>
      <c r="F141" s="49" t="s">
        <v>63</v>
      </c>
      <c r="G141" s="49" t="s">
        <v>12</v>
      </c>
      <c r="H141" s="49">
        <v>558.9</v>
      </c>
      <c r="I141" s="49">
        <v>621</v>
      </c>
      <c r="J141" s="49">
        <v>690</v>
      </c>
      <c r="K141" s="49">
        <v>890</v>
      </c>
      <c r="L141" s="49" t="s">
        <v>48</v>
      </c>
      <c r="M141" s="49">
        <v>22000</v>
      </c>
    </row>
    <row r="142" spans="1:13" x14ac:dyDescent="0.35">
      <c r="A142" s="49" t="s">
        <v>104</v>
      </c>
      <c r="B142" s="49" t="s">
        <v>105</v>
      </c>
      <c r="C142" s="49" t="s">
        <v>3</v>
      </c>
      <c r="D142" s="49" t="s">
        <v>50</v>
      </c>
      <c r="E142" s="49" t="s">
        <v>2</v>
      </c>
      <c r="F142" s="49" t="s">
        <v>63</v>
      </c>
      <c r="G142" s="49" t="s">
        <v>13</v>
      </c>
      <c r="H142" s="49">
        <v>459</v>
      </c>
      <c r="I142" s="49">
        <v>510</v>
      </c>
      <c r="J142" s="49">
        <v>720</v>
      </c>
      <c r="K142" s="49">
        <v>875</v>
      </c>
      <c r="L142" s="49" t="s">
        <v>48</v>
      </c>
      <c r="M142" s="49">
        <v>22000</v>
      </c>
    </row>
    <row r="143" spans="1:13" x14ac:dyDescent="0.35">
      <c r="A143" s="49" t="s">
        <v>104</v>
      </c>
      <c r="B143" s="49" t="s">
        <v>105</v>
      </c>
      <c r="C143" s="49" t="s">
        <v>3</v>
      </c>
      <c r="D143" s="49" t="s">
        <v>50</v>
      </c>
      <c r="E143" s="49" t="s">
        <v>2</v>
      </c>
      <c r="F143" s="49" t="s">
        <v>63</v>
      </c>
      <c r="G143" s="49" t="s">
        <v>14</v>
      </c>
      <c r="H143" s="49">
        <v>459</v>
      </c>
      <c r="I143" s="49">
        <v>510</v>
      </c>
      <c r="J143" s="49">
        <v>720</v>
      </c>
      <c r="K143" s="49">
        <v>875</v>
      </c>
      <c r="L143" s="49" t="s">
        <v>48</v>
      </c>
      <c r="M143" s="49">
        <v>22000</v>
      </c>
    </row>
    <row r="144" spans="1:13" x14ac:dyDescent="0.35">
      <c r="A144" s="49" t="s">
        <v>104</v>
      </c>
      <c r="B144" s="49" t="s">
        <v>105</v>
      </c>
      <c r="C144" s="49" t="s">
        <v>3</v>
      </c>
      <c r="D144" s="49" t="s">
        <v>50</v>
      </c>
      <c r="E144" s="49" t="s">
        <v>2</v>
      </c>
      <c r="F144" s="49" t="s">
        <v>63</v>
      </c>
      <c r="G144" s="49" t="s">
        <v>15</v>
      </c>
      <c r="H144" s="49">
        <v>459</v>
      </c>
      <c r="I144" s="49">
        <v>510</v>
      </c>
      <c r="J144" s="49">
        <v>720</v>
      </c>
      <c r="K144" s="49">
        <v>875</v>
      </c>
      <c r="L144" s="49" t="s">
        <v>48</v>
      </c>
      <c r="M144" s="49">
        <v>22000</v>
      </c>
    </row>
    <row r="145" spans="1:13" x14ac:dyDescent="0.35">
      <c r="A145" s="49" t="s">
        <v>104</v>
      </c>
      <c r="B145" s="49" t="s">
        <v>105</v>
      </c>
      <c r="C145" s="49" t="s">
        <v>3</v>
      </c>
      <c r="D145" s="49" t="s">
        <v>50</v>
      </c>
      <c r="E145" s="49" t="s">
        <v>2</v>
      </c>
      <c r="F145" s="49" t="s">
        <v>64</v>
      </c>
      <c r="G145" s="49" t="s">
        <v>16</v>
      </c>
      <c r="H145" s="49" t="s">
        <v>210</v>
      </c>
      <c r="I145" s="49" t="s">
        <v>211</v>
      </c>
      <c r="J145" s="49" t="s">
        <v>212</v>
      </c>
      <c r="K145" s="49" t="s">
        <v>213</v>
      </c>
      <c r="L145" s="49" t="s">
        <v>48</v>
      </c>
      <c r="M145" s="49">
        <v>22000</v>
      </c>
    </row>
    <row r="146" spans="1:13" x14ac:dyDescent="0.35">
      <c r="A146" s="49" t="s">
        <v>104</v>
      </c>
      <c r="B146" s="49" t="s">
        <v>105</v>
      </c>
      <c r="C146" s="49" t="s">
        <v>3</v>
      </c>
      <c r="D146" s="49" t="s">
        <v>50</v>
      </c>
      <c r="E146" s="49" t="s">
        <v>2</v>
      </c>
      <c r="F146" s="49" t="s">
        <v>64</v>
      </c>
      <c r="G146" s="49" t="s">
        <v>17</v>
      </c>
      <c r="H146" s="49">
        <v>459</v>
      </c>
      <c r="I146" s="49">
        <v>510</v>
      </c>
      <c r="J146" s="49">
        <v>720</v>
      </c>
      <c r="K146" s="49">
        <v>875</v>
      </c>
      <c r="L146" s="49" t="s">
        <v>48</v>
      </c>
      <c r="M146" s="49">
        <v>22000</v>
      </c>
    </row>
    <row r="147" spans="1:13" x14ac:dyDescent="0.35">
      <c r="A147" s="49" t="s">
        <v>104</v>
      </c>
      <c r="B147" s="49" t="s">
        <v>105</v>
      </c>
      <c r="C147" s="49" t="s">
        <v>3</v>
      </c>
      <c r="D147" s="49" t="s">
        <v>51</v>
      </c>
      <c r="E147" s="49" t="s">
        <v>2</v>
      </c>
      <c r="F147" s="49" t="s">
        <v>63</v>
      </c>
      <c r="G147" s="49" t="s">
        <v>18</v>
      </c>
      <c r="H147" s="49">
        <v>450</v>
      </c>
      <c r="I147" s="49">
        <v>500</v>
      </c>
      <c r="J147" s="49">
        <v>690</v>
      </c>
      <c r="K147" s="49">
        <v>890</v>
      </c>
      <c r="L147" s="49" t="s">
        <v>48</v>
      </c>
      <c r="M147" s="49">
        <v>22000</v>
      </c>
    </row>
    <row r="148" spans="1:13" x14ac:dyDescent="0.35">
      <c r="A148" s="49" t="s">
        <v>104</v>
      </c>
      <c r="B148" s="49" t="s">
        <v>105</v>
      </c>
      <c r="C148" s="49" t="s">
        <v>3</v>
      </c>
      <c r="D148" s="49" t="s">
        <v>51</v>
      </c>
      <c r="E148" s="49" t="s">
        <v>2</v>
      </c>
      <c r="F148" s="49" t="s">
        <v>63</v>
      </c>
      <c r="G148" s="49" t="s">
        <v>19</v>
      </c>
      <c r="H148" s="49">
        <v>450</v>
      </c>
      <c r="I148" s="49">
        <v>500</v>
      </c>
      <c r="J148" s="49">
        <v>690</v>
      </c>
      <c r="K148" s="49">
        <v>890</v>
      </c>
      <c r="L148" s="49" t="s">
        <v>48</v>
      </c>
      <c r="M148" s="49">
        <v>22000</v>
      </c>
    </row>
    <row r="149" spans="1:13" x14ac:dyDescent="0.35">
      <c r="A149" s="49" t="s">
        <v>104</v>
      </c>
      <c r="B149" s="49" t="s">
        <v>105</v>
      </c>
      <c r="C149" s="49" t="s">
        <v>3</v>
      </c>
      <c r="D149" s="49" t="s">
        <v>51</v>
      </c>
      <c r="E149" s="49" t="s">
        <v>3</v>
      </c>
      <c r="F149" s="49" t="s">
        <v>63</v>
      </c>
      <c r="G149" s="49" t="s">
        <v>20</v>
      </c>
      <c r="H149" s="49">
        <v>450</v>
      </c>
      <c r="I149" s="49">
        <v>500</v>
      </c>
      <c r="J149" s="49">
        <v>690</v>
      </c>
      <c r="K149" s="49">
        <v>890</v>
      </c>
      <c r="L149" s="49" t="s">
        <v>48</v>
      </c>
      <c r="M149" s="49">
        <v>22000</v>
      </c>
    </row>
    <row r="150" spans="1:13" x14ac:dyDescent="0.35">
      <c r="A150" s="49" t="s">
        <v>104</v>
      </c>
      <c r="B150" s="49" t="s">
        <v>105</v>
      </c>
      <c r="C150" s="49" t="s">
        <v>3</v>
      </c>
      <c r="D150" s="49" t="s">
        <v>51</v>
      </c>
      <c r="E150" s="49" t="s">
        <v>3</v>
      </c>
      <c r="F150" s="49" t="s">
        <v>63</v>
      </c>
      <c r="G150" s="49" t="s">
        <v>21</v>
      </c>
      <c r="H150" s="49">
        <v>450</v>
      </c>
      <c r="I150" s="49">
        <v>500</v>
      </c>
      <c r="J150" s="49">
        <v>690</v>
      </c>
      <c r="K150" s="49">
        <v>890</v>
      </c>
      <c r="L150" s="49" t="s">
        <v>48</v>
      </c>
      <c r="M150" s="49">
        <v>22000</v>
      </c>
    </row>
    <row r="151" spans="1:13" x14ac:dyDescent="0.35">
      <c r="A151" s="49" t="s">
        <v>104</v>
      </c>
      <c r="B151" s="49" t="s">
        <v>105</v>
      </c>
      <c r="C151" s="49" t="s">
        <v>3</v>
      </c>
      <c r="D151" s="49" t="s">
        <v>52</v>
      </c>
      <c r="E151" s="49" t="s">
        <v>2</v>
      </c>
      <c r="F151" s="49" t="s">
        <v>64</v>
      </c>
      <c r="G151" s="49" t="s">
        <v>53</v>
      </c>
      <c r="H151" s="49">
        <v>648</v>
      </c>
      <c r="I151" s="49">
        <v>720</v>
      </c>
      <c r="J151" s="49">
        <v>800</v>
      </c>
      <c r="K151" s="49">
        <v>890</v>
      </c>
      <c r="L151" s="49" t="s">
        <v>48</v>
      </c>
      <c r="M151" s="49">
        <v>22000</v>
      </c>
    </row>
    <row r="152" spans="1:13" x14ac:dyDescent="0.35">
      <c r="A152" s="49" t="s">
        <v>104</v>
      </c>
      <c r="B152" s="49" t="s">
        <v>105</v>
      </c>
      <c r="C152" s="49" t="s">
        <v>3</v>
      </c>
      <c r="D152" s="49" t="s">
        <v>52</v>
      </c>
      <c r="E152" s="49" t="s">
        <v>2</v>
      </c>
      <c r="F152" s="49" t="s">
        <v>63</v>
      </c>
      <c r="G152" s="49" t="s">
        <v>54</v>
      </c>
      <c r="H152" s="49">
        <v>648</v>
      </c>
      <c r="I152" s="49">
        <v>720</v>
      </c>
      <c r="J152" s="49">
        <v>800</v>
      </c>
      <c r="K152" s="49">
        <v>890</v>
      </c>
      <c r="L152" s="49" t="s">
        <v>48</v>
      </c>
      <c r="M152" s="49">
        <v>22000</v>
      </c>
    </row>
    <row r="153" spans="1:13" x14ac:dyDescent="0.35">
      <c r="A153" s="49" t="s">
        <v>104</v>
      </c>
      <c r="B153" s="49" t="s">
        <v>105</v>
      </c>
      <c r="C153" s="49" t="s">
        <v>3</v>
      </c>
      <c r="D153" s="49" t="s">
        <v>52</v>
      </c>
      <c r="E153" s="49" t="s">
        <v>2</v>
      </c>
      <c r="F153" s="49" t="s">
        <v>63</v>
      </c>
      <c r="G153" s="49" t="s">
        <v>55</v>
      </c>
      <c r="H153" s="49">
        <v>648</v>
      </c>
      <c r="I153" s="49">
        <v>720</v>
      </c>
      <c r="J153" s="49">
        <v>800</v>
      </c>
      <c r="K153" s="49">
        <v>890</v>
      </c>
      <c r="L153" s="49" t="s">
        <v>48</v>
      </c>
      <c r="M153" s="49">
        <v>22000</v>
      </c>
    </row>
    <row r="154" spans="1:13" x14ac:dyDescent="0.35">
      <c r="A154" s="49" t="s">
        <v>104</v>
      </c>
      <c r="B154" s="49" t="s">
        <v>105</v>
      </c>
      <c r="C154" s="49" t="s">
        <v>3</v>
      </c>
      <c r="D154" s="49" t="s">
        <v>52</v>
      </c>
      <c r="E154" s="49" t="s">
        <v>2</v>
      </c>
      <c r="F154" s="49" t="s">
        <v>64</v>
      </c>
      <c r="G154" s="49" t="s">
        <v>56</v>
      </c>
      <c r="H154" s="49">
        <v>648</v>
      </c>
      <c r="I154" s="49">
        <v>720</v>
      </c>
      <c r="J154" s="49">
        <v>800</v>
      </c>
      <c r="K154" s="49">
        <v>890</v>
      </c>
      <c r="L154" s="49" t="s">
        <v>48</v>
      </c>
      <c r="M154" s="49">
        <v>22000</v>
      </c>
    </row>
    <row r="155" spans="1:13" x14ac:dyDescent="0.35">
      <c r="A155" s="49" t="s">
        <v>104</v>
      </c>
      <c r="B155" s="49" t="s">
        <v>105</v>
      </c>
      <c r="C155" s="49" t="s">
        <v>3</v>
      </c>
      <c r="D155" s="49" t="s">
        <v>52</v>
      </c>
      <c r="E155" s="49" t="s">
        <v>2</v>
      </c>
      <c r="F155" s="49" t="s">
        <v>63</v>
      </c>
      <c r="G155" s="49" t="s">
        <v>57</v>
      </c>
      <c r="H155" s="49">
        <v>648</v>
      </c>
      <c r="I155" s="49">
        <v>720</v>
      </c>
      <c r="J155" s="49">
        <v>800</v>
      </c>
      <c r="K155" s="49">
        <v>890</v>
      </c>
      <c r="L155" s="49" t="s">
        <v>48</v>
      </c>
      <c r="M155" s="49">
        <v>22000</v>
      </c>
    </row>
    <row r="156" spans="1:13" x14ac:dyDescent="0.35">
      <c r="A156" s="49" t="s">
        <v>104</v>
      </c>
      <c r="B156" s="49" t="s">
        <v>105</v>
      </c>
      <c r="C156" s="49" t="s">
        <v>3</v>
      </c>
      <c r="D156" s="49" t="s">
        <v>58</v>
      </c>
      <c r="E156" s="49" t="s">
        <v>2</v>
      </c>
      <c r="F156" s="49" t="s">
        <v>63</v>
      </c>
      <c r="G156" s="49" t="s">
        <v>22</v>
      </c>
      <c r="H156" s="49">
        <v>560.70000000000005</v>
      </c>
      <c r="I156" s="49">
        <v>623</v>
      </c>
      <c r="J156" s="49">
        <v>890</v>
      </c>
      <c r="K156" s="49">
        <v>891</v>
      </c>
      <c r="L156" s="49" t="s">
        <v>48</v>
      </c>
      <c r="M156" s="49">
        <v>22000</v>
      </c>
    </row>
    <row r="157" spans="1:13" x14ac:dyDescent="0.35">
      <c r="A157" s="49" t="s">
        <v>104</v>
      </c>
      <c r="B157" s="49" t="s">
        <v>105</v>
      </c>
      <c r="C157" s="49" t="s">
        <v>3</v>
      </c>
      <c r="D157" s="49" t="s">
        <v>58</v>
      </c>
      <c r="E157" s="49" t="s">
        <v>2</v>
      </c>
      <c r="F157" s="49" t="s">
        <v>63</v>
      </c>
      <c r="G157" s="49" t="s">
        <v>23</v>
      </c>
      <c r="H157" s="49">
        <v>560.70000000000005</v>
      </c>
      <c r="I157" s="49">
        <v>623</v>
      </c>
      <c r="J157" s="49">
        <v>890</v>
      </c>
      <c r="K157" s="49">
        <v>891</v>
      </c>
      <c r="L157" s="49" t="s">
        <v>48</v>
      </c>
      <c r="M157" s="49">
        <v>22000</v>
      </c>
    </row>
    <row r="158" spans="1:13" x14ac:dyDescent="0.35">
      <c r="A158" s="49" t="s">
        <v>104</v>
      </c>
      <c r="B158" s="49" t="s">
        <v>105</v>
      </c>
      <c r="C158" s="49" t="s">
        <v>3</v>
      </c>
      <c r="D158" s="49" t="s">
        <v>58</v>
      </c>
      <c r="E158" s="49" t="s">
        <v>3</v>
      </c>
      <c r="F158" s="49" t="s">
        <v>63</v>
      </c>
      <c r="G158" s="49" t="s">
        <v>24</v>
      </c>
      <c r="H158" s="49">
        <v>560.70000000000005</v>
      </c>
      <c r="I158" s="49">
        <v>623</v>
      </c>
      <c r="J158" s="49">
        <v>890</v>
      </c>
      <c r="K158" s="49">
        <v>891</v>
      </c>
      <c r="L158" s="49" t="s">
        <v>48</v>
      </c>
      <c r="M158" s="49">
        <v>22000</v>
      </c>
    </row>
    <row r="159" spans="1:13" x14ac:dyDescent="0.35">
      <c r="A159" s="49" t="s">
        <v>104</v>
      </c>
      <c r="B159" s="49" t="s">
        <v>105</v>
      </c>
      <c r="C159" s="49" t="s">
        <v>3</v>
      </c>
      <c r="D159" s="49" t="s">
        <v>59</v>
      </c>
      <c r="E159" s="49" t="s">
        <v>2</v>
      </c>
      <c r="F159" s="49" t="s">
        <v>63</v>
      </c>
      <c r="G159" s="49" t="s">
        <v>60</v>
      </c>
      <c r="H159" s="49">
        <v>531</v>
      </c>
      <c r="I159" s="49">
        <v>590</v>
      </c>
      <c r="J159" s="49">
        <v>790</v>
      </c>
      <c r="K159" s="49">
        <v>890</v>
      </c>
      <c r="L159" s="49" t="s">
        <v>48</v>
      </c>
      <c r="M159" s="49">
        <v>22000</v>
      </c>
    </row>
    <row r="160" spans="1:13" x14ac:dyDescent="0.35">
      <c r="A160" s="49" t="s">
        <v>104</v>
      </c>
      <c r="B160" s="49" t="s">
        <v>105</v>
      </c>
      <c r="C160" s="49" t="s">
        <v>3</v>
      </c>
      <c r="D160" s="49" t="s">
        <v>59</v>
      </c>
      <c r="E160" s="49" t="s">
        <v>2</v>
      </c>
      <c r="F160" s="49" t="s">
        <v>63</v>
      </c>
      <c r="G160" s="49" t="s">
        <v>25</v>
      </c>
      <c r="H160" s="49">
        <v>531</v>
      </c>
      <c r="I160" s="49">
        <v>590</v>
      </c>
      <c r="J160" s="49">
        <v>790</v>
      </c>
      <c r="K160" s="49">
        <v>890</v>
      </c>
      <c r="L160" s="49" t="s">
        <v>48</v>
      </c>
      <c r="M160" s="49">
        <v>22000</v>
      </c>
    </row>
    <row r="161" spans="1:13" x14ac:dyDescent="0.35">
      <c r="A161" s="49" t="s">
        <v>104</v>
      </c>
      <c r="B161" s="49" t="s">
        <v>105</v>
      </c>
      <c r="C161" s="49" t="s">
        <v>3</v>
      </c>
      <c r="D161" s="49" t="s">
        <v>59</v>
      </c>
      <c r="E161" s="49" t="s">
        <v>2</v>
      </c>
      <c r="F161" s="49" t="s">
        <v>63</v>
      </c>
      <c r="G161" s="49" t="s">
        <v>26</v>
      </c>
      <c r="H161" s="49">
        <v>531</v>
      </c>
      <c r="I161" s="49">
        <v>590</v>
      </c>
      <c r="J161" s="49">
        <v>790</v>
      </c>
      <c r="K161" s="49">
        <v>890</v>
      </c>
      <c r="L161" s="49" t="s">
        <v>48</v>
      </c>
      <c r="M161" s="49">
        <v>22000</v>
      </c>
    </row>
    <row r="162" spans="1:13" x14ac:dyDescent="0.35">
      <c r="A162" s="49" t="s">
        <v>104</v>
      </c>
      <c r="B162" s="49" t="s">
        <v>105</v>
      </c>
      <c r="C162" s="49" t="s">
        <v>3</v>
      </c>
      <c r="D162" s="49" t="s">
        <v>59</v>
      </c>
      <c r="E162" s="49" t="s">
        <v>3</v>
      </c>
      <c r="F162" s="49" t="s">
        <v>63</v>
      </c>
      <c r="G162" s="49" t="s">
        <v>27</v>
      </c>
      <c r="H162" s="49">
        <v>531</v>
      </c>
      <c r="I162" s="49">
        <v>590</v>
      </c>
      <c r="J162" s="49">
        <v>790</v>
      </c>
      <c r="K162" s="49">
        <v>890</v>
      </c>
      <c r="L162" s="49" t="s">
        <v>48</v>
      </c>
      <c r="M162" s="49">
        <v>22000</v>
      </c>
    </row>
    <row r="163" spans="1:13" x14ac:dyDescent="0.35">
      <c r="A163" s="49" t="s">
        <v>104</v>
      </c>
      <c r="B163" s="49" t="s">
        <v>105</v>
      </c>
      <c r="C163" s="49" t="s">
        <v>3</v>
      </c>
      <c r="D163" s="49" t="s">
        <v>61</v>
      </c>
      <c r="E163" s="49" t="s">
        <v>2</v>
      </c>
      <c r="F163" s="49" t="s">
        <v>63</v>
      </c>
      <c r="G163" s="49" t="s">
        <v>62</v>
      </c>
      <c r="H163" s="49">
        <v>387</v>
      </c>
      <c r="I163" s="49">
        <v>430</v>
      </c>
      <c r="J163" s="49">
        <v>560</v>
      </c>
      <c r="K163" s="49">
        <v>720</v>
      </c>
      <c r="L163" s="49" t="s">
        <v>48</v>
      </c>
      <c r="M163" s="49">
        <v>22000</v>
      </c>
    </row>
    <row r="164" spans="1:13" x14ac:dyDescent="0.35">
      <c r="A164" s="49" t="s">
        <v>104</v>
      </c>
      <c r="B164" s="49" t="s">
        <v>105</v>
      </c>
      <c r="C164" s="49" t="s">
        <v>4</v>
      </c>
      <c r="D164" s="49" t="s">
        <v>47</v>
      </c>
      <c r="E164" s="49" t="s">
        <v>2</v>
      </c>
      <c r="F164" s="49" t="s">
        <v>63</v>
      </c>
      <c r="G164" s="49" t="s">
        <v>10</v>
      </c>
      <c r="H164" s="49">
        <v>607.5</v>
      </c>
      <c r="I164" s="49">
        <v>675</v>
      </c>
      <c r="J164" s="49">
        <v>750</v>
      </c>
      <c r="K164" s="49">
        <v>950</v>
      </c>
      <c r="L164" s="49" t="s">
        <v>48</v>
      </c>
      <c r="M164" s="49">
        <v>27600</v>
      </c>
    </row>
    <row r="165" spans="1:13" x14ac:dyDescent="0.35">
      <c r="A165" s="49" t="s">
        <v>104</v>
      </c>
      <c r="B165" s="49" t="s">
        <v>105</v>
      </c>
      <c r="C165" s="49" t="s">
        <v>4</v>
      </c>
      <c r="D165" s="49" t="s">
        <v>47</v>
      </c>
      <c r="E165" s="49" t="s">
        <v>2</v>
      </c>
      <c r="F165" s="49" t="s">
        <v>63</v>
      </c>
      <c r="G165" s="49" t="s">
        <v>11</v>
      </c>
      <c r="H165" s="49">
        <v>607.5</v>
      </c>
      <c r="I165" s="49">
        <v>675</v>
      </c>
      <c r="J165" s="49">
        <v>750</v>
      </c>
      <c r="K165" s="49">
        <v>950</v>
      </c>
      <c r="L165" s="49" t="s">
        <v>48</v>
      </c>
      <c r="M165" s="49">
        <v>27600</v>
      </c>
    </row>
    <row r="166" spans="1:13" x14ac:dyDescent="0.35">
      <c r="A166" s="49" t="s">
        <v>104</v>
      </c>
      <c r="B166" s="49" t="s">
        <v>105</v>
      </c>
      <c r="C166" s="49" t="s">
        <v>4</v>
      </c>
      <c r="D166" s="49" t="s">
        <v>47</v>
      </c>
      <c r="E166" s="49" t="s">
        <v>2</v>
      </c>
      <c r="F166" s="49" t="s">
        <v>63</v>
      </c>
      <c r="G166" s="49" t="s">
        <v>49</v>
      </c>
      <c r="H166" s="49">
        <v>607.5</v>
      </c>
      <c r="I166" s="49">
        <v>675</v>
      </c>
      <c r="J166" s="49">
        <v>750</v>
      </c>
      <c r="K166" s="49">
        <v>950</v>
      </c>
      <c r="L166" s="49" t="s">
        <v>48</v>
      </c>
      <c r="M166" s="49">
        <v>27600</v>
      </c>
    </row>
    <row r="167" spans="1:13" x14ac:dyDescent="0.35">
      <c r="A167" s="49" t="s">
        <v>104</v>
      </c>
      <c r="B167" s="49" t="s">
        <v>105</v>
      </c>
      <c r="C167" s="49" t="s">
        <v>4</v>
      </c>
      <c r="D167" s="49" t="s">
        <v>47</v>
      </c>
      <c r="E167" s="49" t="s">
        <v>2</v>
      </c>
      <c r="F167" s="49" t="s">
        <v>63</v>
      </c>
      <c r="G167" s="49" t="s">
        <v>12</v>
      </c>
      <c r="H167" s="49">
        <v>607.5</v>
      </c>
      <c r="I167" s="49">
        <v>675</v>
      </c>
      <c r="J167" s="49">
        <v>750</v>
      </c>
      <c r="K167" s="49">
        <v>950</v>
      </c>
      <c r="L167" s="49" t="s">
        <v>48</v>
      </c>
      <c r="M167" s="49">
        <v>27600</v>
      </c>
    </row>
    <row r="168" spans="1:13" x14ac:dyDescent="0.35">
      <c r="A168" s="49" t="s">
        <v>104</v>
      </c>
      <c r="B168" s="49" t="s">
        <v>105</v>
      </c>
      <c r="C168" s="49" t="s">
        <v>4</v>
      </c>
      <c r="D168" s="49" t="s">
        <v>50</v>
      </c>
      <c r="E168" s="49" t="s">
        <v>2</v>
      </c>
      <c r="F168" s="49" t="s">
        <v>63</v>
      </c>
      <c r="G168" s="49" t="s">
        <v>13</v>
      </c>
      <c r="H168" s="49">
        <v>531</v>
      </c>
      <c r="I168" s="49">
        <v>590</v>
      </c>
      <c r="J168" s="49">
        <v>700</v>
      </c>
      <c r="K168" s="49">
        <v>890</v>
      </c>
      <c r="L168" s="49" t="s">
        <v>48</v>
      </c>
      <c r="M168" s="49">
        <v>27600</v>
      </c>
    </row>
    <row r="169" spans="1:13" x14ac:dyDescent="0.35">
      <c r="A169" s="49" t="s">
        <v>104</v>
      </c>
      <c r="B169" s="49" t="s">
        <v>105</v>
      </c>
      <c r="C169" s="49" t="s">
        <v>4</v>
      </c>
      <c r="D169" s="49" t="s">
        <v>50</v>
      </c>
      <c r="E169" s="49" t="s">
        <v>2</v>
      </c>
      <c r="F169" s="49" t="s">
        <v>63</v>
      </c>
      <c r="G169" s="49" t="s">
        <v>14</v>
      </c>
      <c r="H169" s="49">
        <v>531</v>
      </c>
      <c r="I169" s="49">
        <v>590</v>
      </c>
      <c r="J169" s="49">
        <v>700</v>
      </c>
      <c r="K169" s="49">
        <v>890</v>
      </c>
      <c r="L169" s="49" t="s">
        <v>48</v>
      </c>
      <c r="M169" s="49">
        <v>27600</v>
      </c>
    </row>
    <row r="170" spans="1:13" x14ac:dyDescent="0.35">
      <c r="A170" s="49" t="s">
        <v>104</v>
      </c>
      <c r="B170" s="49" t="s">
        <v>105</v>
      </c>
      <c r="C170" s="49" t="s">
        <v>4</v>
      </c>
      <c r="D170" s="49" t="s">
        <v>50</v>
      </c>
      <c r="E170" s="49" t="s">
        <v>2</v>
      </c>
      <c r="F170" s="49" t="s">
        <v>63</v>
      </c>
      <c r="G170" s="49" t="s">
        <v>15</v>
      </c>
      <c r="H170" s="49">
        <v>531</v>
      </c>
      <c r="I170" s="49">
        <v>590</v>
      </c>
      <c r="J170" s="49">
        <v>700</v>
      </c>
      <c r="K170" s="49">
        <v>890</v>
      </c>
      <c r="L170" s="49" t="s">
        <v>48</v>
      </c>
      <c r="M170" s="49">
        <v>27600</v>
      </c>
    </row>
    <row r="171" spans="1:13" x14ac:dyDescent="0.35">
      <c r="A171" s="49" t="s">
        <v>104</v>
      </c>
      <c r="B171" s="49" t="s">
        <v>105</v>
      </c>
      <c r="C171" s="49" t="s">
        <v>4</v>
      </c>
      <c r="D171" s="49" t="s">
        <v>50</v>
      </c>
      <c r="E171" s="49" t="s">
        <v>2</v>
      </c>
      <c r="F171" s="49" t="s">
        <v>63</v>
      </c>
      <c r="G171" s="49" t="s">
        <v>16</v>
      </c>
      <c r="H171" s="49">
        <v>531</v>
      </c>
      <c r="I171" s="49">
        <v>590</v>
      </c>
      <c r="J171" s="49">
        <v>700</v>
      </c>
      <c r="K171" s="49">
        <v>890</v>
      </c>
      <c r="L171" s="49" t="s">
        <v>48</v>
      </c>
      <c r="M171" s="49">
        <v>27600</v>
      </c>
    </row>
    <row r="172" spans="1:13" x14ac:dyDescent="0.35">
      <c r="A172" s="49" t="s">
        <v>104</v>
      </c>
      <c r="B172" s="49" t="s">
        <v>105</v>
      </c>
      <c r="C172" s="49" t="s">
        <v>4</v>
      </c>
      <c r="D172" s="49" t="s">
        <v>50</v>
      </c>
      <c r="E172" s="49" t="s">
        <v>2</v>
      </c>
      <c r="F172" s="49" t="s">
        <v>64</v>
      </c>
      <c r="G172" s="49" t="s">
        <v>17</v>
      </c>
      <c r="H172" s="49">
        <v>531</v>
      </c>
      <c r="I172" s="49">
        <v>590</v>
      </c>
      <c r="J172" s="49">
        <v>700</v>
      </c>
      <c r="K172" s="49">
        <v>890</v>
      </c>
      <c r="L172" s="49" t="s">
        <v>48</v>
      </c>
      <c r="M172" s="49">
        <v>27600</v>
      </c>
    </row>
    <row r="173" spans="1:13" x14ac:dyDescent="0.35">
      <c r="A173" s="49" t="s">
        <v>104</v>
      </c>
      <c r="B173" s="49" t="s">
        <v>105</v>
      </c>
      <c r="C173" s="49" t="s">
        <v>4</v>
      </c>
      <c r="D173" s="49" t="s">
        <v>51</v>
      </c>
      <c r="E173" s="49" t="s">
        <v>2</v>
      </c>
      <c r="F173" s="49" t="s">
        <v>63</v>
      </c>
      <c r="G173" s="49" t="s">
        <v>18</v>
      </c>
      <c r="H173" s="49">
        <v>549</v>
      </c>
      <c r="I173" s="49">
        <v>610</v>
      </c>
      <c r="J173" s="49">
        <v>750</v>
      </c>
      <c r="K173" s="49">
        <v>950</v>
      </c>
      <c r="L173" s="49" t="s">
        <v>48</v>
      </c>
      <c r="M173" s="49">
        <v>27600</v>
      </c>
    </row>
    <row r="174" spans="1:13" x14ac:dyDescent="0.35">
      <c r="A174" s="49" t="s">
        <v>104</v>
      </c>
      <c r="B174" s="49" t="s">
        <v>105</v>
      </c>
      <c r="C174" s="49" t="s">
        <v>4</v>
      </c>
      <c r="D174" s="49" t="s">
        <v>51</v>
      </c>
      <c r="E174" s="49" t="s">
        <v>2</v>
      </c>
      <c r="F174" s="49" t="s">
        <v>63</v>
      </c>
      <c r="G174" s="49" t="s">
        <v>19</v>
      </c>
      <c r="H174" s="49">
        <v>549</v>
      </c>
      <c r="I174" s="49">
        <v>610</v>
      </c>
      <c r="J174" s="49">
        <v>750</v>
      </c>
      <c r="K174" s="49">
        <v>950</v>
      </c>
      <c r="L174" s="49" t="s">
        <v>48</v>
      </c>
      <c r="M174" s="49">
        <v>27600</v>
      </c>
    </row>
    <row r="175" spans="1:13" x14ac:dyDescent="0.35">
      <c r="A175" s="49" t="s">
        <v>104</v>
      </c>
      <c r="B175" s="49" t="s">
        <v>105</v>
      </c>
      <c r="C175" s="49" t="s">
        <v>4</v>
      </c>
      <c r="D175" s="49" t="s">
        <v>51</v>
      </c>
      <c r="E175" s="49" t="s">
        <v>3</v>
      </c>
      <c r="F175" s="49" t="s">
        <v>63</v>
      </c>
      <c r="G175" s="49" t="s">
        <v>20</v>
      </c>
      <c r="H175" s="49">
        <v>549</v>
      </c>
      <c r="I175" s="49">
        <v>610</v>
      </c>
      <c r="J175" s="49">
        <v>750</v>
      </c>
      <c r="K175" s="49">
        <v>950</v>
      </c>
      <c r="L175" s="49" t="s">
        <v>48</v>
      </c>
      <c r="M175" s="49">
        <v>27600</v>
      </c>
    </row>
    <row r="176" spans="1:13" x14ac:dyDescent="0.35">
      <c r="A176" s="49" t="s">
        <v>104</v>
      </c>
      <c r="B176" s="49" t="s">
        <v>105</v>
      </c>
      <c r="C176" s="49" t="s">
        <v>4</v>
      </c>
      <c r="D176" s="49" t="s">
        <v>51</v>
      </c>
      <c r="E176" s="49" t="s">
        <v>3</v>
      </c>
      <c r="F176" s="49" t="s">
        <v>64</v>
      </c>
      <c r="G176" s="49" t="s">
        <v>21</v>
      </c>
      <c r="H176" s="49">
        <v>549</v>
      </c>
      <c r="I176" s="49">
        <v>610</v>
      </c>
      <c r="J176" s="49">
        <v>750</v>
      </c>
      <c r="K176" s="49">
        <v>950</v>
      </c>
      <c r="L176" s="49" t="s">
        <v>48</v>
      </c>
      <c r="M176" s="49">
        <v>27600</v>
      </c>
    </row>
    <row r="177" spans="1:13" x14ac:dyDescent="0.35">
      <c r="A177" s="49" t="s">
        <v>104</v>
      </c>
      <c r="B177" s="49" t="s">
        <v>105</v>
      </c>
      <c r="C177" s="49" t="s">
        <v>4</v>
      </c>
      <c r="D177" s="49" t="s">
        <v>52</v>
      </c>
      <c r="E177" s="49" t="s">
        <v>2</v>
      </c>
      <c r="F177" s="49" t="s">
        <v>63</v>
      </c>
      <c r="G177" s="49" t="s">
        <v>53</v>
      </c>
      <c r="H177" s="49">
        <v>623.70000000000005</v>
      </c>
      <c r="I177" s="49">
        <v>693</v>
      </c>
      <c r="J177" s="49">
        <v>770</v>
      </c>
      <c r="K177" s="49">
        <v>950</v>
      </c>
      <c r="L177" s="49" t="s">
        <v>48</v>
      </c>
      <c r="M177" s="49">
        <v>27600</v>
      </c>
    </row>
    <row r="178" spans="1:13" x14ac:dyDescent="0.35">
      <c r="A178" s="49" t="s">
        <v>104</v>
      </c>
      <c r="B178" s="49" t="s">
        <v>105</v>
      </c>
      <c r="C178" s="49" t="s">
        <v>4</v>
      </c>
      <c r="D178" s="49" t="s">
        <v>52</v>
      </c>
      <c r="E178" s="49" t="s">
        <v>2</v>
      </c>
      <c r="F178" s="49" t="s">
        <v>63</v>
      </c>
      <c r="G178" s="49" t="s">
        <v>54</v>
      </c>
      <c r="H178" s="49">
        <v>623.70000000000005</v>
      </c>
      <c r="I178" s="49">
        <v>693</v>
      </c>
      <c r="J178" s="49">
        <v>770</v>
      </c>
      <c r="K178" s="49">
        <v>950</v>
      </c>
      <c r="L178" s="49" t="s">
        <v>48</v>
      </c>
      <c r="M178" s="49">
        <v>27600</v>
      </c>
    </row>
    <row r="179" spans="1:13" x14ac:dyDescent="0.35">
      <c r="A179" s="49" t="s">
        <v>104</v>
      </c>
      <c r="B179" s="49" t="s">
        <v>105</v>
      </c>
      <c r="C179" s="49" t="s">
        <v>4</v>
      </c>
      <c r="D179" s="49" t="s">
        <v>52</v>
      </c>
      <c r="E179" s="49" t="s">
        <v>2</v>
      </c>
      <c r="F179" s="49" t="s">
        <v>63</v>
      </c>
      <c r="G179" s="49" t="s">
        <v>55</v>
      </c>
      <c r="H179" s="49">
        <v>623.70000000000005</v>
      </c>
      <c r="I179" s="49">
        <v>693</v>
      </c>
      <c r="J179" s="49">
        <v>770</v>
      </c>
      <c r="K179" s="49">
        <v>950</v>
      </c>
      <c r="L179" s="49" t="s">
        <v>48</v>
      </c>
      <c r="M179" s="49">
        <v>27600</v>
      </c>
    </row>
    <row r="180" spans="1:13" x14ac:dyDescent="0.35">
      <c r="A180" s="49" t="s">
        <v>104</v>
      </c>
      <c r="B180" s="49" t="s">
        <v>105</v>
      </c>
      <c r="C180" s="49" t="s">
        <v>4</v>
      </c>
      <c r="D180" s="49" t="s">
        <v>52</v>
      </c>
      <c r="E180" s="49" t="s">
        <v>2</v>
      </c>
      <c r="F180" s="49" t="s">
        <v>63</v>
      </c>
      <c r="G180" s="49" t="s">
        <v>56</v>
      </c>
      <c r="H180" s="49">
        <v>623.70000000000005</v>
      </c>
      <c r="I180" s="49">
        <v>693</v>
      </c>
      <c r="J180" s="49">
        <v>770</v>
      </c>
      <c r="K180" s="49">
        <v>950</v>
      </c>
      <c r="L180" s="49" t="s">
        <v>48</v>
      </c>
      <c r="M180" s="49">
        <v>27600</v>
      </c>
    </row>
    <row r="181" spans="1:13" x14ac:dyDescent="0.35">
      <c r="A181" s="49" t="s">
        <v>104</v>
      </c>
      <c r="B181" s="49" t="s">
        <v>105</v>
      </c>
      <c r="C181" s="49" t="s">
        <v>4</v>
      </c>
      <c r="D181" s="49" t="s">
        <v>52</v>
      </c>
      <c r="E181" s="49" t="s">
        <v>2</v>
      </c>
      <c r="F181" s="49" t="s">
        <v>63</v>
      </c>
      <c r="G181" s="49" t="s">
        <v>57</v>
      </c>
      <c r="H181" s="49">
        <v>623.70000000000005</v>
      </c>
      <c r="I181" s="49">
        <v>693</v>
      </c>
      <c r="J181" s="49">
        <v>770</v>
      </c>
      <c r="K181" s="49">
        <v>950</v>
      </c>
      <c r="L181" s="49" t="s">
        <v>48</v>
      </c>
      <c r="M181" s="49">
        <v>27600</v>
      </c>
    </row>
    <row r="182" spans="1:13" x14ac:dyDescent="0.35">
      <c r="A182" s="49" t="s">
        <v>104</v>
      </c>
      <c r="B182" s="49" t="s">
        <v>105</v>
      </c>
      <c r="C182" s="49" t="s">
        <v>4</v>
      </c>
      <c r="D182" s="49" t="s">
        <v>58</v>
      </c>
      <c r="E182" s="49" t="s">
        <v>2</v>
      </c>
      <c r="F182" s="49" t="s">
        <v>63</v>
      </c>
      <c r="G182" s="49" t="s">
        <v>22</v>
      </c>
      <c r="H182" s="49">
        <v>630</v>
      </c>
      <c r="I182" s="49">
        <v>700</v>
      </c>
      <c r="J182" s="49">
        <v>950</v>
      </c>
      <c r="K182" s="49">
        <v>1050</v>
      </c>
      <c r="L182" s="49" t="s">
        <v>48</v>
      </c>
      <c r="M182" s="49">
        <v>27600</v>
      </c>
    </row>
    <row r="183" spans="1:13" x14ac:dyDescent="0.35">
      <c r="A183" s="49" t="s">
        <v>104</v>
      </c>
      <c r="B183" s="49" t="s">
        <v>105</v>
      </c>
      <c r="C183" s="49" t="s">
        <v>4</v>
      </c>
      <c r="D183" s="49" t="s">
        <v>58</v>
      </c>
      <c r="E183" s="49" t="s">
        <v>2</v>
      </c>
      <c r="F183" s="49" t="s">
        <v>63</v>
      </c>
      <c r="G183" s="49" t="s">
        <v>23</v>
      </c>
      <c r="H183" s="49">
        <v>630</v>
      </c>
      <c r="I183" s="49">
        <v>700</v>
      </c>
      <c r="J183" s="49">
        <v>950</v>
      </c>
      <c r="K183" s="49">
        <v>1050</v>
      </c>
      <c r="L183" s="49" t="s">
        <v>48</v>
      </c>
      <c r="M183" s="49">
        <v>27600</v>
      </c>
    </row>
    <row r="184" spans="1:13" x14ac:dyDescent="0.35">
      <c r="A184" s="49" t="s">
        <v>104</v>
      </c>
      <c r="B184" s="49" t="s">
        <v>105</v>
      </c>
      <c r="C184" s="49" t="s">
        <v>4</v>
      </c>
      <c r="D184" s="49" t="s">
        <v>58</v>
      </c>
      <c r="E184" s="49" t="s">
        <v>3</v>
      </c>
      <c r="F184" s="49" t="s">
        <v>63</v>
      </c>
      <c r="G184" s="49" t="s">
        <v>24</v>
      </c>
      <c r="H184" s="49">
        <v>630</v>
      </c>
      <c r="I184" s="49">
        <v>700</v>
      </c>
      <c r="J184" s="49">
        <v>950</v>
      </c>
      <c r="K184" s="49">
        <v>1050</v>
      </c>
      <c r="L184" s="49" t="s">
        <v>48</v>
      </c>
      <c r="M184" s="49">
        <v>27600</v>
      </c>
    </row>
    <row r="185" spans="1:13" x14ac:dyDescent="0.35">
      <c r="A185" s="49" t="s">
        <v>104</v>
      </c>
      <c r="B185" s="49" t="s">
        <v>105</v>
      </c>
      <c r="C185" s="49" t="s">
        <v>4</v>
      </c>
      <c r="D185" s="49" t="s">
        <v>59</v>
      </c>
      <c r="E185" s="49" t="s">
        <v>2</v>
      </c>
      <c r="F185" s="49" t="s">
        <v>63</v>
      </c>
      <c r="G185" s="49" t="s">
        <v>60</v>
      </c>
      <c r="H185" s="49">
        <v>531</v>
      </c>
      <c r="I185" s="49">
        <v>590</v>
      </c>
      <c r="J185" s="49">
        <v>700</v>
      </c>
      <c r="K185" s="49">
        <v>890</v>
      </c>
      <c r="L185" s="49" t="s">
        <v>48</v>
      </c>
      <c r="M185" s="49">
        <v>27600</v>
      </c>
    </row>
    <row r="186" spans="1:13" x14ac:dyDescent="0.35">
      <c r="A186" s="49" t="s">
        <v>104</v>
      </c>
      <c r="B186" s="49" t="s">
        <v>105</v>
      </c>
      <c r="C186" s="49" t="s">
        <v>4</v>
      </c>
      <c r="D186" s="49" t="s">
        <v>59</v>
      </c>
      <c r="E186" s="49" t="s">
        <v>2</v>
      </c>
      <c r="F186" s="49" t="s">
        <v>63</v>
      </c>
      <c r="G186" s="49" t="s">
        <v>25</v>
      </c>
      <c r="H186" s="49">
        <v>531</v>
      </c>
      <c r="I186" s="49">
        <v>590</v>
      </c>
      <c r="J186" s="49">
        <v>700</v>
      </c>
      <c r="K186" s="49">
        <v>890</v>
      </c>
      <c r="L186" s="49" t="s">
        <v>48</v>
      </c>
      <c r="M186" s="49">
        <v>27600</v>
      </c>
    </row>
    <row r="187" spans="1:13" x14ac:dyDescent="0.35">
      <c r="A187" s="49" t="s">
        <v>104</v>
      </c>
      <c r="B187" s="49" t="s">
        <v>105</v>
      </c>
      <c r="C187" s="49" t="s">
        <v>4</v>
      </c>
      <c r="D187" s="49" t="s">
        <v>59</v>
      </c>
      <c r="E187" s="49" t="s">
        <v>2</v>
      </c>
      <c r="F187" s="49" t="s">
        <v>63</v>
      </c>
      <c r="G187" s="49" t="s">
        <v>26</v>
      </c>
      <c r="H187" s="49">
        <v>531</v>
      </c>
      <c r="I187" s="49">
        <v>590</v>
      </c>
      <c r="J187" s="49">
        <v>700</v>
      </c>
      <c r="K187" s="49">
        <v>890</v>
      </c>
      <c r="L187" s="49" t="s">
        <v>48</v>
      </c>
      <c r="M187" s="49">
        <v>27600</v>
      </c>
    </row>
    <row r="188" spans="1:13" x14ac:dyDescent="0.35">
      <c r="A188" s="49" t="s">
        <v>104</v>
      </c>
      <c r="B188" s="49" t="s">
        <v>105</v>
      </c>
      <c r="C188" s="49" t="s">
        <v>4</v>
      </c>
      <c r="D188" s="49" t="s">
        <v>59</v>
      </c>
      <c r="E188" s="49" t="s">
        <v>3</v>
      </c>
      <c r="F188" s="49" t="s">
        <v>63</v>
      </c>
      <c r="G188" s="49" t="s">
        <v>27</v>
      </c>
      <c r="H188" s="49">
        <v>531</v>
      </c>
      <c r="I188" s="49">
        <v>590</v>
      </c>
      <c r="J188" s="49">
        <v>700</v>
      </c>
      <c r="K188" s="49">
        <v>890</v>
      </c>
      <c r="L188" s="49" t="s">
        <v>48</v>
      </c>
      <c r="M188" s="49">
        <v>27600</v>
      </c>
    </row>
    <row r="189" spans="1:13" x14ac:dyDescent="0.35">
      <c r="A189" s="49" t="s">
        <v>104</v>
      </c>
      <c r="B189" s="49" t="s">
        <v>105</v>
      </c>
      <c r="C189" s="49" t="s">
        <v>4</v>
      </c>
      <c r="D189" s="49" t="s">
        <v>61</v>
      </c>
      <c r="E189" s="49" t="s">
        <v>2</v>
      </c>
      <c r="F189" s="49" t="s">
        <v>63</v>
      </c>
      <c r="G189" s="49" t="s">
        <v>62</v>
      </c>
      <c r="H189" s="49">
        <v>387</v>
      </c>
      <c r="I189" s="49">
        <v>430</v>
      </c>
      <c r="J189" s="49">
        <v>560</v>
      </c>
      <c r="K189" s="49">
        <v>720</v>
      </c>
      <c r="L189" s="49" t="s">
        <v>48</v>
      </c>
      <c r="M189" s="49">
        <v>27600</v>
      </c>
    </row>
    <row r="190" spans="1:13" x14ac:dyDescent="0.35">
      <c r="A190" s="49" t="s">
        <v>104</v>
      </c>
      <c r="B190" s="49" t="s">
        <v>105</v>
      </c>
      <c r="C190" s="49" t="s">
        <v>5</v>
      </c>
      <c r="D190" s="49" t="s">
        <v>47</v>
      </c>
      <c r="E190" s="49" t="s">
        <v>2</v>
      </c>
      <c r="F190" s="49" t="s">
        <v>63</v>
      </c>
      <c r="G190" s="49" t="s">
        <v>10</v>
      </c>
      <c r="H190" s="49">
        <v>558.9</v>
      </c>
      <c r="I190" s="49">
        <v>621</v>
      </c>
      <c r="J190" s="49">
        <v>690</v>
      </c>
      <c r="K190" s="49">
        <v>950</v>
      </c>
      <c r="L190" s="49" t="s">
        <v>48</v>
      </c>
      <c r="M190" s="49">
        <v>24000</v>
      </c>
    </row>
    <row r="191" spans="1:13" x14ac:dyDescent="0.35">
      <c r="A191" s="49" t="s">
        <v>104</v>
      </c>
      <c r="B191" s="49" t="s">
        <v>105</v>
      </c>
      <c r="C191" s="49" t="s">
        <v>5</v>
      </c>
      <c r="D191" s="49" t="s">
        <v>47</v>
      </c>
      <c r="E191" s="49" t="s">
        <v>2</v>
      </c>
      <c r="F191" s="49" t="s">
        <v>63</v>
      </c>
      <c r="G191" s="49" t="s">
        <v>11</v>
      </c>
      <c r="H191" s="49">
        <v>558.9</v>
      </c>
      <c r="I191" s="49">
        <v>621</v>
      </c>
      <c r="J191" s="49">
        <v>690</v>
      </c>
      <c r="K191" s="49">
        <v>950</v>
      </c>
      <c r="L191" s="49" t="s">
        <v>48</v>
      </c>
      <c r="M191" s="49">
        <v>24000</v>
      </c>
    </row>
    <row r="192" spans="1:13" x14ac:dyDescent="0.35">
      <c r="A192" s="49" t="s">
        <v>104</v>
      </c>
      <c r="B192" s="49" t="s">
        <v>105</v>
      </c>
      <c r="C192" s="49" t="s">
        <v>5</v>
      </c>
      <c r="D192" s="49" t="s">
        <v>47</v>
      </c>
      <c r="E192" s="49" t="s">
        <v>2</v>
      </c>
      <c r="F192" s="49" t="s">
        <v>63</v>
      </c>
      <c r="G192" s="49" t="s">
        <v>49</v>
      </c>
      <c r="H192" s="49">
        <v>558.9</v>
      </c>
      <c r="I192" s="49">
        <v>621</v>
      </c>
      <c r="J192" s="49">
        <v>690</v>
      </c>
      <c r="K192" s="49">
        <v>950</v>
      </c>
      <c r="L192" s="49" t="s">
        <v>48</v>
      </c>
      <c r="M192" s="49">
        <v>24000</v>
      </c>
    </row>
    <row r="193" spans="1:13" x14ac:dyDescent="0.35">
      <c r="A193" s="49" t="s">
        <v>104</v>
      </c>
      <c r="B193" s="49" t="s">
        <v>105</v>
      </c>
      <c r="C193" s="49" t="s">
        <v>5</v>
      </c>
      <c r="D193" s="49" t="s">
        <v>47</v>
      </c>
      <c r="E193" s="49" t="s">
        <v>2</v>
      </c>
      <c r="F193" s="49" t="s">
        <v>63</v>
      </c>
      <c r="G193" s="49" t="s">
        <v>12</v>
      </c>
      <c r="H193" s="49">
        <v>558.9</v>
      </c>
      <c r="I193" s="49">
        <v>621</v>
      </c>
      <c r="J193" s="49">
        <v>690</v>
      </c>
      <c r="K193" s="49">
        <v>950</v>
      </c>
      <c r="L193" s="49" t="s">
        <v>48</v>
      </c>
      <c r="M193" s="49">
        <v>24000</v>
      </c>
    </row>
    <row r="194" spans="1:13" x14ac:dyDescent="0.35">
      <c r="A194" s="49" t="s">
        <v>104</v>
      </c>
      <c r="B194" s="49" t="s">
        <v>105</v>
      </c>
      <c r="C194" s="49" t="s">
        <v>5</v>
      </c>
      <c r="D194" s="49" t="s">
        <v>50</v>
      </c>
      <c r="E194" s="49" t="s">
        <v>2</v>
      </c>
      <c r="F194" s="49" t="s">
        <v>63</v>
      </c>
      <c r="G194" s="49" t="s">
        <v>13</v>
      </c>
      <c r="H194" s="49">
        <v>531</v>
      </c>
      <c r="I194" s="49">
        <v>590</v>
      </c>
      <c r="J194" s="49">
        <v>700</v>
      </c>
      <c r="K194" s="49">
        <v>890</v>
      </c>
      <c r="L194" s="49" t="s">
        <v>48</v>
      </c>
      <c r="M194" s="49">
        <v>24000</v>
      </c>
    </row>
    <row r="195" spans="1:13" x14ac:dyDescent="0.35">
      <c r="A195" s="49" t="s">
        <v>104</v>
      </c>
      <c r="B195" s="49" t="s">
        <v>105</v>
      </c>
      <c r="C195" s="49" t="s">
        <v>5</v>
      </c>
      <c r="D195" s="49" t="s">
        <v>50</v>
      </c>
      <c r="E195" s="49" t="s">
        <v>2</v>
      </c>
      <c r="F195" s="49" t="s">
        <v>63</v>
      </c>
      <c r="G195" s="49" t="s">
        <v>14</v>
      </c>
      <c r="H195" s="49">
        <v>531</v>
      </c>
      <c r="I195" s="49">
        <v>590</v>
      </c>
      <c r="J195" s="49">
        <v>700</v>
      </c>
      <c r="K195" s="49">
        <v>890</v>
      </c>
      <c r="L195" s="49" t="s">
        <v>48</v>
      </c>
      <c r="M195" s="49">
        <v>24000</v>
      </c>
    </row>
    <row r="196" spans="1:13" x14ac:dyDescent="0.35">
      <c r="A196" s="49" t="s">
        <v>104</v>
      </c>
      <c r="B196" s="49" t="s">
        <v>105</v>
      </c>
      <c r="C196" s="49" t="s">
        <v>5</v>
      </c>
      <c r="D196" s="49" t="s">
        <v>50</v>
      </c>
      <c r="E196" s="49" t="s">
        <v>2</v>
      </c>
      <c r="F196" s="49" t="s">
        <v>63</v>
      </c>
      <c r="G196" s="49" t="s">
        <v>15</v>
      </c>
      <c r="H196" s="49">
        <v>531</v>
      </c>
      <c r="I196" s="49">
        <v>590</v>
      </c>
      <c r="J196" s="49">
        <v>700</v>
      </c>
      <c r="K196" s="49">
        <v>890</v>
      </c>
      <c r="L196" s="49" t="s">
        <v>48</v>
      </c>
      <c r="M196" s="49">
        <v>24000</v>
      </c>
    </row>
    <row r="197" spans="1:13" x14ac:dyDescent="0.35">
      <c r="A197" s="49" t="s">
        <v>104</v>
      </c>
      <c r="B197" s="49" t="s">
        <v>105</v>
      </c>
      <c r="C197" s="49" t="s">
        <v>5</v>
      </c>
      <c r="D197" s="49" t="s">
        <v>50</v>
      </c>
      <c r="E197" s="49" t="s">
        <v>2</v>
      </c>
      <c r="F197" s="49" t="s">
        <v>63</v>
      </c>
      <c r="G197" s="49" t="s">
        <v>16</v>
      </c>
      <c r="H197" s="49">
        <v>531</v>
      </c>
      <c r="I197" s="49">
        <v>590</v>
      </c>
      <c r="J197" s="49">
        <v>700</v>
      </c>
      <c r="K197" s="49">
        <v>890</v>
      </c>
      <c r="L197" s="49" t="s">
        <v>48</v>
      </c>
      <c r="M197" s="49">
        <v>24000</v>
      </c>
    </row>
    <row r="198" spans="1:13" x14ac:dyDescent="0.35">
      <c r="A198" s="49" t="s">
        <v>104</v>
      </c>
      <c r="B198" s="49" t="s">
        <v>105</v>
      </c>
      <c r="C198" s="49" t="s">
        <v>5</v>
      </c>
      <c r="D198" s="49" t="s">
        <v>50</v>
      </c>
      <c r="E198" s="49" t="s">
        <v>2</v>
      </c>
      <c r="F198" s="49" t="s">
        <v>63</v>
      </c>
      <c r="G198" s="49" t="s">
        <v>17</v>
      </c>
      <c r="H198" s="49">
        <v>531</v>
      </c>
      <c r="I198" s="49">
        <v>590</v>
      </c>
      <c r="J198" s="49">
        <v>700</v>
      </c>
      <c r="K198" s="49">
        <v>890</v>
      </c>
      <c r="L198" s="49" t="s">
        <v>48</v>
      </c>
      <c r="M198" s="49">
        <v>24000</v>
      </c>
    </row>
    <row r="199" spans="1:13" x14ac:dyDescent="0.35">
      <c r="A199" s="49" t="s">
        <v>104</v>
      </c>
      <c r="B199" s="49" t="s">
        <v>105</v>
      </c>
      <c r="C199" s="49" t="s">
        <v>5</v>
      </c>
      <c r="D199" s="49" t="s">
        <v>51</v>
      </c>
      <c r="E199" s="49" t="s">
        <v>2</v>
      </c>
      <c r="F199" s="49" t="s">
        <v>63</v>
      </c>
      <c r="G199" s="49" t="s">
        <v>18</v>
      </c>
      <c r="H199" s="49">
        <v>549</v>
      </c>
      <c r="I199" s="49">
        <v>610</v>
      </c>
      <c r="J199" s="49">
        <v>690</v>
      </c>
      <c r="K199" s="49">
        <v>950</v>
      </c>
      <c r="L199" s="49" t="s">
        <v>48</v>
      </c>
      <c r="M199" s="49">
        <v>24000</v>
      </c>
    </row>
    <row r="200" spans="1:13" x14ac:dyDescent="0.35">
      <c r="A200" s="49" t="s">
        <v>104</v>
      </c>
      <c r="B200" s="49" t="s">
        <v>105</v>
      </c>
      <c r="C200" s="49" t="s">
        <v>5</v>
      </c>
      <c r="D200" s="49" t="s">
        <v>51</v>
      </c>
      <c r="E200" s="49" t="s">
        <v>2</v>
      </c>
      <c r="F200" s="49" t="s">
        <v>63</v>
      </c>
      <c r="G200" s="49" t="s">
        <v>19</v>
      </c>
      <c r="H200" s="49">
        <v>549</v>
      </c>
      <c r="I200" s="49">
        <v>610</v>
      </c>
      <c r="J200" s="49">
        <v>690</v>
      </c>
      <c r="K200" s="49">
        <v>950</v>
      </c>
      <c r="L200" s="49" t="s">
        <v>48</v>
      </c>
      <c r="M200" s="49">
        <v>24000</v>
      </c>
    </row>
    <row r="201" spans="1:13" x14ac:dyDescent="0.35">
      <c r="A201" s="49" t="s">
        <v>104</v>
      </c>
      <c r="B201" s="49" t="s">
        <v>105</v>
      </c>
      <c r="C201" s="49" t="s">
        <v>5</v>
      </c>
      <c r="D201" s="49" t="s">
        <v>51</v>
      </c>
      <c r="E201" s="49" t="s">
        <v>3</v>
      </c>
      <c r="F201" s="49" t="s">
        <v>63</v>
      </c>
      <c r="G201" s="49" t="s">
        <v>20</v>
      </c>
      <c r="H201" s="49">
        <v>549</v>
      </c>
      <c r="I201" s="49">
        <v>610</v>
      </c>
      <c r="J201" s="49">
        <v>690</v>
      </c>
      <c r="K201" s="49">
        <v>950</v>
      </c>
      <c r="L201" s="49" t="s">
        <v>48</v>
      </c>
      <c r="M201" s="49">
        <v>24000</v>
      </c>
    </row>
    <row r="202" spans="1:13" x14ac:dyDescent="0.35">
      <c r="A202" s="49" t="s">
        <v>104</v>
      </c>
      <c r="B202" s="49" t="s">
        <v>105</v>
      </c>
      <c r="C202" s="49" t="s">
        <v>5</v>
      </c>
      <c r="D202" s="49" t="s">
        <v>51</v>
      </c>
      <c r="E202" s="49" t="s">
        <v>3</v>
      </c>
      <c r="F202" s="49" t="s">
        <v>63</v>
      </c>
      <c r="G202" s="49" t="s">
        <v>21</v>
      </c>
      <c r="H202" s="49">
        <v>549</v>
      </c>
      <c r="I202" s="49">
        <v>610</v>
      </c>
      <c r="J202" s="49">
        <v>690</v>
      </c>
      <c r="K202" s="49">
        <v>950</v>
      </c>
      <c r="L202" s="49" t="s">
        <v>48</v>
      </c>
      <c r="M202" s="49">
        <v>24000</v>
      </c>
    </row>
    <row r="203" spans="1:13" x14ac:dyDescent="0.35">
      <c r="A203" s="49" t="s">
        <v>104</v>
      </c>
      <c r="B203" s="49" t="s">
        <v>105</v>
      </c>
      <c r="C203" s="49" t="s">
        <v>5</v>
      </c>
      <c r="D203" s="49" t="s">
        <v>52</v>
      </c>
      <c r="E203" s="49" t="s">
        <v>2</v>
      </c>
      <c r="F203" s="49" t="s">
        <v>63</v>
      </c>
      <c r="G203" s="49" t="s">
        <v>53</v>
      </c>
      <c r="H203" s="49">
        <v>623.70000000000005</v>
      </c>
      <c r="I203" s="49">
        <v>693</v>
      </c>
      <c r="J203" s="49">
        <v>770</v>
      </c>
      <c r="K203" s="49">
        <v>950</v>
      </c>
      <c r="L203" s="49" t="s">
        <v>48</v>
      </c>
      <c r="M203" s="49">
        <v>24000</v>
      </c>
    </row>
    <row r="204" spans="1:13" x14ac:dyDescent="0.35">
      <c r="A204" s="49" t="s">
        <v>104</v>
      </c>
      <c r="B204" s="49" t="s">
        <v>105</v>
      </c>
      <c r="C204" s="49" t="s">
        <v>5</v>
      </c>
      <c r="D204" s="49" t="s">
        <v>52</v>
      </c>
      <c r="E204" s="49" t="s">
        <v>2</v>
      </c>
      <c r="F204" s="49" t="s">
        <v>63</v>
      </c>
      <c r="G204" s="49" t="s">
        <v>54</v>
      </c>
      <c r="H204" s="49">
        <v>623.70000000000005</v>
      </c>
      <c r="I204" s="49">
        <v>693</v>
      </c>
      <c r="J204" s="49">
        <v>770</v>
      </c>
      <c r="K204" s="49">
        <v>950</v>
      </c>
      <c r="L204" s="49" t="s">
        <v>48</v>
      </c>
      <c r="M204" s="49">
        <v>24000</v>
      </c>
    </row>
    <row r="205" spans="1:13" x14ac:dyDescent="0.35">
      <c r="A205" s="49" t="s">
        <v>104</v>
      </c>
      <c r="B205" s="49" t="s">
        <v>105</v>
      </c>
      <c r="C205" s="49" t="s">
        <v>5</v>
      </c>
      <c r="D205" s="49" t="s">
        <v>52</v>
      </c>
      <c r="E205" s="49" t="s">
        <v>2</v>
      </c>
      <c r="F205" s="49" t="s">
        <v>63</v>
      </c>
      <c r="G205" s="49" t="s">
        <v>55</v>
      </c>
      <c r="H205" s="49">
        <v>623.70000000000005</v>
      </c>
      <c r="I205" s="49">
        <v>693</v>
      </c>
      <c r="J205" s="49">
        <v>770</v>
      </c>
      <c r="K205" s="49">
        <v>950</v>
      </c>
      <c r="L205" s="49" t="s">
        <v>48</v>
      </c>
      <c r="M205" s="49">
        <v>24000</v>
      </c>
    </row>
    <row r="206" spans="1:13" x14ac:dyDescent="0.35">
      <c r="A206" s="49" t="s">
        <v>104</v>
      </c>
      <c r="B206" s="49" t="s">
        <v>105</v>
      </c>
      <c r="C206" s="49" t="s">
        <v>5</v>
      </c>
      <c r="D206" s="49" t="s">
        <v>52</v>
      </c>
      <c r="E206" s="49" t="s">
        <v>2</v>
      </c>
      <c r="F206" s="49" t="s">
        <v>63</v>
      </c>
      <c r="G206" s="49" t="s">
        <v>56</v>
      </c>
      <c r="H206" s="49">
        <v>623.70000000000005</v>
      </c>
      <c r="I206" s="49">
        <v>693</v>
      </c>
      <c r="J206" s="49">
        <v>770</v>
      </c>
      <c r="K206" s="49">
        <v>950</v>
      </c>
      <c r="L206" s="49" t="s">
        <v>48</v>
      </c>
      <c r="M206" s="49">
        <v>24000</v>
      </c>
    </row>
    <row r="207" spans="1:13" x14ac:dyDescent="0.35">
      <c r="A207" s="49" t="s">
        <v>104</v>
      </c>
      <c r="B207" s="49" t="s">
        <v>105</v>
      </c>
      <c r="C207" s="49" t="s">
        <v>5</v>
      </c>
      <c r="D207" s="49" t="s">
        <v>52</v>
      </c>
      <c r="E207" s="49" t="s">
        <v>2</v>
      </c>
      <c r="F207" s="49" t="s">
        <v>63</v>
      </c>
      <c r="G207" s="49" t="s">
        <v>57</v>
      </c>
      <c r="H207" s="49">
        <v>623.70000000000005</v>
      </c>
      <c r="I207" s="49">
        <v>693</v>
      </c>
      <c r="J207" s="49">
        <v>770</v>
      </c>
      <c r="K207" s="49">
        <v>950</v>
      </c>
      <c r="L207" s="49" t="s">
        <v>48</v>
      </c>
      <c r="M207" s="49">
        <v>24000</v>
      </c>
    </row>
    <row r="208" spans="1:13" x14ac:dyDescent="0.35">
      <c r="A208" s="49" t="s">
        <v>104</v>
      </c>
      <c r="B208" s="49" t="s">
        <v>105</v>
      </c>
      <c r="C208" s="49" t="s">
        <v>5</v>
      </c>
      <c r="D208" s="49" t="s">
        <v>58</v>
      </c>
      <c r="E208" s="49" t="s">
        <v>2</v>
      </c>
      <c r="F208" s="49" t="s">
        <v>63</v>
      </c>
      <c r="G208" s="49" t="s">
        <v>22</v>
      </c>
      <c r="H208" s="49">
        <v>630</v>
      </c>
      <c r="I208" s="49">
        <v>700</v>
      </c>
      <c r="J208" s="49">
        <v>950</v>
      </c>
      <c r="K208" s="49">
        <v>1060</v>
      </c>
      <c r="L208" s="49" t="s">
        <v>48</v>
      </c>
      <c r="M208" s="49">
        <v>24000</v>
      </c>
    </row>
    <row r="209" spans="1:13" x14ac:dyDescent="0.35">
      <c r="A209" s="49" t="s">
        <v>104</v>
      </c>
      <c r="B209" s="49" t="s">
        <v>105</v>
      </c>
      <c r="C209" s="49" t="s">
        <v>5</v>
      </c>
      <c r="D209" s="49" t="s">
        <v>58</v>
      </c>
      <c r="E209" s="49" t="s">
        <v>2</v>
      </c>
      <c r="F209" s="49" t="s">
        <v>63</v>
      </c>
      <c r="G209" s="49" t="s">
        <v>23</v>
      </c>
      <c r="H209" s="49">
        <v>630</v>
      </c>
      <c r="I209" s="49">
        <v>700</v>
      </c>
      <c r="J209" s="49">
        <v>950</v>
      </c>
      <c r="K209" s="49">
        <v>1060</v>
      </c>
      <c r="L209" s="49" t="s">
        <v>48</v>
      </c>
      <c r="M209" s="49">
        <v>24000</v>
      </c>
    </row>
    <row r="210" spans="1:13" x14ac:dyDescent="0.35">
      <c r="A210" s="49" t="s">
        <v>104</v>
      </c>
      <c r="B210" s="49" t="s">
        <v>105</v>
      </c>
      <c r="C210" s="49" t="s">
        <v>5</v>
      </c>
      <c r="D210" s="49" t="s">
        <v>58</v>
      </c>
      <c r="E210" s="49" t="s">
        <v>3</v>
      </c>
      <c r="F210" s="49" t="s">
        <v>63</v>
      </c>
      <c r="G210" s="49" t="s">
        <v>24</v>
      </c>
      <c r="H210" s="49">
        <v>630</v>
      </c>
      <c r="I210" s="49">
        <v>700</v>
      </c>
      <c r="J210" s="49">
        <v>950</v>
      </c>
      <c r="K210" s="49">
        <v>1060</v>
      </c>
      <c r="L210" s="49" t="s">
        <v>48</v>
      </c>
      <c r="M210" s="49">
        <v>24000</v>
      </c>
    </row>
    <row r="211" spans="1:13" x14ac:dyDescent="0.35">
      <c r="A211" s="49" t="s">
        <v>104</v>
      </c>
      <c r="B211" s="49" t="s">
        <v>105</v>
      </c>
      <c r="C211" s="49" t="s">
        <v>5</v>
      </c>
      <c r="D211" s="49" t="s">
        <v>59</v>
      </c>
      <c r="E211" s="49" t="s">
        <v>2</v>
      </c>
      <c r="F211" s="49" t="s">
        <v>63</v>
      </c>
      <c r="G211" s="49" t="s">
        <v>60</v>
      </c>
      <c r="H211" s="49">
        <v>531</v>
      </c>
      <c r="I211" s="49">
        <v>590</v>
      </c>
      <c r="J211" s="49">
        <v>700</v>
      </c>
      <c r="K211" s="49">
        <v>890</v>
      </c>
      <c r="L211" s="49" t="s">
        <v>48</v>
      </c>
      <c r="M211" s="49">
        <v>24000</v>
      </c>
    </row>
    <row r="212" spans="1:13" x14ac:dyDescent="0.35">
      <c r="A212" s="49" t="s">
        <v>104</v>
      </c>
      <c r="B212" s="49" t="s">
        <v>105</v>
      </c>
      <c r="C212" s="49" t="s">
        <v>5</v>
      </c>
      <c r="D212" s="49" t="s">
        <v>59</v>
      </c>
      <c r="E212" s="49" t="s">
        <v>2</v>
      </c>
      <c r="F212" s="49" t="s">
        <v>63</v>
      </c>
      <c r="G212" s="49" t="s">
        <v>25</v>
      </c>
      <c r="H212" s="49">
        <v>531</v>
      </c>
      <c r="I212" s="49">
        <v>590</v>
      </c>
      <c r="J212" s="49">
        <v>700</v>
      </c>
      <c r="K212" s="49">
        <v>890</v>
      </c>
      <c r="L212" s="49" t="s">
        <v>48</v>
      </c>
      <c r="M212" s="49">
        <v>24000</v>
      </c>
    </row>
    <row r="213" spans="1:13" x14ac:dyDescent="0.35">
      <c r="A213" s="49" t="s">
        <v>104</v>
      </c>
      <c r="B213" s="49" t="s">
        <v>105</v>
      </c>
      <c r="C213" s="49" t="s">
        <v>5</v>
      </c>
      <c r="D213" s="49" t="s">
        <v>59</v>
      </c>
      <c r="E213" s="49" t="s">
        <v>2</v>
      </c>
      <c r="F213" s="49" t="s">
        <v>63</v>
      </c>
      <c r="G213" s="49" t="s">
        <v>26</v>
      </c>
      <c r="H213" s="49">
        <v>531</v>
      </c>
      <c r="I213" s="49">
        <v>590</v>
      </c>
      <c r="J213" s="49">
        <v>700</v>
      </c>
      <c r="K213" s="49">
        <v>890</v>
      </c>
      <c r="L213" s="49" t="s">
        <v>48</v>
      </c>
      <c r="M213" s="49">
        <v>24000</v>
      </c>
    </row>
    <row r="214" spans="1:13" x14ac:dyDescent="0.35">
      <c r="A214" s="49" t="s">
        <v>104</v>
      </c>
      <c r="B214" s="49" t="s">
        <v>105</v>
      </c>
      <c r="C214" s="49" t="s">
        <v>5</v>
      </c>
      <c r="D214" s="49" t="s">
        <v>59</v>
      </c>
      <c r="E214" s="49" t="s">
        <v>3</v>
      </c>
      <c r="F214" s="49" t="s">
        <v>63</v>
      </c>
      <c r="G214" s="49" t="s">
        <v>27</v>
      </c>
      <c r="H214" s="49">
        <v>531</v>
      </c>
      <c r="I214" s="49">
        <v>590</v>
      </c>
      <c r="J214" s="49">
        <v>700</v>
      </c>
      <c r="K214" s="49">
        <v>890</v>
      </c>
      <c r="L214" s="49" t="s">
        <v>48</v>
      </c>
      <c r="M214" s="49">
        <v>24000</v>
      </c>
    </row>
    <row r="215" spans="1:13" x14ac:dyDescent="0.35">
      <c r="A215" s="49" t="s">
        <v>104</v>
      </c>
      <c r="B215" s="49" t="s">
        <v>105</v>
      </c>
      <c r="C215" s="49" t="s">
        <v>5</v>
      </c>
      <c r="D215" s="49" t="s">
        <v>61</v>
      </c>
      <c r="E215" s="49" t="s">
        <v>2</v>
      </c>
      <c r="F215" s="49" t="s">
        <v>63</v>
      </c>
      <c r="G215" s="49" t="s">
        <v>62</v>
      </c>
      <c r="H215" s="49">
        <v>387</v>
      </c>
      <c r="I215" s="49">
        <v>430</v>
      </c>
      <c r="J215" s="49">
        <v>560</v>
      </c>
      <c r="K215" s="49">
        <v>720</v>
      </c>
      <c r="L215" s="49" t="s">
        <v>48</v>
      </c>
      <c r="M215" s="49">
        <v>24000</v>
      </c>
    </row>
    <row r="216" spans="1:13" x14ac:dyDescent="0.35">
      <c r="A216" s="49" t="s">
        <v>104</v>
      </c>
      <c r="B216" s="49" t="s">
        <v>105</v>
      </c>
      <c r="C216" s="49" t="s">
        <v>6</v>
      </c>
      <c r="D216" s="49" t="s">
        <v>47</v>
      </c>
      <c r="E216" s="49" t="s">
        <v>2</v>
      </c>
      <c r="F216" s="49" t="s">
        <v>63</v>
      </c>
      <c r="G216" s="49" t="s">
        <v>10</v>
      </c>
      <c r="H216" s="49">
        <v>558.9</v>
      </c>
      <c r="I216" s="49">
        <v>621</v>
      </c>
      <c r="J216" s="49">
        <v>690</v>
      </c>
      <c r="K216" s="49">
        <v>950</v>
      </c>
      <c r="L216" s="49" t="s">
        <v>48</v>
      </c>
      <c r="M216" s="49">
        <v>16000</v>
      </c>
    </row>
    <row r="217" spans="1:13" x14ac:dyDescent="0.35">
      <c r="A217" s="49" t="s">
        <v>104</v>
      </c>
      <c r="B217" s="49" t="s">
        <v>105</v>
      </c>
      <c r="C217" s="49" t="s">
        <v>6</v>
      </c>
      <c r="D217" s="49" t="s">
        <v>47</v>
      </c>
      <c r="E217" s="49" t="s">
        <v>2</v>
      </c>
      <c r="F217" s="49" t="s">
        <v>63</v>
      </c>
      <c r="G217" s="49" t="s">
        <v>11</v>
      </c>
      <c r="H217" s="49">
        <v>558.9</v>
      </c>
      <c r="I217" s="49">
        <v>621</v>
      </c>
      <c r="J217" s="49">
        <v>690</v>
      </c>
      <c r="K217" s="49">
        <v>950</v>
      </c>
      <c r="L217" s="49" t="s">
        <v>48</v>
      </c>
      <c r="M217" s="49">
        <v>16000</v>
      </c>
    </row>
    <row r="218" spans="1:13" x14ac:dyDescent="0.35">
      <c r="A218" s="49" t="s">
        <v>104</v>
      </c>
      <c r="B218" s="49" t="s">
        <v>105</v>
      </c>
      <c r="C218" s="49" t="s">
        <v>6</v>
      </c>
      <c r="D218" s="49" t="s">
        <v>47</v>
      </c>
      <c r="E218" s="49" t="s">
        <v>2</v>
      </c>
      <c r="F218" s="49" t="s">
        <v>63</v>
      </c>
      <c r="G218" s="49" t="s">
        <v>49</v>
      </c>
      <c r="H218" s="49">
        <v>558.9</v>
      </c>
      <c r="I218" s="49">
        <v>621</v>
      </c>
      <c r="J218" s="49">
        <v>690</v>
      </c>
      <c r="K218" s="49">
        <v>950</v>
      </c>
      <c r="L218" s="49" t="s">
        <v>48</v>
      </c>
      <c r="M218" s="49">
        <v>16000</v>
      </c>
    </row>
    <row r="219" spans="1:13" x14ac:dyDescent="0.35">
      <c r="A219" s="49" t="s">
        <v>104</v>
      </c>
      <c r="B219" s="49" t="s">
        <v>105</v>
      </c>
      <c r="C219" s="49" t="s">
        <v>6</v>
      </c>
      <c r="D219" s="49" t="s">
        <v>47</v>
      </c>
      <c r="E219" s="49" t="s">
        <v>2</v>
      </c>
      <c r="F219" s="49" t="s">
        <v>63</v>
      </c>
      <c r="G219" s="49" t="s">
        <v>12</v>
      </c>
      <c r="H219" s="49">
        <v>558.9</v>
      </c>
      <c r="I219" s="49">
        <v>621</v>
      </c>
      <c r="J219" s="49">
        <v>690</v>
      </c>
      <c r="K219" s="49">
        <v>950</v>
      </c>
      <c r="L219" s="49" t="s">
        <v>48</v>
      </c>
      <c r="M219" s="49">
        <v>16000</v>
      </c>
    </row>
    <row r="220" spans="1:13" x14ac:dyDescent="0.35">
      <c r="A220" s="49" t="s">
        <v>104</v>
      </c>
      <c r="B220" s="49" t="s">
        <v>105</v>
      </c>
      <c r="C220" s="49" t="s">
        <v>6</v>
      </c>
      <c r="D220" s="49" t="s">
        <v>50</v>
      </c>
      <c r="E220" s="49" t="s">
        <v>2</v>
      </c>
      <c r="F220" s="49" t="s">
        <v>63</v>
      </c>
      <c r="G220" s="49" t="s">
        <v>13</v>
      </c>
      <c r="H220" s="49">
        <v>531</v>
      </c>
      <c r="I220" s="49">
        <v>590</v>
      </c>
      <c r="J220" s="49">
        <v>700</v>
      </c>
      <c r="K220" s="49">
        <v>890</v>
      </c>
      <c r="L220" s="49" t="s">
        <v>48</v>
      </c>
      <c r="M220" s="49">
        <v>16000</v>
      </c>
    </row>
    <row r="221" spans="1:13" x14ac:dyDescent="0.35">
      <c r="A221" s="49" t="s">
        <v>104</v>
      </c>
      <c r="B221" s="49" t="s">
        <v>105</v>
      </c>
      <c r="C221" s="49" t="s">
        <v>6</v>
      </c>
      <c r="D221" s="49" t="s">
        <v>50</v>
      </c>
      <c r="E221" s="49" t="s">
        <v>2</v>
      </c>
      <c r="F221" s="49" t="s">
        <v>63</v>
      </c>
      <c r="G221" s="49" t="s">
        <v>14</v>
      </c>
      <c r="H221" s="49">
        <v>531</v>
      </c>
      <c r="I221" s="49">
        <v>590</v>
      </c>
      <c r="J221" s="49">
        <v>700</v>
      </c>
      <c r="K221" s="49">
        <v>890</v>
      </c>
      <c r="L221" s="49" t="s">
        <v>48</v>
      </c>
      <c r="M221" s="49">
        <v>16000</v>
      </c>
    </row>
    <row r="222" spans="1:13" x14ac:dyDescent="0.35">
      <c r="A222" s="49" t="s">
        <v>104</v>
      </c>
      <c r="B222" s="49" t="s">
        <v>105</v>
      </c>
      <c r="C222" s="49" t="s">
        <v>6</v>
      </c>
      <c r="D222" s="49" t="s">
        <v>50</v>
      </c>
      <c r="E222" s="49" t="s">
        <v>2</v>
      </c>
      <c r="F222" s="49" t="s">
        <v>63</v>
      </c>
      <c r="G222" s="49" t="s">
        <v>15</v>
      </c>
      <c r="H222" s="49">
        <v>531</v>
      </c>
      <c r="I222" s="49">
        <v>590</v>
      </c>
      <c r="J222" s="49">
        <v>700</v>
      </c>
      <c r="K222" s="49">
        <v>890</v>
      </c>
      <c r="L222" s="49" t="s">
        <v>48</v>
      </c>
      <c r="M222" s="49">
        <v>16000</v>
      </c>
    </row>
    <row r="223" spans="1:13" x14ac:dyDescent="0.35">
      <c r="A223" s="49" t="s">
        <v>104</v>
      </c>
      <c r="B223" s="49" t="s">
        <v>105</v>
      </c>
      <c r="C223" s="49" t="s">
        <v>6</v>
      </c>
      <c r="D223" s="49" t="s">
        <v>50</v>
      </c>
      <c r="E223" s="49" t="s">
        <v>2</v>
      </c>
      <c r="F223" s="49" t="s">
        <v>63</v>
      </c>
      <c r="G223" s="49" t="s">
        <v>16</v>
      </c>
      <c r="H223" s="49">
        <v>531</v>
      </c>
      <c r="I223" s="49">
        <v>590</v>
      </c>
      <c r="J223" s="49">
        <v>700</v>
      </c>
      <c r="K223" s="49">
        <v>890</v>
      </c>
      <c r="L223" s="49" t="s">
        <v>48</v>
      </c>
      <c r="M223" s="49">
        <v>16000</v>
      </c>
    </row>
    <row r="224" spans="1:13" x14ac:dyDescent="0.35">
      <c r="A224" s="49" t="s">
        <v>104</v>
      </c>
      <c r="B224" s="49" t="s">
        <v>105</v>
      </c>
      <c r="C224" s="49" t="s">
        <v>6</v>
      </c>
      <c r="D224" s="49" t="s">
        <v>50</v>
      </c>
      <c r="E224" s="49" t="s">
        <v>2</v>
      </c>
      <c r="F224" s="49" t="s">
        <v>63</v>
      </c>
      <c r="G224" s="49" t="s">
        <v>17</v>
      </c>
      <c r="H224" s="49">
        <v>531</v>
      </c>
      <c r="I224" s="49">
        <v>590</v>
      </c>
      <c r="J224" s="49">
        <v>700</v>
      </c>
      <c r="K224" s="49">
        <v>890</v>
      </c>
      <c r="L224" s="49" t="s">
        <v>48</v>
      </c>
      <c r="M224" s="49">
        <v>16000</v>
      </c>
    </row>
    <row r="225" spans="1:13" x14ac:dyDescent="0.35">
      <c r="A225" s="49" t="s">
        <v>104</v>
      </c>
      <c r="B225" s="49" t="s">
        <v>105</v>
      </c>
      <c r="C225" s="49" t="s">
        <v>6</v>
      </c>
      <c r="D225" s="49" t="s">
        <v>51</v>
      </c>
      <c r="E225" s="49" t="s">
        <v>2</v>
      </c>
      <c r="F225" s="49" t="s">
        <v>63</v>
      </c>
      <c r="G225" s="49" t="s">
        <v>18</v>
      </c>
      <c r="H225" s="49">
        <v>549</v>
      </c>
      <c r="I225" s="49">
        <v>610</v>
      </c>
      <c r="J225" s="49">
        <v>690</v>
      </c>
      <c r="K225" s="49">
        <v>950</v>
      </c>
      <c r="L225" s="49" t="s">
        <v>48</v>
      </c>
      <c r="M225" s="49">
        <v>16000</v>
      </c>
    </row>
    <row r="226" spans="1:13" x14ac:dyDescent="0.35">
      <c r="A226" s="49" t="s">
        <v>104</v>
      </c>
      <c r="B226" s="49" t="s">
        <v>105</v>
      </c>
      <c r="C226" s="49" t="s">
        <v>6</v>
      </c>
      <c r="D226" s="49" t="s">
        <v>51</v>
      </c>
      <c r="E226" s="49" t="s">
        <v>2</v>
      </c>
      <c r="F226" s="49" t="s">
        <v>63</v>
      </c>
      <c r="G226" s="49" t="s">
        <v>19</v>
      </c>
      <c r="H226" s="49">
        <v>549</v>
      </c>
      <c r="I226" s="49">
        <v>610</v>
      </c>
      <c r="J226" s="49">
        <v>690</v>
      </c>
      <c r="K226" s="49">
        <v>950</v>
      </c>
      <c r="L226" s="49" t="s">
        <v>48</v>
      </c>
      <c r="M226" s="49">
        <v>16000</v>
      </c>
    </row>
    <row r="227" spans="1:13" x14ac:dyDescent="0.35">
      <c r="A227" s="49" t="s">
        <v>104</v>
      </c>
      <c r="B227" s="49" t="s">
        <v>105</v>
      </c>
      <c r="C227" s="49" t="s">
        <v>6</v>
      </c>
      <c r="D227" s="49" t="s">
        <v>51</v>
      </c>
      <c r="E227" s="49" t="s">
        <v>3</v>
      </c>
      <c r="F227" s="49" t="s">
        <v>63</v>
      </c>
      <c r="G227" s="49" t="s">
        <v>20</v>
      </c>
      <c r="H227" s="49">
        <v>549</v>
      </c>
      <c r="I227" s="49">
        <v>610</v>
      </c>
      <c r="J227" s="49">
        <v>690</v>
      </c>
      <c r="K227" s="49">
        <v>950</v>
      </c>
      <c r="L227" s="49" t="s">
        <v>48</v>
      </c>
      <c r="M227" s="49">
        <v>16000</v>
      </c>
    </row>
    <row r="228" spans="1:13" x14ac:dyDescent="0.35">
      <c r="A228" s="49" t="s">
        <v>104</v>
      </c>
      <c r="B228" s="49" t="s">
        <v>105</v>
      </c>
      <c r="C228" s="49" t="s">
        <v>6</v>
      </c>
      <c r="D228" s="49" t="s">
        <v>51</v>
      </c>
      <c r="E228" s="49" t="s">
        <v>3</v>
      </c>
      <c r="F228" s="49" t="s">
        <v>63</v>
      </c>
      <c r="G228" s="49" t="s">
        <v>21</v>
      </c>
      <c r="H228" s="49">
        <v>549</v>
      </c>
      <c r="I228" s="49">
        <v>610</v>
      </c>
      <c r="J228" s="49">
        <v>690</v>
      </c>
      <c r="K228" s="49">
        <v>950</v>
      </c>
      <c r="L228" s="49" t="s">
        <v>48</v>
      </c>
      <c r="M228" s="49">
        <v>16000</v>
      </c>
    </row>
    <row r="229" spans="1:13" x14ac:dyDescent="0.35">
      <c r="A229" s="49" t="s">
        <v>104</v>
      </c>
      <c r="B229" s="49" t="s">
        <v>105</v>
      </c>
      <c r="C229" s="49" t="s">
        <v>6</v>
      </c>
      <c r="D229" s="49" t="s">
        <v>52</v>
      </c>
      <c r="E229" s="49" t="s">
        <v>2</v>
      </c>
      <c r="F229" s="49" t="s">
        <v>63</v>
      </c>
      <c r="G229" s="49" t="s">
        <v>53</v>
      </c>
      <c r="H229" s="49">
        <v>623.70000000000005</v>
      </c>
      <c r="I229" s="49">
        <v>693</v>
      </c>
      <c r="J229" s="49">
        <v>770</v>
      </c>
      <c r="K229" s="49">
        <v>950</v>
      </c>
      <c r="L229" s="49" t="s">
        <v>48</v>
      </c>
      <c r="M229" s="49">
        <v>16000</v>
      </c>
    </row>
    <row r="230" spans="1:13" x14ac:dyDescent="0.35">
      <c r="A230" s="49" t="s">
        <v>104</v>
      </c>
      <c r="B230" s="49" t="s">
        <v>105</v>
      </c>
      <c r="C230" s="49" t="s">
        <v>6</v>
      </c>
      <c r="D230" s="49" t="s">
        <v>52</v>
      </c>
      <c r="E230" s="49" t="s">
        <v>2</v>
      </c>
      <c r="F230" s="49" t="s">
        <v>63</v>
      </c>
      <c r="G230" s="49" t="s">
        <v>54</v>
      </c>
      <c r="H230" s="49">
        <v>623.70000000000005</v>
      </c>
      <c r="I230" s="49">
        <v>693</v>
      </c>
      <c r="J230" s="49">
        <v>770</v>
      </c>
      <c r="K230" s="49">
        <v>950</v>
      </c>
      <c r="L230" s="49" t="s">
        <v>48</v>
      </c>
      <c r="M230" s="49">
        <v>16000</v>
      </c>
    </row>
    <row r="231" spans="1:13" x14ac:dyDescent="0.35">
      <c r="A231" s="49" t="s">
        <v>104</v>
      </c>
      <c r="B231" s="49" t="s">
        <v>105</v>
      </c>
      <c r="C231" s="49" t="s">
        <v>6</v>
      </c>
      <c r="D231" s="49" t="s">
        <v>52</v>
      </c>
      <c r="E231" s="49" t="s">
        <v>2</v>
      </c>
      <c r="F231" s="49" t="s">
        <v>63</v>
      </c>
      <c r="G231" s="49" t="s">
        <v>55</v>
      </c>
      <c r="H231" s="49">
        <v>623.70000000000005</v>
      </c>
      <c r="I231" s="49">
        <v>693</v>
      </c>
      <c r="J231" s="49">
        <v>770</v>
      </c>
      <c r="K231" s="49">
        <v>950</v>
      </c>
      <c r="L231" s="49" t="s">
        <v>48</v>
      </c>
      <c r="M231" s="49">
        <v>16000</v>
      </c>
    </row>
    <row r="232" spans="1:13" x14ac:dyDescent="0.35">
      <c r="A232" s="49" t="s">
        <v>104</v>
      </c>
      <c r="B232" s="49" t="s">
        <v>105</v>
      </c>
      <c r="C232" s="49" t="s">
        <v>6</v>
      </c>
      <c r="D232" s="49" t="s">
        <v>52</v>
      </c>
      <c r="E232" s="49" t="s">
        <v>2</v>
      </c>
      <c r="F232" s="49" t="s">
        <v>63</v>
      </c>
      <c r="G232" s="49" t="s">
        <v>56</v>
      </c>
      <c r="H232" s="49">
        <v>623.70000000000005</v>
      </c>
      <c r="I232" s="49">
        <v>693</v>
      </c>
      <c r="J232" s="49">
        <v>770</v>
      </c>
      <c r="K232" s="49">
        <v>950</v>
      </c>
      <c r="L232" s="49" t="s">
        <v>48</v>
      </c>
      <c r="M232" s="49">
        <v>16000</v>
      </c>
    </row>
    <row r="233" spans="1:13" x14ac:dyDescent="0.35">
      <c r="A233" s="49" t="s">
        <v>104</v>
      </c>
      <c r="B233" s="49" t="s">
        <v>105</v>
      </c>
      <c r="C233" s="49" t="s">
        <v>6</v>
      </c>
      <c r="D233" s="49" t="s">
        <v>52</v>
      </c>
      <c r="E233" s="49" t="s">
        <v>2</v>
      </c>
      <c r="F233" s="49" t="s">
        <v>63</v>
      </c>
      <c r="G233" s="49" t="s">
        <v>57</v>
      </c>
      <c r="H233" s="49">
        <v>623.70000000000005</v>
      </c>
      <c r="I233" s="49">
        <v>693</v>
      </c>
      <c r="J233" s="49">
        <v>770</v>
      </c>
      <c r="K233" s="49">
        <v>950</v>
      </c>
      <c r="L233" s="49" t="s">
        <v>48</v>
      </c>
      <c r="M233" s="49">
        <v>16000</v>
      </c>
    </row>
    <row r="234" spans="1:13" x14ac:dyDescent="0.35">
      <c r="A234" s="49" t="s">
        <v>104</v>
      </c>
      <c r="B234" s="49" t="s">
        <v>105</v>
      </c>
      <c r="C234" s="49" t="s">
        <v>6</v>
      </c>
      <c r="D234" s="49" t="s">
        <v>58</v>
      </c>
      <c r="E234" s="49" t="s">
        <v>2</v>
      </c>
      <c r="F234" s="49" t="s">
        <v>63</v>
      </c>
      <c r="G234" s="49" t="s">
        <v>22</v>
      </c>
      <c r="H234" s="49">
        <v>630</v>
      </c>
      <c r="I234" s="49">
        <v>700</v>
      </c>
      <c r="J234" s="49">
        <v>950</v>
      </c>
      <c r="K234" s="49">
        <v>1060</v>
      </c>
      <c r="L234" s="49" t="s">
        <v>48</v>
      </c>
      <c r="M234" s="49">
        <v>16000</v>
      </c>
    </row>
    <row r="235" spans="1:13" x14ac:dyDescent="0.35">
      <c r="A235" s="49" t="s">
        <v>104</v>
      </c>
      <c r="B235" s="49" t="s">
        <v>105</v>
      </c>
      <c r="C235" s="49" t="s">
        <v>6</v>
      </c>
      <c r="D235" s="49" t="s">
        <v>58</v>
      </c>
      <c r="E235" s="49" t="s">
        <v>2</v>
      </c>
      <c r="F235" s="49" t="s">
        <v>63</v>
      </c>
      <c r="G235" s="49" t="s">
        <v>23</v>
      </c>
      <c r="H235" s="49">
        <v>630</v>
      </c>
      <c r="I235" s="49">
        <v>700</v>
      </c>
      <c r="J235" s="49">
        <v>950</v>
      </c>
      <c r="K235" s="49">
        <v>1060</v>
      </c>
      <c r="L235" s="49" t="s">
        <v>48</v>
      </c>
      <c r="M235" s="49">
        <v>16000</v>
      </c>
    </row>
    <row r="236" spans="1:13" x14ac:dyDescent="0.35">
      <c r="A236" s="49" t="s">
        <v>104</v>
      </c>
      <c r="B236" s="49" t="s">
        <v>105</v>
      </c>
      <c r="C236" s="49" t="s">
        <v>6</v>
      </c>
      <c r="D236" s="49" t="s">
        <v>58</v>
      </c>
      <c r="E236" s="49" t="s">
        <v>3</v>
      </c>
      <c r="F236" s="49" t="s">
        <v>63</v>
      </c>
      <c r="G236" s="49" t="s">
        <v>24</v>
      </c>
      <c r="H236" s="49">
        <v>630</v>
      </c>
      <c r="I236" s="49">
        <v>700</v>
      </c>
      <c r="J236" s="49">
        <v>950</v>
      </c>
      <c r="K236" s="49">
        <v>1060</v>
      </c>
      <c r="L236" s="49" t="s">
        <v>48</v>
      </c>
      <c r="M236" s="49">
        <v>16000</v>
      </c>
    </row>
    <row r="237" spans="1:13" x14ac:dyDescent="0.35">
      <c r="A237" s="49" t="s">
        <v>104</v>
      </c>
      <c r="B237" s="49" t="s">
        <v>105</v>
      </c>
      <c r="C237" s="49" t="s">
        <v>6</v>
      </c>
      <c r="D237" s="49" t="s">
        <v>59</v>
      </c>
      <c r="E237" s="49" t="s">
        <v>2</v>
      </c>
      <c r="F237" s="49" t="s">
        <v>63</v>
      </c>
      <c r="G237" s="49" t="s">
        <v>60</v>
      </c>
      <c r="H237" s="49">
        <v>531</v>
      </c>
      <c r="I237" s="49">
        <v>590</v>
      </c>
      <c r="J237" s="49">
        <v>700</v>
      </c>
      <c r="K237" s="49">
        <v>890</v>
      </c>
      <c r="L237" s="49" t="s">
        <v>48</v>
      </c>
      <c r="M237" s="49">
        <v>16000</v>
      </c>
    </row>
    <row r="238" spans="1:13" x14ac:dyDescent="0.35">
      <c r="A238" s="49" t="s">
        <v>104</v>
      </c>
      <c r="B238" s="49" t="s">
        <v>105</v>
      </c>
      <c r="C238" s="49" t="s">
        <v>6</v>
      </c>
      <c r="D238" s="49" t="s">
        <v>59</v>
      </c>
      <c r="E238" s="49" t="s">
        <v>2</v>
      </c>
      <c r="F238" s="49" t="s">
        <v>63</v>
      </c>
      <c r="G238" s="49" t="s">
        <v>25</v>
      </c>
      <c r="H238" s="49">
        <v>531</v>
      </c>
      <c r="I238" s="49">
        <v>590</v>
      </c>
      <c r="J238" s="49">
        <v>700</v>
      </c>
      <c r="K238" s="49">
        <v>890</v>
      </c>
      <c r="L238" s="49" t="s">
        <v>48</v>
      </c>
      <c r="M238" s="49">
        <v>16000</v>
      </c>
    </row>
    <row r="239" spans="1:13" x14ac:dyDescent="0.35">
      <c r="A239" s="49" t="s">
        <v>104</v>
      </c>
      <c r="B239" s="49" t="s">
        <v>105</v>
      </c>
      <c r="C239" s="49" t="s">
        <v>6</v>
      </c>
      <c r="D239" s="49" t="s">
        <v>59</v>
      </c>
      <c r="E239" s="49" t="s">
        <v>2</v>
      </c>
      <c r="F239" s="49" t="s">
        <v>63</v>
      </c>
      <c r="G239" s="49" t="s">
        <v>26</v>
      </c>
      <c r="H239" s="49">
        <v>531</v>
      </c>
      <c r="I239" s="49">
        <v>590</v>
      </c>
      <c r="J239" s="49">
        <v>700</v>
      </c>
      <c r="K239" s="49">
        <v>890</v>
      </c>
      <c r="L239" s="49" t="s">
        <v>48</v>
      </c>
      <c r="M239" s="49">
        <v>16000</v>
      </c>
    </row>
    <row r="240" spans="1:13" x14ac:dyDescent="0.35">
      <c r="A240" s="49" t="s">
        <v>104</v>
      </c>
      <c r="B240" s="49" t="s">
        <v>105</v>
      </c>
      <c r="C240" s="49" t="s">
        <v>6</v>
      </c>
      <c r="D240" s="49" t="s">
        <v>59</v>
      </c>
      <c r="E240" s="49" t="s">
        <v>3</v>
      </c>
      <c r="F240" s="49" t="s">
        <v>63</v>
      </c>
      <c r="G240" s="49" t="s">
        <v>27</v>
      </c>
      <c r="H240" s="49">
        <v>531</v>
      </c>
      <c r="I240" s="49">
        <v>590</v>
      </c>
      <c r="J240" s="49">
        <v>700</v>
      </c>
      <c r="K240" s="49">
        <v>890</v>
      </c>
      <c r="L240" s="49" t="s">
        <v>48</v>
      </c>
      <c r="M240" s="49">
        <v>16000</v>
      </c>
    </row>
    <row r="241" spans="1:13" x14ac:dyDescent="0.35">
      <c r="A241" s="49" t="s">
        <v>104</v>
      </c>
      <c r="B241" s="49" t="s">
        <v>105</v>
      </c>
      <c r="C241" s="49" t="s">
        <v>6</v>
      </c>
      <c r="D241" s="49" t="s">
        <v>61</v>
      </c>
      <c r="E241" s="49" t="s">
        <v>2</v>
      </c>
      <c r="F241" s="49" t="s">
        <v>63</v>
      </c>
      <c r="G241" s="49" t="s">
        <v>62</v>
      </c>
      <c r="H241" s="49">
        <v>387</v>
      </c>
      <c r="I241" s="49">
        <v>430</v>
      </c>
      <c r="J241" s="49">
        <v>560</v>
      </c>
      <c r="K241" s="49">
        <v>720</v>
      </c>
      <c r="L241" s="49" t="s">
        <v>48</v>
      </c>
      <c r="M241" s="49">
        <v>16000</v>
      </c>
    </row>
    <row r="242" spans="1:13" x14ac:dyDescent="0.35">
      <c r="A242" s="49" t="s">
        <v>104</v>
      </c>
      <c r="B242" s="49" t="s">
        <v>105</v>
      </c>
      <c r="C242" s="49" t="s">
        <v>7</v>
      </c>
      <c r="D242" s="49" t="s">
        <v>47</v>
      </c>
      <c r="E242" s="49" t="s">
        <v>2</v>
      </c>
      <c r="F242" s="49" t="s">
        <v>63</v>
      </c>
      <c r="G242" s="49" t="s">
        <v>10</v>
      </c>
      <c r="H242" s="49">
        <v>607.5</v>
      </c>
      <c r="I242" s="49">
        <v>675</v>
      </c>
      <c r="J242" s="49">
        <v>750</v>
      </c>
      <c r="K242" s="49">
        <v>950</v>
      </c>
      <c r="L242" s="49" t="s">
        <v>48</v>
      </c>
      <c r="M242" s="49">
        <v>30000</v>
      </c>
    </row>
    <row r="243" spans="1:13" x14ac:dyDescent="0.35">
      <c r="A243" s="49" t="s">
        <v>104</v>
      </c>
      <c r="B243" s="49" t="s">
        <v>105</v>
      </c>
      <c r="C243" s="49" t="s">
        <v>7</v>
      </c>
      <c r="D243" s="49" t="s">
        <v>47</v>
      </c>
      <c r="E243" s="49" t="s">
        <v>2</v>
      </c>
      <c r="F243" s="49" t="s">
        <v>63</v>
      </c>
      <c r="G243" s="49" t="s">
        <v>11</v>
      </c>
      <c r="H243" s="49">
        <v>607.5</v>
      </c>
      <c r="I243" s="49">
        <v>675</v>
      </c>
      <c r="J243" s="49">
        <v>750</v>
      </c>
      <c r="K243" s="49">
        <v>950</v>
      </c>
      <c r="L243" s="49" t="s">
        <v>48</v>
      </c>
      <c r="M243" s="49">
        <v>30000</v>
      </c>
    </row>
    <row r="244" spans="1:13" x14ac:dyDescent="0.35">
      <c r="A244" s="49" t="s">
        <v>104</v>
      </c>
      <c r="B244" s="49" t="s">
        <v>105</v>
      </c>
      <c r="C244" s="49" t="s">
        <v>7</v>
      </c>
      <c r="D244" s="49" t="s">
        <v>47</v>
      </c>
      <c r="E244" s="49" t="s">
        <v>2</v>
      </c>
      <c r="F244" s="49" t="s">
        <v>63</v>
      </c>
      <c r="G244" s="49" t="s">
        <v>49</v>
      </c>
      <c r="H244" s="49">
        <v>607.5</v>
      </c>
      <c r="I244" s="49">
        <v>675</v>
      </c>
      <c r="J244" s="49">
        <v>750</v>
      </c>
      <c r="K244" s="49">
        <v>950</v>
      </c>
      <c r="L244" s="49" t="s">
        <v>48</v>
      </c>
      <c r="M244" s="49">
        <v>30000</v>
      </c>
    </row>
    <row r="245" spans="1:13" x14ac:dyDescent="0.35">
      <c r="A245" s="49" t="s">
        <v>104</v>
      </c>
      <c r="B245" s="49" t="s">
        <v>105</v>
      </c>
      <c r="C245" s="49" t="s">
        <v>7</v>
      </c>
      <c r="D245" s="49" t="s">
        <v>47</v>
      </c>
      <c r="E245" s="49" t="s">
        <v>2</v>
      </c>
      <c r="F245" s="49" t="s">
        <v>63</v>
      </c>
      <c r="G245" s="49" t="s">
        <v>12</v>
      </c>
      <c r="H245" s="49">
        <v>607.5</v>
      </c>
      <c r="I245" s="49">
        <v>675</v>
      </c>
      <c r="J245" s="49">
        <v>750</v>
      </c>
      <c r="K245" s="49">
        <v>950</v>
      </c>
      <c r="L245" s="49" t="s">
        <v>48</v>
      </c>
      <c r="M245" s="49">
        <v>30000</v>
      </c>
    </row>
    <row r="246" spans="1:13" x14ac:dyDescent="0.35">
      <c r="A246" s="49" t="s">
        <v>104</v>
      </c>
      <c r="B246" s="49" t="s">
        <v>105</v>
      </c>
      <c r="C246" s="49" t="s">
        <v>7</v>
      </c>
      <c r="D246" s="49" t="s">
        <v>50</v>
      </c>
      <c r="E246" s="49" t="s">
        <v>2</v>
      </c>
      <c r="F246" s="49" t="s">
        <v>63</v>
      </c>
      <c r="G246" s="49" t="s">
        <v>13</v>
      </c>
      <c r="H246" s="49">
        <v>531</v>
      </c>
      <c r="I246" s="49">
        <v>590</v>
      </c>
      <c r="J246" s="49">
        <v>700</v>
      </c>
      <c r="K246" s="49">
        <v>890</v>
      </c>
      <c r="L246" s="49" t="s">
        <v>48</v>
      </c>
      <c r="M246" s="49">
        <v>30000</v>
      </c>
    </row>
    <row r="247" spans="1:13" x14ac:dyDescent="0.35">
      <c r="A247" s="49" t="s">
        <v>104</v>
      </c>
      <c r="B247" s="49" t="s">
        <v>105</v>
      </c>
      <c r="C247" s="49" t="s">
        <v>7</v>
      </c>
      <c r="D247" s="49" t="s">
        <v>50</v>
      </c>
      <c r="E247" s="49" t="s">
        <v>2</v>
      </c>
      <c r="F247" s="49" t="s">
        <v>63</v>
      </c>
      <c r="G247" s="49" t="s">
        <v>14</v>
      </c>
      <c r="H247" s="49">
        <v>531</v>
      </c>
      <c r="I247" s="49">
        <v>590</v>
      </c>
      <c r="J247" s="49">
        <v>700</v>
      </c>
      <c r="K247" s="49">
        <v>890</v>
      </c>
      <c r="L247" s="49" t="s">
        <v>48</v>
      </c>
      <c r="M247" s="49">
        <v>30000</v>
      </c>
    </row>
    <row r="248" spans="1:13" x14ac:dyDescent="0.35">
      <c r="A248" s="49" t="s">
        <v>104</v>
      </c>
      <c r="B248" s="49" t="s">
        <v>105</v>
      </c>
      <c r="C248" s="49" t="s">
        <v>7</v>
      </c>
      <c r="D248" s="49" t="s">
        <v>50</v>
      </c>
      <c r="E248" s="49" t="s">
        <v>2</v>
      </c>
      <c r="F248" s="49" t="s">
        <v>63</v>
      </c>
      <c r="G248" s="49" t="s">
        <v>15</v>
      </c>
      <c r="H248" s="49">
        <v>531</v>
      </c>
      <c r="I248" s="49">
        <v>590</v>
      </c>
      <c r="J248" s="49">
        <v>700</v>
      </c>
      <c r="K248" s="49">
        <v>890</v>
      </c>
      <c r="L248" s="49" t="s">
        <v>48</v>
      </c>
      <c r="M248" s="49">
        <v>30000</v>
      </c>
    </row>
    <row r="249" spans="1:13" x14ac:dyDescent="0.35">
      <c r="A249" s="49" t="s">
        <v>104</v>
      </c>
      <c r="B249" s="49" t="s">
        <v>105</v>
      </c>
      <c r="C249" s="49" t="s">
        <v>7</v>
      </c>
      <c r="D249" s="49" t="s">
        <v>50</v>
      </c>
      <c r="E249" s="49" t="s">
        <v>2</v>
      </c>
      <c r="F249" s="49" t="s">
        <v>63</v>
      </c>
      <c r="G249" s="49" t="s">
        <v>16</v>
      </c>
      <c r="H249" s="49">
        <v>531</v>
      </c>
      <c r="I249" s="49">
        <v>590</v>
      </c>
      <c r="J249" s="49">
        <v>700</v>
      </c>
      <c r="K249" s="49">
        <v>890</v>
      </c>
      <c r="L249" s="49" t="s">
        <v>48</v>
      </c>
      <c r="M249" s="49">
        <v>30000</v>
      </c>
    </row>
    <row r="250" spans="1:13" x14ac:dyDescent="0.35">
      <c r="A250" s="49" t="s">
        <v>104</v>
      </c>
      <c r="B250" s="49" t="s">
        <v>105</v>
      </c>
      <c r="C250" s="49" t="s">
        <v>7</v>
      </c>
      <c r="D250" s="49" t="s">
        <v>50</v>
      </c>
      <c r="E250" s="49" t="s">
        <v>2</v>
      </c>
      <c r="F250" s="49" t="s">
        <v>63</v>
      </c>
      <c r="G250" s="49" t="s">
        <v>17</v>
      </c>
      <c r="H250" s="49">
        <v>531</v>
      </c>
      <c r="I250" s="49">
        <v>590</v>
      </c>
      <c r="J250" s="49">
        <v>700</v>
      </c>
      <c r="K250" s="49">
        <v>890</v>
      </c>
      <c r="L250" s="49" t="s">
        <v>48</v>
      </c>
      <c r="M250" s="49">
        <v>30000</v>
      </c>
    </row>
    <row r="251" spans="1:13" x14ac:dyDescent="0.35">
      <c r="A251" s="49" t="s">
        <v>104</v>
      </c>
      <c r="B251" s="49" t="s">
        <v>105</v>
      </c>
      <c r="C251" s="49" t="s">
        <v>7</v>
      </c>
      <c r="D251" s="49" t="s">
        <v>51</v>
      </c>
      <c r="E251" s="49" t="s">
        <v>2</v>
      </c>
      <c r="F251" s="49" t="s">
        <v>63</v>
      </c>
      <c r="G251" s="49" t="s">
        <v>18</v>
      </c>
      <c r="H251" s="49">
        <v>549</v>
      </c>
      <c r="I251" s="49">
        <v>610</v>
      </c>
      <c r="J251" s="49">
        <v>750</v>
      </c>
      <c r="K251" s="49">
        <v>900</v>
      </c>
      <c r="L251" s="49" t="s">
        <v>48</v>
      </c>
      <c r="M251" s="49">
        <v>30000</v>
      </c>
    </row>
    <row r="252" spans="1:13" x14ac:dyDescent="0.35">
      <c r="A252" s="49" t="s">
        <v>104</v>
      </c>
      <c r="B252" s="49" t="s">
        <v>105</v>
      </c>
      <c r="C252" s="49" t="s">
        <v>7</v>
      </c>
      <c r="D252" s="49" t="s">
        <v>51</v>
      </c>
      <c r="E252" s="49" t="s">
        <v>2</v>
      </c>
      <c r="F252" s="49" t="s">
        <v>63</v>
      </c>
      <c r="G252" s="49" t="s">
        <v>19</v>
      </c>
      <c r="H252" s="49">
        <v>549</v>
      </c>
      <c r="I252" s="49">
        <v>610</v>
      </c>
      <c r="J252" s="49">
        <v>750</v>
      </c>
      <c r="K252" s="49">
        <v>900</v>
      </c>
      <c r="L252" s="49" t="s">
        <v>48</v>
      </c>
      <c r="M252" s="49">
        <v>30000</v>
      </c>
    </row>
    <row r="253" spans="1:13" x14ac:dyDescent="0.35">
      <c r="A253" s="49" t="s">
        <v>104</v>
      </c>
      <c r="B253" s="49" t="s">
        <v>105</v>
      </c>
      <c r="C253" s="49" t="s">
        <v>7</v>
      </c>
      <c r="D253" s="49" t="s">
        <v>51</v>
      </c>
      <c r="E253" s="49" t="s">
        <v>3</v>
      </c>
      <c r="F253" s="49" t="s">
        <v>63</v>
      </c>
      <c r="G253" s="49" t="s">
        <v>20</v>
      </c>
      <c r="H253" s="49">
        <v>549</v>
      </c>
      <c r="I253" s="49">
        <v>610</v>
      </c>
      <c r="J253" s="49">
        <v>750</v>
      </c>
      <c r="K253" s="49">
        <v>900</v>
      </c>
      <c r="L253" s="49" t="s">
        <v>48</v>
      </c>
      <c r="M253" s="49">
        <v>30000</v>
      </c>
    </row>
    <row r="254" spans="1:13" x14ac:dyDescent="0.35">
      <c r="A254" s="49" t="s">
        <v>104</v>
      </c>
      <c r="B254" s="49" t="s">
        <v>105</v>
      </c>
      <c r="C254" s="49" t="s">
        <v>7</v>
      </c>
      <c r="D254" s="49" t="s">
        <v>51</v>
      </c>
      <c r="E254" s="49" t="s">
        <v>3</v>
      </c>
      <c r="F254" s="49" t="s">
        <v>63</v>
      </c>
      <c r="G254" s="49" t="s">
        <v>21</v>
      </c>
      <c r="H254" s="49">
        <v>549</v>
      </c>
      <c r="I254" s="49">
        <v>610</v>
      </c>
      <c r="J254" s="49">
        <v>750</v>
      </c>
      <c r="K254" s="49">
        <v>900</v>
      </c>
      <c r="L254" s="49" t="s">
        <v>48</v>
      </c>
      <c r="M254" s="49">
        <v>30000</v>
      </c>
    </row>
    <row r="255" spans="1:13" x14ac:dyDescent="0.35">
      <c r="A255" s="49" t="s">
        <v>104</v>
      </c>
      <c r="B255" s="49" t="s">
        <v>105</v>
      </c>
      <c r="C255" s="49" t="s">
        <v>7</v>
      </c>
      <c r="D255" s="49" t="s">
        <v>52</v>
      </c>
      <c r="E255" s="49" t="s">
        <v>2</v>
      </c>
      <c r="F255" s="49" t="s">
        <v>63</v>
      </c>
      <c r="G255" s="49" t="s">
        <v>53</v>
      </c>
      <c r="H255" s="49">
        <v>623.70000000000005</v>
      </c>
      <c r="I255" s="49">
        <v>693</v>
      </c>
      <c r="J255" s="49">
        <v>770</v>
      </c>
      <c r="K255" s="49">
        <v>950</v>
      </c>
      <c r="L255" s="49" t="s">
        <v>48</v>
      </c>
      <c r="M255" s="49">
        <v>30000</v>
      </c>
    </row>
    <row r="256" spans="1:13" x14ac:dyDescent="0.35">
      <c r="A256" s="49" t="s">
        <v>104</v>
      </c>
      <c r="B256" s="49" t="s">
        <v>105</v>
      </c>
      <c r="C256" s="49" t="s">
        <v>7</v>
      </c>
      <c r="D256" s="49" t="s">
        <v>52</v>
      </c>
      <c r="E256" s="49" t="s">
        <v>2</v>
      </c>
      <c r="F256" s="49" t="s">
        <v>63</v>
      </c>
      <c r="G256" s="49" t="s">
        <v>54</v>
      </c>
      <c r="H256" s="49">
        <v>623.70000000000005</v>
      </c>
      <c r="I256" s="49">
        <v>693</v>
      </c>
      <c r="J256" s="49">
        <v>770</v>
      </c>
      <c r="K256" s="49">
        <v>950</v>
      </c>
      <c r="L256" s="49" t="s">
        <v>48</v>
      </c>
      <c r="M256" s="49">
        <v>30000</v>
      </c>
    </row>
    <row r="257" spans="1:13" x14ac:dyDescent="0.35">
      <c r="A257" s="49" t="s">
        <v>104</v>
      </c>
      <c r="B257" s="49" t="s">
        <v>105</v>
      </c>
      <c r="C257" s="49" t="s">
        <v>7</v>
      </c>
      <c r="D257" s="49" t="s">
        <v>52</v>
      </c>
      <c r="E257" s="49" t="s">
        <v>2</v>
      </c>
      <c r="F257" s="49" t="s">
        <v>63</v>
      </c>
      <c r="G257" s="49" t="s">
        <v>55</v>
      </c>
      <c r="H257" s="49">
        <v>623.70000000000005</v>
      </c>
      <c r="I257" s="49">
        <v>693</v>
      </c>
      <c r="J257" s="49">
        <v>770</v>
      </c>
      <c r="K257" s="49">
        <v>950</v>
      </c>
      <c r="L257" s="49" t="s">
        <v>48</v>
      </c>
      <c r="M257" s="49">
        <v>30000</v>
      </c>
    </row>
    <row r="258" spans="1:13" x14ac:dyDescent="0.35">
      <c r="A258" s="49" t="s">
        <v>104</v>
      </c>
      <c r="B258" s="49" t="s">
        <v>105</v>
      </c>
      <c r="C258" s="49" t="s">
        <v>7</v>
      </c>
      <c r="D258" s="49" t="s">
        <v>52</v>
      </c>
      <c r="E258" s="49" t="s">
        <v>2</v>
      </c>
      <c r="F258" s="49" t="s">
        <v>63</v>
      </c>
      <c r="G258" s="49" t="s">
        <v>56</v>
      </c>
      <c r="H258" s="49">
        <v>623.70000000000005</v>
      </c>
      <c r="I258" s="49">
        <v>693</v>
      </c>
      <c r="J258" s="49">
        <v>770</v>
      </c>
      <c r="K258" s="49">
        <v>950</v>
      </c>
      <c r="L258" s="49" t="s">
        <v>48</v>
      </c>
      <c r="M258" s="49">
        <v>30000</v>
      </c>
    </row>
    <row r="259" spans="1:13" x14ac:dyDescent="0.35">
      <c r="A259" s="49" t="s">
        <v>104</v>
      </c>
      <c r="B259" s="49" t="s">
        <v>105</v>
      </c>
      <c r="C259" s="49" t="s">
        <v>7</v>
      </c>
      <c r="D259" s="49" t="s">
        <v>52</v>
      </c>
      <c r="E259" s="49" t="s">
        <v>2</v>
      </c>
      <c r="F259" s="49" t="s">
        <v>63</v>
      </c>
      <c r="G259" s="49" t="s">
        <v>57</v>
      </c>
      <c r="H259" s="49">
        <v>623.70000000000005</v>
      </c>
      <c r="I259" s="49">
        <v>693</v>
      </c>
      <c r="J259" s="49">
        <v>770</v>
      </c>
      <c r="K259" s="49">
        <v>950</v>
      </c>
      <c r="L259" s="49" t="s">
        <v>48</v>
      </c>
      <c r="M259" s="49">
        <v>30000</v>
      </c>
    </row>
    <row r="260" spans="1:13" x14ac:dyDescent="0.35">
      <c r="A260" s="49" t="s">
        <v>104</v>
      </c>
      <c r="B260" s="49" t="s">
        <v>105</v>
      </c>
      <c r="C260" s="49" t="s">
        <v>7</v>
      </c>
      <c r="D260" s="49" t="s">
        <v>58</v>
      </c>
      <c r="E260" s="49" t="s">
        <v>2</v>
      </c>
      <c r="F260" s="49" t="s">
        <v>63</v>
      </c>
      <c r="G260" s="49" t="s">
        <v>22</v>
      </c>
      <c r="H260" s="49">
        <v>630</v>
      </c>
      <c r="I260" s="49">
        <v>700</v>
      </c>
      <c r="J260" s="49">
        <v>950</v>
      </c>
      <c r="K260" s="49">
        <v>1050</v>
      </c>
      <c r="L260" s="49" t="s">
        <v>48</v>
      </c>
      <c r="M260" s="49">
        <v>30000</v>
      </c>
    </row>
    <row r="261" spans="1:13" x14ac:dyDescent="0.35">
      <c r="A261" s="49" t="s">
        <v>104</v>
      </c>
      <c r="B261" s="49" t="s">
        <v>105</v>
      </c>
      <c r="C261" s="49" t="s">
        <v>7</v>
      </c>
      <c r="D261" s="49" t="s">
        <v>58</v>
      </c>
      <c r="E261" s="49" t="s">
        <v>2</v>
      </c>
      <c r="F261" s="49" t="s">
        <v>63</v>
      </c>
      <c r="G261" s="49" t="s">
        <v>23</v>
      </c>
      <c r="H261" s="49">
        <v>630</v>
      </c>
      <c r="I261" s="49">
        <v>700</v>
      </c>
      <c r="J261" s="49">
        <v>950</v>
      </c>
      <c r="K261" s="49">
        <v>1050</v>
      </c>
      <c r="L261" s="49" t="s">
        <v>48</v>
      </c>
      <c r="M261" s="49">
        <v>30000</v>
      </c>
    </row>
    <row r="262" spans="1:13" x14ac:dyDescent="0.35">
      <c r="A262" s="49" t="s">
        <v>104</v>
      </c>
      <c r="B262" s="49" t="s">
        <v>105</v>
      </c>
      <c r="C262" s="49" t="s">
        <v>7</v>
      </c>
      <c r="D262" s="49" t="s">
        <v>58</v>
      </c>
      <c r="E262" s="49" t="s">
        <v>3</v>
      </c>
      <c r="F262" s="49" t="s">
        <v>63</v>
      </c>
      <c r="G262" s="49" t="s">
        <v>24</v>
      </c>
      <c r="H262" s="49">
        <v>630</v>
      </c>
      <c r="I262" s="49">
        <v>700</v>
      </c>
      <c r="J262" s="49">
        <v>950</v>
      </c>
      <c r="K262" s="49">
        <v>1050</v>
      </c>
      <c r="L262" s="49" t="s">
        <v>48</v>
      </c>
      <c r="M262" s="49">
        <v>30000</v>
      </c>
    </row>
    <row r="263" spans="1:13" x14ac:dyDescent="0.35">
      <c r="A263" s="49" t="s">
        <v>104</v>
      </c>
      <c r="B263" s="49" t="s">
        <v>105</v>
      </c>
      <c r="C263" s="49" t="s">
        <v>7</v>
      </c>
      <c r="D263" s="49" t="s">
        <v>59</v>
      </c>
      <c r="E263" s="49" t="s">
        <v>2</v>
      </c>
      <c r="F263" s="49" t="s">
        <v>63</v>
      </c>
      <c r="G263" s="49" t="s">
        <v>60</v>
      </c>
      <c r="H263" s="49">
        <v>531</v>
      </c>
      <c r="I263" s="49">
        <v>590</v>
      </c>
      <c r="J263" s="49">
        <v>700</v>
      </c>
      <c r="K263" s="49">
        <v>890</v>
      </c>
      <c r="L263" s="49" t="s">
        <v>48</v>
      </c>
      <c r="M263" s="49">
        <v>30000</v>
      </c>
    </row>
    <row r="264" spans="1:13" x14ac:dyDescent="0.35">
      <c r="A264" s="49" t="s">
        <v>104</v>
      </c>
      <c r="B264" s="49" t="s">
        <v>105</v>
      </c>
      <c r="C264" s="49" t="s">
        <v>7</v>
      </c>
      <c r="D264" s="49" t="s">
        <v>59</v>
      </c>
      <c r="E264" s="49" t="s">
        <v>2</v>
      </c>
      <c r="F264" s="49" t="s">
        <v>63</v>
      </c>
      <c r="G264" s="49" t="s">
        <v>25</v>
      </c>
      <c r="H264" s="49">
        <v>531</v>
      </c>
      <c r="I264" s="49">
        <v>590</v>
      </c>
      <c r="J264" s="49">
        <v>700</v>
      </c>
      <c r="K264" s="49">
        <v>890</v>
      </c>
      <c r="L264" s="49" t="s">
        <v>48</v>
      </c>
      <c r="M264" s="49">
        <v>30000</v>
      </c>
    </row>
    <row r="265" spans="1:13" x14ac:dyDescent="0.35">
      <c r="A265" s="49" t="s">
        <v>104</v>
      </c>
      <c r="B265" s="49" t="s">
        <v>105</v>
      </c>
      <c r="C265" s="49" t="s">
        <v>7</v>
      </c>
      <c r="D265" s="49" t="s">
        <v>59</v>
      </c>
      <c r="E265" s="49" t="s">
        <v>2</v>
      </c>
      <c r="F265" s="49" t="s">
        <v>63</v>
      </c>
      <c r="G265" s="49" t="s">
        <v>26</v>
      </c>
      <c r="H265" s="49">
        <v>531</v>
      </c>
      <c r="I265" s="49">
        <v>590</v>
      </c>
      <c r="J265" s="49">
        <v>700</v>
      </c>
      <c r="K265" s="49">
        <v>890</v>
      </c>
      <c r="L265" s="49" t="s">
        <v>48</v>
      </c>
      <c r="M265" s="49">
        <v>30000</v>
      </c>
    </row>
    <row r="266" spans="1:13" x14ac:dyDescent="0.35">
      <c r="A266" s="49" t="s">
        <v>104</v>
      </c>
      <c r="B266" s="49" t="s">
        <v>105</v>
      </c>
      <c r="C266" s="49" t="s">
        <v>7</v>
      </c>
      <c r="D266" s="49" t="s">
        <v>59</v>
      </c>
      <c r="E266" s="49" t="s">
        <v>3</v>
      </c>
      <c r="F266" s="49" t="s">
        <v>63</v>
      </c>
      <c r="G266" s="49" t="s">
        <v>27</v>
      </c>
      <c r="H266" s="49">
        <v>531</v>
      </c>
      <c r="I266" s="49">
        <v>590</v>
      </c>
      <c r="J266" s="49">
        <v>700</v>
      </c>
      <c r="K266" s="49">
        <v>890</v>
      </c>
      <c r="L266" s="49" t="s">
        <v>48</v>
      </c>
      <c r="M266" s="49">
        <v>30000</v>
      </c>
    </row>
    <row r="267" spans="1:13" x14ac:dyDescent="0.35">
      <c r="A267" s="49" t="s">
        <v>104</v>
      </c>
      <c r="B267" s="49" t="s">
        <v>105</v>
      </c>
      <c r="C267" s="49" t="s">
        <v>7</v>
      </c>
      <c r="D267" s="49" t="s">
        <v>61</v>
      </c>
      <c r="E267" s="49" t="s">
        <v>2</v>
      </c>
      <c r="F267" s="49" t="s">
        <v>63</v>
      </c>
      <c r="G267" s="49" t="s">
        <v>62</v>
      </c>
      <c r="H267" s="49">
        <v>387</v>
      </c>
      <c r="I267" s="49">
        <v>430</v>
      </c>
      <c r="J267" s="49">
        <v>560</v>
      </c>
      <c r="K267" s="49">
        <v>720</v>
      </c>
      <c r="L267" s="49" t="s">
        <v>48</v>
      </c>
      <c r="M267" s="49">
        <v>30000</v>
      </c>
    </row>
    <row r="268" spans="1:13" x14ac:dyDescent="0.35">
      <c r="A268" s="49" t="s">
        <v>104</v>
      </c>
      <c r="B268" s="49" t="s">
        <v>105</v>
      </c>
      <c r="C268" s="49" t="s">
        <v>8</v>
      </c>
      <c r="D268" s="49" t="s">
        <v>47</v>
      </c>
      <c r="E268" s="49" t="s">
        <v>2</v>
      </c>
      <c r="F268" s="49" t="s">
        <v>63</v>
      </c>
      <c r="G268" s="49" t="s">
        <v>10</v>
      </c>
      <c r="H268" s="49">
        <v>558.9</v>
      </c>
      <c r="I268" s="49">
        <v>621</v>
      </c>
      <c r="J268" s="49">
        <v>690</v>
      </c>
      <c r="K268" s="49">
        <v>950</v>
      </c>
      <c r="L268" s="49" t="s">
        <v>48</v>
      </c>
      <c r="M268" s="49">
        <v>20000</v>
      </c>
    </row>
    <row r="269" spans="1:13" x14ac:dyDescent="0.35">
      <c r="A269" s="49" t="s">
        <v>104</v>
      </c>
      <c r="B269" s="49" t="s">
        <v>105</v>
      </c>
      <c r="C269" s="49" t="s">
        <v>8</v>
      </c>
      <c r="D269" s="49" t="s">
        <v>47</v>
      </c>
      <c r="E269" s="49" t="s">
        <v>2</v>
      </c>
      <c r="F269" s="49" t="s">
        <v>63</v>
      </c>
      <c r="G269" s="49" t="s">
        <v>11</v>
      </c>
      <c r="H269" s="49">
        <v>558.9</v>
      </c>
      <c r="I269" s="49">
        <v>621</v>
      </c>
      <c r="J269" s="49">
        <v>690</v>
      </c>
      <c r="K269" s="49">
        <v>950</v>
      </c>
      <c r="L269" s="49" t="s">
        <v>48</v>
      </c>
      <c r="M269" s="49">
        <v>20000</v>
      </c>
    </row>
    <row r="270" spans="1:13" x14ac:dyDescent="0.35">
      <c r="A270" s="49" t="s">
        <v>104</v>
      </c>
      <c r="B270" s="49" t="s">
        <v>105</v>
      </c>
      <c r="C270" s="49" t="s">
        <v>8</v>
      </c>
      <c r="D270" s="49" t="s">
        <v>47</v>
      </c>
      <c r="E270" s="49" t="s">
        <v>2</v>
      </c>
      <c r="F270" s="49" t="s">
        <v>63</v>
      </c>
      <c r="G270" s="49" t="s">
        <v>49</v>
      </c>
      <c r="H270" s="49">
        <v>558.9</v>
      </c>
      <c r="I270" s="49">
        <v>621</v>
      </c>
      <c r="J270" s="49">
        <v>690</v>
      </c>
      <c r="K270" s="49">
        <v>950</v>
      </c>
      <c r="L270" s="49" t="s">
        <v>48</v>
      </c>
      <c r="M270" s="49">
        <v>20000</v>
      </c>
    </row>
    <row r="271" spans="1:13" x14ac:dyDescent="0.35">
      <c r="A271" s="49" t="s">
        <v>104</v>
      </c>
      <c r="B271" s="49" t="s">
        <v>105</v>
      </c>
      <c r="C271" s="49" t="s">
        <v>8</v>
      </c>
      <c r="D271" s="49" t="s">
        <v>47</v>
      </c>
      <c r="E271" s="49" t="s">
        <v>2</v>
      </c>
      <c r="F271" s="49" t="s">
        <v>63</v>
      </c>
      <c r="G271" s="49" t="s">
        <v>12</v>
      </c>
      <c r="H271" s="49">
        <v>558.9</v>
      </c>
      <c r="I271" s="49">
        <v>621</v>
      </c>
      <c r="J271" s="49">
        <v>690</v>
      </c>
      <c r="K271" s="49">
        <v>950</v>
      </c>
      <c r="L271" s="49" t="s">
        <v>48</v>
      </c>
      <c r="M271" s="49">
        <v>20000</v>
      </c>
    </row>
    <row r="272" spans="1:13" x14ac:dyDescent="0.35">
      <c r="A272" s="49" t="s">
        <v>104</v>
      </c>
      <c r="B272" s="49" t="s">
        <v>105</v>
      </c>
      <c r="C272" s="49" t="s">
        <v>8</v>
      </c>
      <c r="D272" s="49" t="s">
        <v>50</v>
      </c>
      <c r="E272" s="49" t="s">
        <v>2</v>
      </c>
      <c r="F272" s="49" t="s">
        <v>63</v>
      </c>
      <c r="G272" s="49" t="s">
        <v>13</v>
      </c>
      <c r="H272" s="49">
        <v>531</v>
      </c>
      <c r="I272" s="49">
        <v>590</v>
      </c>
      <c r="J272" s="49">
        <v>700</v>
      </c>
      <c r="K272" s="49">
        <v>890</v>
      </c>
      <c r="L272" s="49" t="s">
        <v>48</v>
      </c>
      <c r="M272" s="49">
        <v>20000</v>
      </c>
    </row>
    <row r="273" spans="1:13" x14ac:dyDescent="0.35">
      <c r="A273" s="49" t="s">
        <v>104</v>
      </c>
      <c r="B273" s="49" t="s">
        <v>105</v>
      </c>
      <c r="C273" s="49" t="s">
        <v>8</v>
      </c>
      <c r="D273" s="49" t="s">
        <v>50</v>
      </c>
      <c r="E273" s="49" t="s">
        <v>2</v>
      </c>
      <c r="F273" s="49" t="s">
        <v>63</v>
      </c>
      <c r="G273" s="49" t="s">
        <v>14</v>
      </c>
      <c r="H273" s="49">
        <v>531</v>
      </c>
      <c r="I273" s="49">
        <v>590</v>
      </c>
      <c r="J273" s="49">
        <v>700</v>
      </c>
      <c r="K273" s="49">
        <v>890</v>
      </c>
      <c r="L273" s="49" t="s">
        <v>48</v>
      </c>
      <c r="M273" s="49">
        <v>20000</v>
      </c>
    </row>
    <row r="274" spans="1:13" x14ac:dyDescent="0.35">
      <c r="A274" s="49" t="s">
        <v>104</v>
      </c>
      <c r="B274" s="49" t="s">
        <v>105</v>
      </c>
      <c r="C274" s="49" t="s">
        <v>8</v>
      </c>
      <c r="D274" s="49" t="s">
        <v>50</v>
      </c>
      <c r="E274" s="49" t="s">
        <v>2</v>
      </c>
      <c r="F274" s="49" t="s">
        <v>63</v>
      </c>
      <c r="G274" s="49" t="s">
        <v>15</v>
      </c>
      <c r="H274" s="49">
        <v>531</v>
      </c>
      <c r="I274" s="49">
        <v>590</v>
      </c>
      <c r="J274" s="49">
        <v>700</v>
      </c>
      <c r="K274" s="49">
        <v>890</v>
      </c>
      <c r="L274" s="49" t="s">
        <v>48</v>
      </c>
      <c r="M274" s="49">
        <v>20000</v>
      </c>
    </row>
    <row r="275" spans="1:13" x14ac:dyDescent="0.35">
      <c r="A275" s="49" t="s">
        <v>104</v>
      </c>
      <c r="B275" s="49" t="s">
        <v>105</v>
      </c>
      <c r="C275" s="49" t="s">
        <v>8</v>
      </c>
      <c r="D275" s="49" t="s">
        <v>50</v>
      </c>
      <c r="E275" s="49" t="s">
        <v>2</v>
      </c>
      <c r="F275" s="49" t="s">
        <v>63</v>
      </c>
      <c r="G275" s="49" t="s">
        <v>16</v>
      </c>
      <c r="H275" s="49">
        <v>531</v>
      </c>
      <c r="I275" s="49">
        <v>590</v>
      </c>
      <c r="J275" s="49">
        <v>700</v>
      </c>
      <c r="K275" s="49">
        <v>890</v>
      </c>
      <c r="L275" s="49" t="s">
        <v>48</v>
      </c>
      <c r="M275" s="49">
        <v>20000</v>
      </c>
    </row>
    <row r="276" spans="1:13" x14ac:dyDescent="0.35">
      <c r="A276" s="49" t="s">
        <v>104</v>
      </c>
      <c r="B276" s="49" t="s">
        <v>105</v>
      </c>
      <c r="C276" s="49" t="s">
        <v>8</v>
      </c>
      <c r="D276" s="49" t="s">
        <v>50</v>
      </c>
      <c r="E276" s="49" t="s">
        <v>2</v>
      </c>
      <c r="F276" s="49" t="s">
        <v>63</v>
      </c>
      <c r="G276" s="49" t="s">
        <v>17</v>
      </c>
      <c r="H276" s="49">
        <v>531</v>
      </c>
      <c r="I276" s="49">
        <v>590</v>
      </c>
      <c r="J276" s="49">
        <v>700</v>
      </c>
      <c r="K276" s="49">
        <v>890</v>
      </c>
      <c r="L276" s="49" t="s">
        <v>48</v>
      </c>
      <c r="M276" s="49">
        <v>20000</v>
      </c>
    </row>
    <row r="277" spans="1:13" x14ac:dyDescent="0.35">
      <c r="A277" s="49" t="s">
        <v>104</v>
      </c>
      <c r="B277" s="49" t="s">
        <v>105</v>
      </c>
      <c r="C277" s="49" t="s">
        <v>8</v>
      </c>
      <c r="D277" s="49" t="s">
        <v>51</v>
      </c>
      <c r="E277" s="49" t="s">
        <v>2</v>
      </c>
      <c r="F277" s="49" t="s">
        <v>63</v>
      </c>
      <c r="G277" s="49" t="s">
        <v>18</v>
      </c>
      <c r="H277" s="49">
        <v>549</v>
      </c>
      <c r="I277" s="49">
        <v>610</v>
      </c>
      <c r="J277" s="49">
        <v>690</v>
      </c>
      <c r="K277" s="49">
        <v>950</v>
      </c>
      <c r="L277" s="49" t="s">
        <v>48</v>
      </c>
      <c r="M277" s="49">
        <v>20000</v>
      </c>
    </row>
    <row r="278" spans="1:13" x14ac:dyDescent="0.35">
      <c r="A278" s="49" t="s">
        <v>104</v>
      </c>
      <c r="B278" s="49" t="s">
        <v>105</v>
      </c>
      <c r="C278" s="49" t="s">
        <v>8</v>
      </c>
      <c r="D278" s="49" t="s">
        <v>51</v>
      </c>
      <c r="E278" s="49" t="s">
        <v>2</v>
      </c>
      <c r="F278" s="49" t="s">
        <v>63</v>
      </c>
      <c r="G278" s="49" t="s">
        <v>19</v>
      </c>
      <c r="H278" s="49">
        <v>549</v>
      </c>
      <c r="I278" s="49">
        <v>610</v>
      </c>
      <c r="J278" s="49">
        <v>690</v>
      </c>
      <c r="K278" s="49">
        <v>950</v>
      </c>
      <c r="L278" s="49" t="s">
        <v>48</v>
      </c>
      <c r="M278" s="49">
        <v>20000</v>
      </c>
    </row>
    <row r="279" spans="1:13" x14ac:dyDescent="0.35">
      <c r="A279" s="49" t="s">
        <v>104</v>
      </c>
      <c r="B279" s="49" t="s">
        <v>105</v>
      </c>
      <c r="C279" s="49" t="s">
        <v>8</v>
      </c>
      <c r="D279" s="49" t="s">
        <v>51</v>
      </c>
      <c r="E279" s="49" t="s">
        <v>3</v>
      </c>
      <c r="F279" s="49" t="s">
        <v>63</v>
      </c>
      <c r="G279" s="49" t="s">
        <v>20</v>
      </c>
      <c r="H279" s="49">
        <v>549</v>
      </c>
      <c r="I279" s="49">
        <v>610</v>
      </c>
      <c r="J279" s="49">
        <v>690</v>
      </c>
      <c r="K279" s="49">
        <v>950</v>
      </c>
      <c r="L279" s="49" t="s">
        <v>48</v>
      </c>
      <c r="M279" s="49">
        <v>20000</v>
      </c>
    </row>
    <row r="280" spans="1:13" x14ac:dyDescent="0.35">
      <c r="A280" s="49" t="s">
        <v>104</v>
      </c>
      <c r="B280" s="49" t="s">
        <v>105</v>
      </c>
      <c r="C280" s="49" t="s">
        <v>8</v>
      </c>
      <c r="D280" s="49" t="s">
        <v>51</v>
      </c>
      <c r="E280" s="49" t="s">
        <v>3</v>
      </c>
      <c r="F280" s="49" t="s">
        <v>63</v>
      </c>
      <c r="G280" s="49" t="s">
        <v>21</v>
      </c>
      <c r="H280" s="49">
        <v>549</v>
      </c>
      <c r="I280" s="49">
        <v>610</v>
      </c>
      <c r="J280" s="49">
        <v>690</v>
      </c>
      <c r="K280" s="49">
        <v>950</v>
      </c>
      <c r="L280" s="49" t="s">
        <v>48</v>
      </c>
      <c r="M280" s="49">
        <v>20000</v>
      </c>
    </row>
    <row r="281" spans="1:13" x14ac:dyDescent="0.35">
      <c r="A281" s="49" t="s">
        <v>104</v>
      </c>
      <c r="B281" s="49" t="s">
        <v>105</v>
      </c>
      <c r="C281" s="49" t="s">
        <v>8</v>
      </c>
      <c r="D281" s="49" t="s">
        <v>52</v>
      </c>
      <c r="E281" s="49" t="s">
        <v>2</v>
      </c>
      <c r="F281" s="49" t="s">
        <v>63</v>
      </c>
      <c r="G281" s="49" t="s">
        <v>53</v>
      </c>
      <c r="H281" s="49">
        <v>623.70000000000005</v>
      </c>
      <c r="I281" s="49">
        <v>693</v>
      </c>
      <c r="J281" s="49">
        <v>770</v>
      </c>
      <c r="K281" s="49">
        <v>950</v>
      </c>
      <c r="L281" s="49" t="s">
        <v>48</v>
      </c>
      <c r="M281" s="49">
        <v>20000</v>
      </c>
    </row>
    <row r="282" spans="1:13" x14ac:dyDescent="0.35">
      <c r="A282" s="49" t="s">
        <v>104</v>
      </c>
      <c r="B282" s="49" t="s">
        <v>105</v>
      </c>
      <c r="C282" s="49" t="s">
        <v>8</v>
      </c>
      <c r="D282" s="49" t="s">
        <v>52</v>
      </c>
      <c r="E282" s="49" t="s">
        <v>2</v>
      </c>
      <c r="F282" s="49" t="s">
        <v>63</v>
      </c>
      <c r="G282" s="49" t="s">
        <v>54</v>
      </c>
      <c r="H282" s="49">
        <v>623.70000000000005</v>
      </c>
      <c r="I282" s="49">
        <v>693</v>
      </c>
      <c r="J282" s="49">
        <v>770</v>
      </c>
      <c r="K282" s="49">
        <v>950</v>
      </c>
      <c r="L282" s="49" t="s">
        <v>48</v>
      </c>
      <c r="M282" s="49">
        <v>20000</v>
      </c>
    </row>
    <row r="283" spans="1:13" x14ac:dyDescent="0.35">
      <c r="A283" s="49" t="s">
        <v>104</v>
      </c>
      <c r="B283" s="49" t="s">
        <v>105</v>
      </c>
      <c r="C283" s="49" t="s">
        <v>8</v>
      </c>
      <c r="D283" s="49" t="s">
        <v>52</v>
      </c>
      <c r="E283" s="49" t="s">
        <v>2</v>
      </c>
      <c r="F283" s="49" t="s">
        <v>63</v>
      </c>
      <c r="G283" s="49" t="s">
        <v>55</v>
      </c>
      <c r="H283" s="49">
        <v>623.70000000000005</v>
      </c>
      <c r="I283" s="49">
        <v>693</v>
      </c>
      <c r="J283" s="49">
        <v>770</v>
      </c>
      <c r="K283" s="49">
        <v>950</v>
      </c>
      <c r="L283" s="49" t="s">
        <v>48</v>
      </c>
      <c r="M283" s="49">
        <v>20000</v>
      </c>
    </row>
    <row r="284" spans="1:13" x14ac:dyDescent="0.35">
      <c r="A284" s="49" t="s">
        <v>104</v>
      </c>
      <c r="B284" s="49" t="s">
        <v>105</v>
      </c>
      <c r="C284" s="49" t="s">
        <v>8</v>
      </c>
      <c r="D284" s="49" t="s">
        <v>52</v>
      </c>
      <c r="E284" s="49" t="s">
        <v>2</v>
      </c>
      <c r="F284" s="49" t="s">
        <v>63</v>
      </c>
      <c r="G284" s="49" t="s">
        <v>56</v>
      </c>
      <c r="H284" s="49">
        <v>623.70000000000005</v>
      </c>
      <c r="I284" s="49">
        <v>693</v>
      </c>
      <c r="J284" s="49">
        <v>770</v>
      </c>
      <c r="K284" s="49">
        <v>950</v>
      </c>
      <c r="L284" s="49" t="s">
        <v>48</v>
      </c>
      <c r="M284" s="49">
        <v>20000</v>
      </c>
    </row>
    <row r="285" spans="1:13" x14ac:dyDescent="0.35">
      <c r="A285" s="49" t="s">
        <v>104</v>
      </c>
      <c r="B285" s="49" t="s">
        <v>105</v>
      </c>
      <c r="C285" s="49" t="s">
        <v>8</v>
      </c>
      <c r="D285" s="49" t="s">
        <v>52</v>
      </c>
      <c r="E285" s="49" t="s">
        <v>2</v>
      </c>
      <c r="F285" s="49" t="s">
        <v>63</v>
      </c>
      <c r="G285" s="49" t="s">
        <v>57</v>
      </c>
      <c r="H285" s="49">
        <v>623.70000000000005</v>
      </c>
      <c r="I285" s="49">
        <v>693</v>
      </c>
      <c r="J285" s="49">
        <v>770</v>
      </c>
      <c r="K285" s="49">
        <v>950</v>
      </c>
      <c r="L285" s="49" t="s">
        <v>48</v>
      </c>
      <c r="M285" s="49">
        <v>20000</v>
      </c>
    </row>
    <row r="286" spans="1:13" x14ac:dyDescent="0.35">
      <c r="A286" s="49" t="s">
        <v>104</v>
      </c>
      <c r="B286" s="49" t="s">
        <v>105</v>
      </c>
      <c r="C286" s="49" t="s">
        <v>8</v>
      </c>
      <c r="D286" s="49" t="s">
        <v>58</v>
      </c>
      <c r="E286" s="49" t="s">
        <v>2</v>
      </c>
      <c r="F286" s="49" t="s">
        <v>63</v>
      </c>
      <c r="G286" s="49" t="s">
        <v>22</v>
      </c>
      <c r="H286" s="49">
        <v>630</v>
      </c>
      <c r="I286" s="49">
        <v>700</v>
      </c>
      <c r="J286" s="49">
        <v>950</v>
      </c>
      <c r="K286" s="49">
        <v>1060</v>
      </c>
      <c r="L286" s="49" t="s">
        <v>48</v>
      </c>
      <c r="M286" s="49">
        <v>20000</v>
      </c>
    </row>
    <row r="287" spans="1:13" x14ac:dyDescent="0.35">
      <c r="A287" s="49" t="s">
        <v>104</v>
      </c>
      <c r="B287" s="49" t="s">
        <v>105</v>
      </c>
      <c r="C287" s="49" t="s">
        <v>8</v>
      </c>
      <c r="D287" s="49" t="s">
        <v>58</v>
      </c>
      <c r="E287" s="49" t="s">
        <v>2</v>
      </c>
      <c r="F287" s="49" t="s">
        <v>63</v>
      </c>
      <c r="G287" s="49" t="s">
        <v>23</v>
      </c>
      <c r="H287" s="49">
        <v>630</v>
      </c>
      <c r="I287" s="49">
        <v>700</v>
      </c>
      <c r="J287" s="49">
        <v>950</v>
      </c>
      <c r="K287" s="49">
        <v>1060</v>
      </c>
      <c r="L287" s="49" t="s">
        <v>48</v>
      </c>
      <c r="M287" s="49">
        <v>20000</v>
      </c>
    </row>
    <row r="288" spans="1:13" x14ac:dyDescent="0.35">
      <c r="A288" s="49" t="s">
        <v>104</v>
      </c>
      <c r="B288" s="49" t="s">
        <v>105</v>
      </c>
      <c r="C288" s="49" t="s">
        <v>8</v>
      </c>
      <c r="D288" s="49" t="s">
        <v>58</v>
      </c>
      <c r="E288" s="49" t="s">
        <v>3</v>
      </c>
      <c r="F288" s="49" t="s">
        <v>63</v>
      </c>
      <c r="G288" s="49" t="s">
        <v>24</v>
      </c>
      <c r="H288" s="49">
        <v>630</v>
      </c>
      <c r="I288" s="49">
        <v>700</v>
      </c>
      <c r="J288" s="49">
        <v>950</v>
      </c>
      <c r="K288" s="49">
        <v>1060</v>
      </c>
      <c r="L288" s="49" t="s">
        <v>48</v>
      </c>
      <c r="M288" s="49">
        <v>20000</v>
      </c>
    </row>
    <row r="289" spans="1:13" x14ac:dyDescent="0.35">
      <c r="A289" s="49" t="s">
        <v>104</v>
      </c>
      <c r="B289" s="49" t="s">
        <v>105</v>
      </c>
      <c r="C289" s="49" t="s">
        <v>8</v>
      </c>
      <c r="D289" s="49" t="s">
        <v>59</v>
      </c>
      <c r="E289" s="49" t="s">
        <v>2</v>
      </c>
      <c r="F289" s="49" t="s">
        <v>63</v>
      </c>
      <c r="G289" s="49" t="s">
        <v>60</v>
      </c>
      <c r="H289" s="49">
        <v>531</v>
      </c>
      <c r="I289" s="49">
        <v>590</v>
      </c>
      <c r="J289" s="49">
        <v>700</v>
      </c>
      <c r="K289" s="49">
        <v>890</v>
      </c>
      <c r="L289" s="49" t="s">
        <v>48</v>
      </c>
      <c r="M289" s="49">
        <v>20000</v>
      </c>
    </row>
    <row r="290" spans="1:13" x14ac:dyDescent="0.35">
      <c r="A290" s="49" t="s">
        <v>104</v>
      </c>
      <c r="B290" s="49" t="s">
        <v>105</v>
      </c>
      <c r="C290" s="49" t="s">
        <v>8</v>
      </c>
      <c r="D290" s="49" t="s">
        <v>59</v>
      </c>
      <c r="E290" s="49" t="s">
        <v>2</v>
      </c>
      <c r="F290" s="49" t="s">
        <v>63</v>
      </c>
      <c r="G290" s="49" t="s">
        <v>25</v>
      </c>
      <c r="H290" s="49">
        <v>531</v>
      </c>
      <c r="I290" s="49">
        <v>590</v>
      </c>
      <c r="J290" s="49">
        <v>700</v>
      </c>
      <c r="K290" s="49">
        <v>890</v>
      </c>
      <c r="L290" s="49" t="s">
        <v>48</v>
      </c>
      <c r="M290" s="49">
        <v>20000</v>
      </c>
    </row>
    <row r="291" spans="1:13" x14ac:dyDescent="0.35">
      <c r="A291" s="49" t="s">
        <v>104</v>
      </c>
      <c r="B291" s="49" t="s">
        <v>105</v>
      </c>
      <c r="C291" s="49" t="s">
        <v>8</v>
      </c>
      <c r="D291" s="49" t="s">
        <v>59</v>
      </c>
      <c r="E291" s="49" t="s">
        <v>2</v>
      </c>
      <c r="F291" s="49" t="s">
        <v>63</v>
      </c>
      <c r="G291" s="49" t="s">
        <v>26</v>
      </c>
      <c r="H291" s="49">
        <v>531</v>
      </c>
      <c r="I291" s="49">
        <v>590</v>
      </c>
      <c r="J291" s="49">
        <v>700</v>
      </c>
      <c r="K291" s="49">
        <v>890</v>
      </c>
      <c r="L291" s="49" t="s">
        <v>48</v>
      </c>
      <c r="M291" s="49">
        <v>20000</v>
      </c>
    </row>
    <row r="292" spans="1:13" x14ac:dyDescent="0.35">
      <c r="A292" s="49" t="s">
        <v>104</v>
      </c>
      <c r="B292" s="49" t="s">
        <v>105</v>
      </c>
      <c r="C292" s="49" t="s">
        <v>8</v>
      </c>
      <c r="D292" s="49" t="s">
        <v>59</v>
      </c>
      <c r="E292" s="49" t="s">
        <v>3</v>
      </c>
      <c r="F292" s="49" t="s">
        <v>63</v>
      </c>
      <c r="G292" s="49" t="s">
        <v>27</v>
      </c>
      <c r="H292" s="49">
        <v>531</v>
      </c>
      <c r="I292" s="49">
        <v>590</v>
      </c>
      <c r="J292" s="49">
        <v>700</v>
      </c>
      <c r="K292" s="49">
        <v>890</v>
      </c>
      <c r="L292" s="49" t="s">
        <v>48</v>
      </c>
      <c r="M292" s="49">
        <v>20000</v>
      </c>
    </row>
    <row r="293" spans="1:13" x14ac:dyDescent="0.35">
      <c r="A293" s="49" t="s">
        <v>104</v>
      </c>
      <c r="B293" s="49" t="s">
        <v>105</v>
      </c>
      <c r="C293" s="49" t="s">
        <v>8</v>
      </c>
      <c r="D293" s="49" t="s">
        <v>61</v>
      </c>
      <c r="E293" s="49" t="s">
        <v>2</v>
      </c>
      <c r="F293" s="49" t="s">
        <v>63</v>
      </c>
      <c r="G293" s="49" t="s">
        <v>62</v>
      </c>
      <c r="H293" s="49">
        <v>387</v>
      </c>
      <c r="I293" s="49">
        <v>430</v>
      </c>
      <c r="J293" s="49">
        <v>560</v>
      </c>
      <c r="K293" s="49">
        <v>720</v>
      </c>
      <c r="L293" s="49" t="s">
        <v>48</v>
      </c>
      <c r="M293" s="49">
        <v>20000</v>
      </c>
    </row>
    <row r="294" spans="1:13" x14ac:dyDescent="0.35">
      <c r="A294" s="49" t="s">
        <v>138</v>
      </c>
      <c r="B294" s="49" t="s">
        <v>113</v>
      </c>
      <c r="C294" s="49" t="s">
        <v>3</v>
      </c>
      <c r="D294" s="49" t="s">
        <v>47</v>
      </c>
      <c r="E294" s="49" t="s">
        <v>2</v>
      </c>
      <c r="F294" s="49" t="s">
        <v>63</v>
      </c>
      <c r="G294" s="49" t="s">
        <v>10</v>
      </c>
      <c r="H294" s="49">
        <v>595.35</v>
      </c>
      <c r="I294" s="49">
        <v>661.5</v>
      </c>
      <c r="J294" s="49">
        <v>735</v>
      </c>
      <c r="K294" s="49">
        <v>1050</v>
      </c>
      <c r="L294" s="49" t="s">
        <v>48</v>
      </c>
      <c r="M294" s="49">
        <v>16200</v>
      </c>
    </row>
    <row r="295" spans="1:13" x14ac:dyDescent="0.35">
      <c r="A295" s="49" t="s">
        <v>138</v>
      </c>
      <c r="B295" s="49" t="s">
        <v>113</v>
      </c>
      <c r="C295" s="49" t="s">
        <v>3</v>
      </c>
      <c r="D295" s="49" t="s">
        <v>47</v>
      </c>
      <c r="E295" s="49" t="s">
        <v>2</v>
      </c>
      <c r="F295" s="49" t="s">
        <v>63</v>
      </c>
      <c r="G295" s="49" t="s">
        <v>11</v>
      </c>
      <c r="H295" s="49">
        <v>595.35</v>
      </c>
      <c r="I295" s="49">
        <v>661.5</v>
      </c>
      <c r="J295" s="49">
        <v>735</v>
      </c>
      <c r="K295" s="49">
        <v>1050</v>
      </c>
      <c r="L295" s="49" t="s">
        <v>48</v>
      </c>
      <c r="M295" s="49">
        <v>16200</v>
      </c>
    </row>
    <row r="296" spans="1:13" x14ac:dyDescent="0.35">
      <c r="A296" s="49" t="s">
        <v>138</v>
      </c>
      <c r="B296" s="49" t="s">
        <v>113</v>
      </c>
      <c r="C296" s="49" t="s">
        <v>3</v>
      </c>
      <c r="D296" s="49" t="s">
        <v>47</v>
      </c>
      <c r="E296" s="49" t="s">
        <v>2</v>
      </c>
      <c r="F296" s="49" t="s">
        <v>63</v>
      </c>
      <c r="G296" s="49" t="s">
        <v>49</v>
      </c>
      <c r="H296" s="49">
        <v>595.35</v>
      </c>
      <c r="I296" s="49">
        <v>661.5</v>
      </c>
      <c r="J296" s="49">
        <v>735</v>
      </c>
      <c r="K296" s="49">
        <v>1050</v>
      </c>
      <c r="L296" s="49" t="s">
        <v>48</v>
      </c>
      <c r="M296" s="49">
        <v>16200</v>
      </c>
    </row>
    <row r="297" spans="1:13" x14ac:dyDescent="0.35">
      <c r="A297" s="49" t="s">
        <v>138</v>
      </c>
      <c r="B297" s="49" t="s">
        <v>113</v>
      </c>
      <c r="C297" s="49" t="s">
        <v>3</v>
      </c>
      <c r="D297" s="49" t="s">
        <v>47</v>
      </c>
      <c r="E297" s="49" t="s">
        <v>2</v>
      </c>
      <c r="F297" s="49" t="s">
        <v>63</v>
      </c>
      <c r="G297" s="49" t="s">
        <v>12</v>
      </c>
      <c r="H297" s="49">
        <v>595.35</v>
      </c>
      <c r="I297" s="49">
        <v>661.5</v>
      </c>
      <c r="J297" s="49">
        <v>735</v>
      </c>
      <c r="K297" s="49">
        <v>1050</v>
      </c>
      <c r="L297" s="49" t="s">
        <v>48</v>
      </c>
      <c r="M297" s="49">
        <v>16200</v>
      </c>
    </row>
    <row r="298" spans="1:13" x14ac:dyDescent="0.35">
      <c r="A298" s="49" t="s">
        <v>138</v>
      </c>
      <c r="B298" s="49" t="s">
        <v>113</v>
      </c>
      <c r="C298" s="49" t="s">
        <v>3</v>
      </c>
      <c r="D298" s="49" t="s">
        <v>50</v>
      </c>
      <c r="E298" s="49" t="s">
        <v>2</v>
      </c>
      <c r="F298" s="49" t="s">
        <v>63</v>
      </c>
      <c r="G298" s="49" t="s">
        <v>13</v>
      </c>
      <c r="H298" s="49">
        <v>419.40000000000003</v>
      </c>
      <c r="I298" s="49">
        <v>466</v>
      </c>
      <c r="J298" s="49">
        <v>665</v>
      </c>
      <c r="K298" s="49">
        <v>950</v>
      </c>
      <c r="L298" s="49" t="s">
        <v>48</v>
      </c>
      <c r="M298" s="49">
        <v>16200</v>
      </c>
    </row>
    <row r="299" spans="1:13" x14ac:dyDescent="0.35">
      <c r="A299" s="49" t="s">
        <v>138</v>
      </c>
      <c r="B299" s="49" t="s">
        <v>113</v>
      </c>
      <c r="C299" s="49" t="s">
        <v>3</v>
      </c>
      <c r="D299" s="49" t="s">
        <v>50</v>
      </c>
      <c r="E299" s="49" t="s">
        <v>2</v>
      </c>
      <c r="F299" s="49" t="s">
        <v>63</v>
      </c>
      <c r="G299" s="49" t="s">
        <v>14</v>
      </c>
      <c r="H299" s="49">
        <v>419.40000000000003</v>
      </c>
      <c r="I299" s="49">
        <v>466</v>
      </c>
      <c r="J299" s="49">
        <v>665</v>
      </c>
      <c r="K299" s="49">
        <v>950</v>
      </c>
      <c r="L299" s="49" t="s">
        <v>48</v>
      </c>
      <c r="M299" s="49">
        <v>16200</v>
      </c>
    </row>
    <row r="300" spans="1:13" x14ac:dyDescent="0.35">
      <c r="A300" s="49" t="s">
        <v>138</v>
      </c>
      <c r="B300" s="49" t="s">
        <v>113</v>
      </c>
      <c r="C300" s="49" t="s">
        <v>3</v>
      </c>
      <c r="D300" s="49" t="s">
        <v>50</v>
      </c>
      <c r="E300" s="49" t="s">
        <v>2</v>
      </c>
      <c r="F300" s="49" t="s">
        <v>63</v>
      </c>
      <c r="G300" s="49" t="s">
        <v>15</v>
      </c>
      <c r="H300" s="49">
        <v>419.40000000000003</v>
      </c>
      <c r="I300" s="49">
        <v>466</v>
      </c>
      <c r="J300" s="49">
        <v>665</v>
      </c>
      <c r="K300" s="49">
        <v>950</v>
      </c>
      <c r="L300" s="49" t="s">
        <v>48</v>
      </c>
      <c r="M300" s="49">
        <v>16200</v>
      </c>
    </row>
    <row r="301" spans="1:13" x14ac:dyDescent="0.35">
      <c r="A301" s="49" t="s">
        <v>138</v>
      </c>
      <c r="B301" s="49" t="s">
        <v>113</v>
      </c>
      <c r="C301" s="49" t="s">
        <v>3</v>
      </c>
      <c r="D301" s="49" t="s">
        <v>50</v>
      </c>
      <c r="E301" s="49" t="s">
        <v>2</v>
      </c>
      <c r="F301" s="49" t="s">
        <v>63</v>
      </c>
      <c r="G301" s="49" t="s">
        <v>16</v>
      </c>
      <c r="H301" s="49">
        <v>419.40000000000003</v>
      </c>
      <c r="I301" s="49">
        <v>466</v>
      </c>
      <c r="J301" s="49">
        <v>665</v>
      </c>
      <c r="K301" s="49">
        <v>950</v>
      </c>
      <c r="L301" s="49" t="s">
        <v>48</v>
      </c>
      <c r="M301" s="49">
        <v>16200</v>
      </c>
    </row>
    <row r="302" spans="1:13" x14ac:dyDescent="0.35">
      <c r="A302" s="49" t="s">
        <v>138</v>
      </c>
      <c r="B302" s="49" t="s">
        <v>113</v>
      </c>
      <c r="C302" s="49" t="s">
        <v>3</v>
      </c>
      <c r="D302" s="49" t="s">
        <v>50</v>
      </c>
      <c r="E302" s="49" t="s">
        <v>2</v>
      </c>
      <c r="F302" s="49" t="s">
        <v>63</v>
      </c>
      <c r="G302" s="49" t="s">
        <v>17</v>
      </c>
      <c r="H302" s="49">
        <v>419.40000000000003</v>
      </c>
      <c r="I302" s="49">
        <v>466</v>
      </c>
      <c r="J302" s="49">
        <v>665</v>
      </c>
      <c r="K302" s="49">
        <v>950</v>
      </c>
      <c r="L302" s="49" t="s">
        <v>48</v>
      </c>
      <c r="M302" s="49">
        <v>16200</v>
      </c>
    </row>
    <row r="303" spans="1:13" x14ac:dyDescent="0.35">
      <c r="A303" s="49" t="s">
        <v>138</v>
      </c>
      <c r="B303" s="49" t="s">
        <v>113</v>
      </c>
      <c r="C303" s="49" t="s">
        <v>3</v>
      </c>
      <c r="D303" s="49" t="s">
        <v>51</v>
      </c>
      <c r="E303" s="49" t="s">
        <v>2</v>
      </c>
      <c r="F303" s="49" t="s">
        <v>63</v>
      </c>
      <c r="G303" s="49" t="s">
        <v>18</v>
      </c>
      <c r="H303" s="49">
        <v>452.7</v>
      </c>
      <c r="I303" s="49">
        <v>503</v>
      </c>
      <c r="J303" s="49">
        <v>718</v>
      </c>
      <c r="K303" s="49">
        <v>1025</v>
      </c>
      <c r="L303" s="49" t="s">
        <v>48</v>
      </c>
      <c r="M303" s="49">
        <v>16200</v>
      </c>
    </row>
    <row r="304" spans="1:13" x14ac:dyDescent="0.35">
      <c r="A304" s="49" t="s">
        <v>138</v>
      </c>
      <c r="B304" s="49" t="s">
        <v>113</v>
      </c>
      <c r="C304" s="49" t="s">
        <v>3</v>
      </c>
      <c r="D304" s="49" t="s">
        <v>51</v>
      </c>
      <c r="E304" s="49" t="s">
        <v>2</v>
      </c>
      <c r="F304" s="49" t="s">
        <v>63</v>
      </c>
      <c r="G304" s="49" t="s">
        <v>19</v>
      </c>
      <c r="H304" s="49">
        <v>452.7</v>
      </c>
      <c r="I304" s="49">
        <v>503</v>
      </c>
      <c r="J304" s="49">
        <v>718</v>
      </c>
      <c r="K304" s="49">
        <v>1025</v>
      </c>
      <c r="L304" s="49" t="s">
        <v>48</v>
      </c>
      <c r="M304" s="49">
        <v>16200</v>
      </c>
    </row>
    <row r="305" spans="1:13" x14ac:dyDescent="0.35">
      <c r="A305" s="49" t="s">
        <v>138</v>
      </c>
      <c r="B305" s="49" t="s">
        <v>113</v>
      </c>
      <c r="C305" s="49" t="s">
        <v>3</v>
      </c>
      <c r="D305" s="49" t="s">
        <v>51</v>
      </c>
      <c r="E305" s="49" t="s">
        <v>3</v>
      </c>
      <c r="F305" s="49" t="s">
        <v>63</v>
      </c>
      <c r="G305" s="49" t="s">
        <v>20</v>
      </c>
      <c r="H305" s="49">
        <v>452.7</v>
      </c>
      <c r="I305" s="49">
        <v>503</v>
      </c>
      <c r="J305" s="49">
        <v>718</v>
      </c>
      <c r="K305" s="49">
        <v>1025</v>
      </c>
      <c r="L305" s="49" t="s">
        <v>48</v>
      </c>
      <c r="M305" s="49">
        <v>16200</v>
      </c>
    </row>
    <row r="306" spans="1:13" x14ac:dyDescent="0.35">
      <c r="A306" s="49" t="s">
        <v>138</v>
      </c>
      <c r="B306" s="49" t="s">
        <v>113</v>
      </c>
      <c r="C306" s="49" t="s">
        <v>3</v>
      </c>
      <c r="D306" s="49" t="s">
        <v>51</v>
      </c>
      <c r="E306" s="49" t="s">
        <v>3</v>
      </c>
      <c r="F306" s="49" t="s">
        <v>63</v>
      </c>
      <c r="G306" s="49" t="s">
        <v>21</v>
      </c>
      <c r="H306" s="49">
        <v>452.7</v>
      </c>
      <c r="I306" s="49">
        <v>503</v>
      </c>
      <c r="J306" s="49">
        <v>718</v>
      </c>
      <c r="K306" s="49">
        <v>1025</v>
      </c>
      <c r="L306" s="49" t="s">
        <v>48</v>
      </c>
      <c r="M306" s="49">
        <v>16200</v>
      </c>
    </row>
    <row r="307" spans="1:13" x14ac:dyDescent="0.35">
      <c r="A307" s="49" t="s">
        <v>138</v>
      </c>
      <c r="B307" s="49" t="s">
        <v>113</v>
      </c>
      <c r="C307" s="49" t="s">
        <v>3</v>
      </c>
      <c r="D307" s="49" t="s">
        <v>52</v>
      </c>
      <c r="E307" s="49" t="s">
        <v>2</v>
      </c>
      <c r="F307" s="49" t="s">
        <v>63</v>
      </c>
      <c r="G307" s="49" t="s">
        <v>53</v>
      </c>
      <c r="H307" s="49">
        <v>623.70000000000005</v>
      </c>
      <c r="I307" s="49">
        <v>693</v>
      </c>
      <c r="J307" s="49">
        <v>770</v>
      </c>
      <c r="K307" s="49">
        <v>1100</v>
      </c>
      <c r="L307" s="49" t="s">
        <v>48</v>
      </c>
      <c r="M307" s="49">
        <v>16200</v>
      </c>
    </row>
    <row r="308" spans="1:13" x14ac:dyDescent="0.35">
      <c r="A308" s="49" t="s">
        <v>138</v>
      </c>
      <c r="B308" s="49" t="s">
        <v>113</v>
      </c>
      <c r="C308" s="49" t="s">
        <v>3</v>
      </c>
      <c r="D308" s="49" t="s">
        <v>52</v>
      </c>
      <c r="E308" s="49" t="s">
        <v>2</v>
      </c>
      <c r="F308" s="49" t="s">
        <v>63</v>
      </c>
      <c r="G308" s="49" t="s">
        <v>54</v>
      </c>
      <c r="H308" s="49">
        <v>623.70000000000005</v>
      </c>
      <c r="I308" s="49">
        <v>693</v>
      </c>
      <c r="J308" s="49">
        <v>770</v>
      </c>
      <c r="K308" s="49">
        <v>1100</v>
      </c>
      <c r="L308" s="49" t="s">
        <v>48</v>
      </c>
      <c r="M308" s="49">
        <v>16200</v>
      </c>
    </row>
    <row r="309" spans="1:13" x14ac:dyDescent="0.35">
      <c r="A309" s="49" t="s">
        <v>138</v>
      </c>
      <c r="B309" s="49" t="s">
        <v>113</v>
      </c>
      <c r="C309" s="49" t="s">
        <v>3</v>
      </c>
      <c r="D309" s="49" t="s">
        <v>52</v>
      </c>
      <c r="E309" s="49" t="s">
        <v>2</v>
      </c>
      <c r="F309" s="49" t="s">
        <v>63</v>
      </c>
      <c r="G309" s="49" t="s">
        <v>55</v>
      </c>
      <c r="H309" s="49">
        <v>623.70000000000005</v>
      </c>
      <c r="I309" s="49">
        <v>693</v>
      </c>
      <c r="J309" s="49">
        <v>770</v>
      </c>
      <c r="K309" s="49">
        <v>1100</v>
      </c>
      <c r="L309" s="49" t="s">
        <v>48</v>
      </c>
      <c r="M309" s="49">
        <v>16200</v>
      </c>
    </row>
    <row r="310" spans="1:13" x14ac:dyDescent="0.35">
      <c r="A310" s="49" t="s">
        <v>138</v>
      </c>
      <c r="B310" s="49" t="s">
        <v>113</v>
      </c>
      <c r="C310" s="49" t="s">
        <v>3</v>
      </c>
      <c r="D310" s="49" t="s">
        <v>52</v>
      </c>
      <c r="E310" s="49" t="s">
        <v>2</v>
      </c>
      <c r="F310" s="49" t="s">
        <v>63</v>
      </c>
      <c r="G310" s="49" t="s">
        <v>56</v>
      </c>
      <c r="H310" s="49">
        <v>623.70000000000005</v>
      </c>
      <c r="I310" s="49">
        <v>693</v>
      </c>
      <c r="J310" s="49">
        <v>770</v>
      </c>
      <c r="K310" s="49">
        <v>1100</v>
      </c>
      <c r="L310" s="49" t="s">
        <v>48</v>
      </c>
      <c r="M310" s="49">
        <v>16200</v>
      </c>
    </row>
    <row r="311" spans="1:13" x14ac:dyDescent="0.35">
      <c r="A311" s="49" t="s">
        <v>138</v>
      </c>
      <c r="B311" s="49" t="s">
        <v>113</v>
      </c>
      <c r="C311" s="49" t="s">
        <v>3</v>
      </c>
      <c r="D311" s="49" t="s">
        <v>52</v>
      </c>
      <c r="E311" s="49" t="s">
        <v>2</v>
      </c>
      <c r="F311" s="49" t="s">
        <v>63</v>
      </c>
      <c r="G311" s="49" t="s">
        <v>57</v>
      </c>
      <c r="H311" s="49">
        <v>623.70000000000005</v>
      </c>
      <c r="I311" s="49">
        <v>693</v>
      </c>
      <c r="J311" s="49">
        <v>770</v>
      </c>
      <c r="K311" s="49">
        <v>1100</v>
      </c>
      <c r="L311" s="49" t="s">
        <v>48</v>
      </c>
      <c r="M311" s="49">
        <v>16200</v>
      </c>
    </row>
    <row r="312" spans="1:13" x14ac:dyDescent="0.35">
      <c r="A312" s="49" t="s">
        <v>138</v>
      </c>
      <c r="B312" s="49" t="s">
        <v>113</v>
      </c>
      <c r="C312" s="49" t="s">
        <v>3</v>
      </c>
      <c r="D312" s="49" t="s">
        <v>58</v>
      </c>
      <c r="E312" s="49" t="s">
        <v>2</v>
      </c>
      <c r="F312" s="49" t="s">
        <v>63</v>
      </c>
      <c r="G312" s="49" t="s">
        <v>22</v>
      </c>
      <c r="H312" s="49">
        <v>441</v>
      </c>
      <c r="I312" s="49">
        <v>490</v>
      </c>
      <c r="J312" s="49">
        <v>700</v>
      </c>
      <c r="K312" s="49">
        <v>1000</v>
      </c>
      <c r="L312" s="49" t="s">
        <v>48</v>
      </c>
      <c r="M312" s="49">
        <v>16200</v>
      </c>
    </row>
    <row r="313" spans="1:13" x14ac:dyDescent="0.35">
      <c r="A313" s="49" t="s">
        <v>138</v>
      </c>
      <c r="B313" s="49" t="s">
        <v>113</v>
      </c>
      <c r="C313" s="49" t="s">
        <v>3</v>
      </c>
      <c r="D313" s="49" t="s">
        <v>58</v>
      </c>
      <c r="E313" s="49" t="s">
        <v>2</v>
      </c>
      <c r="F313" s="49" t="s">
        <v>63</v>
      </c>
      <c r="G313" s="49" t="s">
        <v>23</v>
      </c>
      <c r="H313" s="49">
        <v>441</v>
      </c>
      <c r="I313" s="49">
        <v>490</v>
      </c>
      <c r="J313" s="49">
        <v>700</v>
      </c>
      <c r="K313" s="49">
        <v>1000</v>
      </c>
      <c r="L313" s="49" t="s">
        <v>48</v>
      </c>
      <c r="M313" s="49">
        <v>16200</v>
      </c>
    </row>
    <row r="314" spans="1:13" x14ac:dyDescent="0.35">
      <c r="A314" s="49" t="s">
        <v>138</v>
      </c>
      <c r="B314" s="49" t="s">
        <v>113</v>
      </c>
      <c r="C314" s="49" t="s">
        <v>3</v>
      </c>
      <c r="D314" s="49" t="s">
        <v>58</v>
      </c>
      <c r="E314" s="49" t="s">
        <v>3</v>
      </c>
      <c r="F314" s="49" t="s">
        <v>63</v>
      </c>
      <c r="G314" s="49" t="s">
        <v>24</v>
      </c>
      <c r="H314" s="49">
        <v>441</v>
      </c>
      <c r="I314" s="49">
        <v>490</v>
      </c>
      <c r="J314" s="49">
        <v>700</v>
      </c>
      <c r="K314" s="49">
        <v>1000</v>
      </c>
      <c r="L314" s="49" t="s">
        <v>48</v>
      </c>
      <c r="M314" s="49">
        <v>16200</v>
      </c>
    </row>
    <row r="315" spans="1:13" x14ac:dyDescent="0.35">
      <c r="A315" s="49" t="s">
        <v>138</v>
      </c>
      <c r="B315" s="49" t="s">
        <v>113</v>
      </c>
      <c r="C315" s="49" t="s">
        <v>3</v>
      </c>
      <c r="D315" s="49" t="s">
        <v>59</v>
      </c>
      <c r="E315" s="49" t="s">
        <v>2</v>
      </c>
      <c r="F315" s="49" t="s">
        <v>63</v>
      </c>
      <c r="G315" s="49" t="s">
        <v>60</v>
      </c>
      <c r="H315" s="49">
        <v>419.40000000000003</v>
      </c>
      <c r="I315" s="49">
        <v>466</v>
      </c>
      <c r="J315" s="49">
        <v>665</v>
      </c>
      <c r="K315" s="49">
        <v>950</v>
      </c>
      <c r="L315" s="49" t="s">
        <v>48</v>
      </c>
      <c r="M315" s="49">
        <v>16200</v>
      </c>
    </row>
    <row r="316" spans="1:13" x14ac:dyDescent="0.35">
      <c r="A316" s="49" t="s">
        <v>138</v>
      </c>
      <c r="B316" s="49" t="s">
        <v>113</v>
      </c>
      <c r="C316" s="49" t="s">
        <v>3</v>
      </c>
      <c r="D316" s="49" t="s">
        <v>59</v>
      </c>
      <c r="E316" s="49" t="s">
        <v>2</v>
      </c>
      <c r="F316" s="49" t="s">
        <v>63</v>
      </c>
      <c r="G316" s="49" t="s">
        <v>25</v>
      </c>
      <c r="H316" s="49">
        <v>419.40000000000003</v>
      </c>
      <c r="I316" s="49">
        <v>466</v>
      </c>
      <c r="J316" s="49">
        <v>665</v>
      </c>
      <c r="K316" s="49">
        <v>950</v>
      </c>
      <c r="L316" s="49" t="s">
        <v>48</v>
      </c>
      <c r="M316" s="49">
        <v>16200</v>
      </c>
    </row>
    <row r="317" spans="1:13" x14ac:dyDescent="0.35">
      <c r="A317" s="49" t="s">
        <v>138</v>
      </c>
      <c r="B317" s="49" t="s">
        <v>113</v>
      </c>
      <c r="C317" s="49" t="s">
        <v>3</v>
      </c>
      <c r="D317" s="49" t="s">
        <v>59</v>
      </c>
      <c r="E317" s="49" t="s">
        <v>2</v>
      </c>
      <c r="F317" s="49" t="s">
        <v>63</v>
      </c>
      <c r="G317" s="49" t="s">
        <v>26</v>
      </c>
      <c r="H317" s="49">
        <v>419.40000000000003</v>
      </c>
      <c r="I317" s="49">
        <v>466</v>
      </c>
      <c r="J317" s="49">
        <v>665</v>
      </c>
      <c r="K317" s="49">
        <v>950</v>
      </c>
      <c r="L317" s="49" t="s">
        <v>48</v>
      </c>
      <c r="M317" s="49">
        <v>16200</v>
      </c>
    </row>
    <row r="318" spans="1:13" x14ac:dyDescent="0.35">
      <c r="A318" s="49" t="s">
        <v>138</v>
      </c>
      <c r="B318" s="49" t="s">
        <v>113</v>
      </c>
      <c r="C318" s="49" t="s">
        <v>3</v>
      </c>
      <c r="D318" s="49" t="s">
        <v>59</v>
      </c>
      <c r="E318" s="49" t="s">
        <v>3</v>
      </c>
      <c r="F318" s="49" t="s">
        <v>63</v>
      </c>
      <c r="G318" s="49" t="s">
        <v>27</v>
      </c>
      <c r="H318" s="49">
        <v>419.40000000000003</v>
      </c>
      <c r="I318" s="49">
        <v>466</v>
      </c>
      <c r="J318" s="49">
        <v>665</v>
      </c>
      <c r="K318" s="49">
        <v>950</v>
      </c>
      <c r="L318" s="49" t="s">
        <v>48</v>
      </c>
      <c r="M318" s="49">
        <v>16200</v>
      </c>
    </row>
    <row r="319" spans="1:13" x14ac:dyDescent="0.35">
      <c r="A319" s="49" t="s">
        <v>138</v>
      </c>
      <c r="B319" s="49" t="s">
        <v>113</v>
      </c>
      <c r="C319" s="49" t="s">
        <v>3</v>
      </c>
      <c r="D319" s="49" t="s">
        <v>61</v>
      </c>
      <c r="E319" s="49" t="s">
        <v>2</v>
      </c>
      <c r="F319" s="49" t="s">
        <v>63</v>
      </c>
      <c r="G319" s="49" t="s">
        <v>62</v>
      </c>
      <c r="H319" s="49">
        <v>324</v>
      </c>
      <c r="I319" s="49">
        <v>360</v>
      </c>
      <c r="J319" s="49">
        <v>440</v>
      </c>
      <c r="K319" s="49">
        <v>550</v>
      </c>
      <c r="L319" s="49" t="s">
        <v>48</v>
      </c>
      <c r="M319" s="49">
        <v>16200</v>
      </c>
    </row>
    <row r="320" spans="1:13" x14ac:dyDescent="0.35">
      <c r="A320" s="49" t="s">
        <v>138</v>
      </c>
      <c r="B320" s="49" t="s">
        <v>113</v>
      </c>
      <c r="C320" s="49" t="s">
        <v>4</v>
      </c>
      <c r="D320" s="49" t="s">
        <v>47</v>
      </c>
      <c r="E320" s="49" t="s">
        <v>2</v>
      </c>
      <c r="F320" s="49" t="s">
        <v>63</v>
      </c>
      <c r="G320" s="49" t="s">
        <v>10</v>
      </c>
      <c r="H320" s="49">
        <v>567</v>
      </c>
      <c r="I320" s="49">
        <v>630</v>
      </c>
      <c r="J320" s="49">
        <v>700</v>
      </c>
      <c r="K320" s="49">
        <v>1000</v>
      </c>
      <c r="L320" s="49" t="s">
        <v>48</v>
      </c>
      <c r="M320" s="49">
        <v>24000</v>
      </c>
    </row>
    <row r="321" spans="1:13" x14ac:dyDescent="0.35">
      <c r="A321" s="49" t="s">
        <v>138</v>
      </c>
      <c r="B321" s="49" t="s">
        <v>113</v>
      </c>
      <c r="C321" s="49" t="s">
        <v>4</v>
      </c>
      <c r="D321" s="49" t="s">
        <v>47</v>
      </c>
      <c r="E321" s="49" t="s">
        <v>2</v>
      </c>
      <c r="F321" s="49" t="s">
        <v>63</v>
      </c>
      <c r="G321" s="49" t="s">
        <v>11</v>
      </c>
      <c r="H321" s="49">
        <v>567</v>
      </c>
      <c r="I321" s="49">
        <v>630</v>
      </c>
      <c r="J321" s="49">
        <v>700</v>
      </c>
      <c r="K321" s="49">
        <v>1000</v>
      </c>
      <c r="L321" s="49" t="s">
        <v>48</v>
      </c>
      <c r="M321" s="49">
        <v>24000</v>
      </c>
    </row>
    <row r="322" spans="1:13" x14ac:dyDescent="0.35">
      <c r="A322" s="49" t="s">
        <v>138</v>
      </c>
      <c r="B322" s="49" t="s">
        <v>113</v>
      </c>
      <c r="C322" s="49" t="s">
        <v>4</v>
      </c>
      <c r="D322" s="49" t="s">
        <v>47</v>
      </c>
      <c r="E322" s="49" t="s">
        <v>2</v>
      </c>
      <c r="F322" s="49" t="s">
        <v>63</v>
      </c>
      <c r="G322" s="49" t="s">
        <v>49</v>
      </c>
      <c r="H322" s="49">
        <v>567</v>
      </c>
      <c r="I322" s="49">
        <v>630</v>
      </c>
      <c r="J322" s="49">
        <v>700</v>
      </c>
      <c r="K322" s="49">
        <v>1000</v>
      </c>
      <c r="L322" s="49" t="s">
        <v>48</v>
      </c>
      <c r="M322" s="49">
        <v>24000</v>
      </c>
    </row>
    <row r="323" spans="1:13" x14ac:dyDescent="0.35">
      <c r="A323" s="49" t="s">
        <v>138</v>
      </c>
      <c r="B323" s="49" t="s">
        <v>113</v>
      </c>
      <c r="C323" s="49" t="s">
        <v>4</v>
      </c>
      <c r="D323" s="49" t="s">
        <v>47</v>
      </c>
      <c r="E323" s="49" t="s">
        <v>2</v>
      </c>
      <c r="F323" s="49" t="s">
        <v>63</v>
      </c>
      <c r="G323" s="49" t="s">
        <v>12</v>
      </c>
      <c r="H323" s="49">
        <v>567</v>
      </c>
      <c r="I323" s="49">
        <v>630</v>
      </c>
      <c r="J323" s="49">
        <v>700</v>
      </c>
      <c r="K323" s="49">
        <v>1000</v>
      </c>
      <c r="L323" s="49" t="s">
        <v>48</v>
      </c>
      <c r="M323" s="49">
        <v>24000</v>
      </c>
    </row>
    <row r="324" spans="1:13" x14ac:dyDescent="0.35">
      <c r="A324" s="49" t="s">
        <v>138</v>
      </c>
      <c r="B324" s="49" t="s">
        <v>113</v>
      </c>
      <c r="C324" s="49" t="s">
        <v>4</v>
      </c>
      <c r="D324" s="49" t="s">
        <v>50</v>
      </c>
      <c r="E324" s="49" t="s">
        <v>2</v>
      </c>
      <c r="F324" s="49" t="s">
        <v>63</v>
      </c>
      <c r="G324" s="49" t="s">
        <v>13</v>
      </c>
      <c r="H324" s="49">
        <v>441</v>
      </c>
      <c r="I324" s="49">
        <v>490</v>
      </c>
      <c r="J324" s="49">
        <v>700</v>
      </c>
      <c r="K324" s="49">
        <v>1000</v>
      </c>
      <c r="L324" s="49" t="s">
        <v>48</v>
      </c>
      <c r="M324" s="49">
        <v>24000</v>
      </c>
    </row>
    <row r="325" spans="1:13" x14ac:dyDescent="0.35">
      <c r="A325" s="49" t="s">
        <v>138</v>
      </c>
      <c r="B325" s="49" t="s">
        <v>113</v>
      </c>
      <c r="C325" s="49" t="s">
        <v>4</v>
      </c>
      <c r="D325" s="49" t="s">
        <v>50</v>
      </c>
      <c r="E325" s="49" t="s">
        <v>2</v>
      </c>
      <c r="F325" s="49" t="s">
        <v>63</v>
      </c>
      <c r="G325" s="49" t="s">
        <v>14</v>
      </c>
      <c r="H325" s="49">
        <v>441</v>
      </c>
      <c r="I325" s="49">
        <v>490</v>
      </c>
      <c r="J325" s="49">
        <v>700</v>
      </c>
      <c r="K325" s="49">
        <v>1000</v>
      </c>
      <c r="L325" s="49" t="s">
        <v>48</v>
      </c>
      <c r="M325" s="49">
        <v>24000</v>
      </c>
    </row>
    <row r="326" spans="1:13" x14ac:dyDescent="0.35">
      <c r="A326" s="49" t="s">
        <v>138</v>
      </c>
      <c r="B326" s="49" t="s">
        <v>113</v>
      </c>
      <c r="C326" s="49" t="s">
        <v>4</v>
      </c>
      <c r="D326" s="49" t="s">
        <v>50</v>
      </c>
      <c r="E326" s="49" t="s">
        <v>2</v>
      </c>
      <c r="F326" s="49" t="s">
        <v>63</v>
      </c>
      <c r="G326" s="49" t="s">
        <v>15</v>
      </c>
      <c r="H326" s="49">
        <v>441</v>
      </c>
      <c r="I326" s="49">
        <v>490</v>
      </c>
      <c r="J326" s="49">
        <v>700</v>
      </c>
      <c r="K326" s="49">
        <v>1000</v>
      </c>
      <c r="L326" s="49" t="s">
        <v>48</v>
      </c>
      <c r="M326" s="49">
        <v>24000</v>
      </c>
    </row>
    <row r="327" spans="1:13" x14ac:dyDescent="0.35">
      <c r="A327" s="49" t="s">
        <v>138</v>
      </c>
      <c r="B327" s="49" t="s">
        <v>113</v>
      </c>
      <c r="C327" s="49" t="s">
        <v>4</v>
      </c>
      <c r="D327" s="49" t="s">
        <v>50</v>
      </c>
      <c r="E327" s="49" t="s">
        <v>2</v>
      </c>
      <c r="F327" s="49" t="s">
        <v>63</v>
      </c>
      <c r="G327" s="49" t="s">
        <v>16</v>
      </c>
      <c r="H327" s="49">
        <v>441</v>
      </c>
      <c r="I327" s="49">
        <v>490</v>
      </c>
      <c r="J327" s="49">
        <v>700</v>
      </c>
      <c r="K327" s="49">
        <v>1000</v>
      </c>
      <c r="L327" s="49" t="s">
        <v>48</v>
      </c>
      <c r="M327" s="49">
        <v>24000</v>
      </c>
    </row>
    <row r="328" spans="1:13" x14ac:dyDescent="0.35">
      <c r="A328" s="49" t="s">
        <v>138</v>
      </c>
      <c r="B328" s="49" t="s">
        <v>113</v>
      </c>
      <c r="C328" s="49" t="s">
        <v>4</v>
      </c>
      <c r="D328" s="49" t="s">
        <v>50</v>
      </c>
      <c r="E328" s="49" t="s">
        <v>2</v>
      </c>
      <c r="F328" s="49" t="s">
        <v>63</v>
      </c>
      <c r="G328" s="49" t="s">
        <v>17</v>
      </c>
      <c r="H328" s="49">
        <v>441</v>
      </c>
      <c r="I328" s="49">
        <v>490</v>
      </c>
      <c r="J328" s="49">
        <v>700</v>
      </c>
      <c r="K328" s="49">
        <v>1000</v>
      </c>
      <c r="L328" s="49" t="s">
        <v>48</v>
      </c>
      <c r="M328" s="49">
        <v>24000</v>
      </c>
    </row>
    <row r="329" spans="1:13" x14ac:dyDescent="0.35">
      <c r="A329" s="49" t="s">
        <v>138</v>
      </c>
      <c r="B329" s="49" t="s">
        <v>113</v>
      </c>
      <c r="C329" s="49" t="s">
        <v>4</v>
      </c>
      <c r="D329" s="49" t="s">
        <v>51</v>
      </c>
      <c r="E329" s="49" t="s">
        <v>2</v>
      </c>
      <c r="F329" s="49" t="s">
        <v>63</v>
      </c>
      <c r="G329" s="49" t="s">
        <v>18</v>
      </c>
      <c r="H329" s="49">
        <v>396.90000000000003</v>
      </c>
      <c r="I329" s="49">
        <v>441</v>
      </c>
      <c r="J329" s="49">
        <v>630</v>
      </c>
      <c r="K329" s="49">
        <v>900</v>
      </c>
      <c r="L329" s="49" t="s">
        <v>48</v>
      </c>
      <c r="M329" s="49">
        <v>24000</v>
      </c>
    </row>
    <row r="330" spans="1:13" x14ac:dyDescent="0.35">
      <c r="A330" s="49" t="s">
        <v>138</v>
      </c>
      <c r="B330" s="49" t="s">
        <v>113</v>
      </c>
      <c r="C330" s="49" t="s">
        <v>4</v>
      </c>
      <c r="D330" s="49" t="s">
        <v>51</v>
      </c>
      <c r="E330" s="49" t="s">
        <v>2</v>
      </c>
      <c r="F330" s="49" t="s">
        <v>63</v>
      </c>
      <c r="G330" s="49" t="s">
        <v>19</v>
      </c>
      <c r="H330" s="49">
        <v>396.90000000000003</v>
      </c>
      <c r="I330" s="49">
        <v>441</v>
      </c>
      <c r="J330" s="49">
        <v>630</v>
      </c>
      <c r="K330" s="49">
        <v>900</v>
      </c>
      <c r="L330" s="49" t="s">
        <v>48</v>
      </c>
      <c r="M330" s="49">
        <v>24000</v>
      </c>
    </row>
    <row r="331" spans="1:13" x14ac:dyDescent="0.35">
      <c r="A331" s="49" t="s">
        <v>138</v>
      </c>
      <c r="B331" s="49" t="s">
        <v>113</v>
      </c>
      <c r="C331" s="49" t="s">
        <v>4</v>
      </c>
      <c r="D331" s="49" t="s">
        <v>51</v>
      </c>
      <c r="E331" s="49" t="s">
        <v>3</v>
      </c>
      <c r="F331" s="49" t="s">
        <v>63</v>
      </c>
      <c r="G331" s="49" t="s">
        <v>20</v>
      </c>
      <c r="H331" s="49">
        <v>396.90000000000003</v>
      </c>
      <c r="I331" s="49">
        <v>441</v>
      </c>
      <c r="J331" s="49">
        <v>630</v>
      </c>
      <c r="K331" s="49">
        <v>900</v>
      </c>
      <c r="L331" s="49" t="s">
        <v>48</v>
      </c>
      <c r="M331" s="49">
        <v>24000</v>
      </c>
    </row>
    <row r="332" spans="1:13" x14ac:dyDescent="0.35">
      <c r="A332" s="49" t="s">
        <v>138</v>
      </c>
      <c r="B332" s="49" t="s">
        <v>113</v>
      </c>
      <c r="C332" s="49" t="s">
        <v>4</v>
      </c>
      <c r="D332" s="49" t="s">
        <v>51</v>
      </c>
      <c r="E332" s="49" t="s">
        <v>3</v>
      </c>
      <c r="F332" s="49" t="s">
        <v>63</v>
      </c>
      <c r="G332" s="49" t="s">
        <v>21</v>
      </c>
      <c r="H332" s="49">
        <v>396.90000000000003</v>
      </c>
      <c r="I332" s="49">
        <v>441</v>
      </c>
      <c r="J332" s="49">
        <v>630</v>
      </c>
      <c r="K332" s="49">
        <v>900</v>
      </c>
      <c r="L332" s="49" t="s">
        <v>48</v>
      </c>
      <c r="M332" s="49">
        <v>24000</v>
      </c>
    </row>
    <row r="333" spans="1:13" x14ac:dyDescent="0.35">
      <c r="A333" s="49" t="s">
        <v>138</v>
      </c>
      <c r="B333" s="49" t="s">
        <v>113</v>
      </c>
      <c r="C333" s="49" t="s">
        <v>4</v>
      </c>
      <c r="D333" s="49" t="s">
        <v>52</v>
      </c>
      <c r="E333" s="49" t="s">
        <v>2</v>
      </c>
      <c r="F333" s="49" t="s">
        <v>63</v>
      </c>
      <c r="G333" s="49" t="s">
        <v>53</v>
      </c>
      <c r="H333" s="49">
        <v>567</v>
      </c>
      <c r="I333" s="49">
        <v>630</v>
      </c>
      <c r="J333" s="49">
        <v>700</v>
      </c>
      <c r="K333" s="49">
        <v>1000</v>
      </c>
      <c r="L333" s="49" t="s">
        <v>48</v>
      </c>
      <c r="M333" s="49">
        <v>24000</v>
      </c>
    </row>
    <row r="334" spans="1:13" x14ac:dyDescent="0.35">
      <c r="A334" s="49" t="s">
        <v>138</v>
      </c>
      <c r="B334" s="49" t="s">
        <v>113</v>
      </c>
      <c r="C334" s="49" t="s">
        <v>4</v>
      </c>
      <c r="D334" s="49" t="s">
        <v>52</v>
      </c>
      <c r="E334" s="49" t="s">
        <v>2</v>
      </c>
      <c r="F334" s="49" t="s">
        <v>63</v>
      </c>
      <c r="G334" s="49" t="s">
        <v>54</v>
      </c>
      <c r="H334" s="49">
        <v>567</v>
      </c>
      <c r="I334" s="49">
        <v>630</v>
      </c>
      <c r="J334" s="49">
        <v>700</v>
      </c>
      <c r="K334" s="49">
        <v>1000</v>
      </c>
      <c r="L334" s="49" t="s">
        <v>48</v>
      </c>
      <c r="M334" s="49">
        <v>24000</v>
      </c>
    </row>
    <row r="335" spans="1:13" x14ac:dyDescent="0.35">
      <c r="A335" s="49" t="s">
        <v>138</v>
      </c>
      <c r="B335" s="49" t="s">
        <v>113</v>
      </c>
      <c r="C335" s="49" t="s">
        <v>4</v>
      </c>
      <c r="D335" s="49" t="s">
        <v>52</v>
      </c>
      <c r="E335" s="49" t="s">
        <v>2</v>
      </c>
      <c r="F335" s="49" t="s">
        <v>63</v>
      </c>
      <c r="G335" s="49" t="s">
        <v>55</v>
      </c>
      <c r="H335" s="49">
        <v>567</v>
      </c>
      <c r="I335" s="49">
        <v>630</v>
      </c>
      <c r="J335" s="49">
        <v>700</v>
      </c>
      <c r="K335" s="49">
        <v>1000</v>
      </c>
      <c r="L335" s="49" t="s">
        <v>48</v>
      </c>
      <c r="M335" s="49">
        <v>24000</v>
      </c>
    </row>
    <row r="336" spans="1:13" x14ac:dyDescent="0.35">
      <c r="A336" s="49" t="s">
        <v>138</v>
      </c>
      <c r="B336" s="49" t="s">
        <v>113</v>
      </c>
      <c r="C336" s="49" t="s">
        <v>4</v>
      </c>
      <c r="D336" s="49" t="s">
        <v>52</v>
      </c>
      <c r="E336" s="49" t="s">
        <v>2</v>
      </c>
      <c r="F336" s="49" t="s">
        <v>63</v>
      </c>
      <c r="G336" s="49" t="s">
        <v>56</v>
      </c>
      <c r="H336" s="49">
        <v>567</v>
      </c>
      <c r="I336" s="49">
        <v>630</v>
      </c>
      <c r="J336" s="49">
        <v>700</v>
      </c>
      <c r="K336" s="49">
        <v>1000</v>
      </c>
      <c r="L336" s="49" t="s">
        <v>48</v>
      </c>
      <c r="M336" s="49">
        <v>24000</v>
      </c>
    </row>
    <row r="337" spans="1:13" x14ac:dyDescent="0.35">
      <c r="A337" s="49" t="s">
        <v>138</v>
      </c>
      <c r="B337" s="49" t="s">
        <v>113</v>
      </c>
      <c r="C337" s="49" t="s">
        <v>4</v>
      </c>
      <c r="D337" s="49" t="s">
        <v>52</v>
      </c>
      <c r="E337" s="49" t="s">
        <v>2</v>
      </c>
      <c r="F337" s="49" t="s">
        <v>63</v>
      </c>
      <c r="G337" s="49" t="s">
        <v>57</v>
      </c>
      <c r="H337" s="49">
        <v>567</v>
      </c>
      <c r="I337" s="49">
        <v>630</v>
      </c>
      <c r="J337" s="49">
        <v>700</v>
      </c>
      <c r="K337" s="49">
        <v>1000</v>
      </c>
      <c r="L337" s="49" t="s">
        <v>48</v>
      </c>
      <c r="M337" s="49">
        <v>24000</v>
      </c>
    </row>
    <row r="338" spans="1:13" x14ac:dyDescent="0.35">
      <c r="A338" s="49" t="s">
        <v>138</v>
      </c>
      <c r="B338" s="49" t="s">
        <v>113</v>
      </c>
      <c r="C338" s="49" t="s">
        <v>4</v>
      </c>
      <c r="D338" s="49" t="s">
        <v>58</v>
      </c>
      <c r="E338" s="49" t="s">
        <v>2</v>
      </c>
      <c r="F338" s="49" t="s">
        <v>63</v>
      </c>
      <c r="G338" s="49" t="s">
        <v>22</v>
      </c>
      <c r="H338" s="49">
        <v>441</v>
      </c>
      <c r="I338" s="49">
        <v>490</v>
      </c>
      <c r="J338" s="49">
        <v>700</v>
      </c>
      <c r="K338" s="49">
        <v>1000</v>
      </c>
      <c r="L338" s="49" t="s">
        <v>48</v>
      </c>
      <c r="M338" s="49">
        <v>24000</v>
      </c>
    </row>
    <row r="339" spans="1:13" x14ac:dyDescent="0.35">
      <c r="A339" s="49" t="s">
        <v>138</v>
      </c>
      <c r="B339" s="49" t="s">
        <v>113</v>
      </c>
      <c r="C339" s="49" t="s">
        <v>4</v>
      </c>
      <c r="D339" s="49" t="s">
        <v>58</v>
      </c>
      <c r="E339" s="49" t="s">
        <v>2</v>
      </c>
      <c r="F339" s="49" t="s">
        <v>63</v>
      </c>
      <c r="G339" s="49" t="s">
        <v>23</v>
      </c>
      <c r="H339" s="49">
        <v>441</v>
      </c>
      <c r="I339" s="49">
        <v>490</v>
      </c>
      <c r="J339" s="49">
        <v>700</v>
      </c>
      <c r="K339" s="49">
        <v>1000</v>
      </c>
      <c r="L339" s="49" t="s">
        <v>48</v>
      </c>
      <c r="M339" s="49">
        <v>24000</v>
      </c>
    </row>
    <row r="340" spans="1:13" x14ac:dyDescent="0.35">
      <c r="A340" s="49" t="s">
        <v>138</v>
      </c>
      <c r="B340" s="49" t="s">
        <v>113</v>
      </c>
      <c r="C340" s="49" t="s">
        <v>4</v>
      </c>
      <c r="D340" s="49" t="s">
        <v>58</v>
      </c>
      <c r="E340" s="49" t="s">
        <v>3</v>
      </c>
      <c r="F340" s="49" t="s">
        <v>63</v>
      </c>
      <c r="G340" s="49" t="s">
        <v>24</v>
      </c>
      <c r="H340" s="49">
        <v>441</v>
      </c>
      <c r="I340" s="49">
        <v>490</v>
      </c>
      <c r="J340" s="49">
        <v>700</v>
      </c>
      <c r="K340" s="49">
        <v>1000</v>
      </c>
      <c r="L340" s="49" t="s">
        <v>48</v>
      </c>
      <c r="M340" s="49">
        <v>24000</v>
      </c>
    </row>
    <row r="341" spans="1:13" x14ac:dyDescent="0.35">
      <c r="A341" s="49" t="s">
        <v>138</v>
      </c>
      <c r="B341" s="49" t="s">
        <v>113</v>
      </c>
      <c r="C341" s="49" t="s">
        <v>4</v>
      </c>
      <c r="D341" s="49" t="s">
        <v>59</v>
      </c>
      <c r="E341" s="49" t="s">
        <v>2</v>
      </c>
      <c r="F341" s="49" t="s">
        <v>63</v>
      </c>
      <c r="G341" s="49" t="s">
        <v>60</v>
      </c>
      <c r="H341" s="49">
        <v>396.90000000000003</v>
      </c>
      <c r="I341" s="49">
        <v>441</v>
      </c>
      <c r="J341" s="49">
        <v>630</v>
      </c>
      <c r="K341" s="49">
        <v>900</v>
      </c>
      <c r="L341" s="49" t="s">
        <v>48</v>
      </c>
      <c r="M341" s="49">
        <v>24000</v>
      </c>
    </row>
    <row r="342" spans="1:13" x14ac:dyDescent="0.35">
      <c r="A342" s="49" t="s">
        <v>138</v>
      </c>
      <c r="B342" s="49" t="s">
        <v>113</v>
      </c>
      <c r="C342" s="49" t="s">
        <v>4</v>
      </c>
      <c r="D342" s="49" t="s">
        <v>59</v>
      </c>
      <c r="E342" s="49" t="s">
        <v>2</v>
      </c>
      <c r="F342" s="49" t="s">
        <v>63</v>
      </c>
      <c r="G342" s="49" t="s">
        <v>25</v>
      </c>
      <c r="H342" s="49">
        <v>396.90000000000003</v>
      </c>
      <c r="I342" s="49">
        <v>441</v>
      </c>
      <c r="J342" s="49">
        <v>630</v>
      </c>
      <c r="K342" s="49">
        <v>900</v>
      </c>
      <c r="L342" s="49" t="s">
        <v>48</v>
      </c>
      <c r="M342" s="49">
        <v>24000</v>
      </c>
    </row>
    <row r="343" spans="1:13" x14ac:dyDescent="0.35">
      <c r="A343" s="49" t="s">
        <v>138</v>
      </c>
      <c r="B343" s="49" t="s">
        <v>113</v>
      </c>
      <c r="C343" s="49" t="s">
        <v>4</v>
      </c>
      <c r="D343" s="49" t="s">
        <v>59</v>
      </c>
      <c r="E343" s="49" t="s">
        <v>2</v>
      </c>
      <c r="F343" s="49" t="s">
        <v>63</v>
      </c>
      <c r="G343" s="49" t="s">
        <v>26</v>
      </c>
      <c r="H343" s="49">
        <v>396.90000000000003</v>
      </c>
      <c r="I343" s="49">
        <v>441</v>
      </c>
      <c r="J343" s="49">
        <v>630</v>
      </c>
      <c r="K343" s="49">
        <v>900</v>
      </c>
      <c r="L343" s="49" t="s">
        <v>48</v>
      </c>
      <c r="M343" s="49">
        <v>24000</v>
      </c>
    </row>
    <row r="344" spans="1:13" x14ac:dyDescent="0.35">
      <c r="A344" s="49" t="s">
        <v>138</v>
      </c>
      <c r="B344" s="49" t="s">
        <v>113</v>
      </c>
      <c r="C344" s="49" t="s">
        <v>4</v>
      </c>
      <c r="D344" s="49" t="s">
        <v>59</v>
      </c>
      <c r="E344" s="49" t="s">
        <v>3</v>
      </c>
      <c r="F344" s="49" t="s">
        <v>63</v>
      </c>
      <c r="G344" s="49" t="s">
        <v>27</v>
      </c>
      <c r="H344" s="49">
        <v>396.90000000000003</v>
      </c>
      <c r="I344" s="49">
        <v>441</v>
      </c>
      <c r="J344" s="49">
        <v>630</v>
      </c>
      <c r="K344" s="49">
        <v>900</v>
      </c>
      <c r="L344" s="49" t="s">
        <v>48</v>
      </c>
      <c r="M344" s="49">
        <v>24000</v>
      </c>
    </row>
    <row r="345" spans="1:13" x14ac:dyDescent="0.35">
      <c r="A345" s="49" t="s">
        <v>138</v>
      </c>
      <c r="B345" s="49" t="s">
        <v>113</v>
      </c>
      <c r="C345" s="49" t="s">
        <v>4</v>
      </c>
      <c r="D345" s="49" t="s">
        <v>61</v>
      </c>
      <c r="E345" s="49" t="s">
        <v>2</v>
      </c>
      <c r="F345" s="49" t="s">
        <v>63</v>
      </c>
      <c r="G345" s="49" t="s">
        <v>62</v>
      </c>
      <c r="H345" s="49">
        <v>315</v>
      </c>
      <c r="I345" s="49">
        <v>350</v>
      </c>
      <c r="J345" s="49">
        <v>435</v>
      </c>
      <c r="K345" s="49">
        <v>525</v>
      </c>
      <c r="L345" s="49" t="s">
        <v>48</v>
      </c>
      <c r="M345" s="49">
        <v>24000</v>
      </c>
    </row>
    <row r="346" spans="1:13" x14ac:dyDescent="0.35">
      <c r="A346" s="49" t="s">
        <v>138</v>
      </c>
      <c r="B346" s="49" t="s">
        <v>113</v>
      </c>
      <c r="C346" s="49" t="s">
        <v>6</v>
      </c>
      <c r="D346" s="49" t="s">
        <v>47</v>
      </c>
      <c r="E346" s="49" t="s">
        <v>2</v>
      </c>
      <c r="F346" s="49" t="s">
        <v>63</v>
      </c>
      <c r="G346" s="49" t="s">
        <v>10</v>
      </c>
      <c r="H346" s="49">
        <v>567</v>
      </c>
      <c r="I346" s="49">
        <v>630</v>
      </c>
      <c r="J346" s="49">
        <v>700</v>
      </c>
      <c r="K346" s="49">
        <v>1000</v>
      </c>
      <c r="L346" s="49" t="s">
        <v>48</v>
      </c>
      <c r="M346" s="49">
        <v>22000</v>
      </c>
    </row>
    <row r="347" spans="1:13" x14ac:dyDescent="0.35">
      <c r="A347" s="49" t="s">
        <v>138</v>
      </c>
      <c r="B347" s="49" t="s">
        <v>113</v>
      </c>
      <c r="C347" s="49" t="s">
        <v>6</v>
      </c>
      <c r="D347" s="49" t="s">
        <v>47</v>
      </c>
      <c r="E347" s="49" t="s">
        <v>2</v>
      </c>
      <c r="F347" s="49" t="s">
        <v>63</v>
      </c>
      <c r="G347" s="49" t="s">
        <v>11</v>
      </c>
      <c r="H347" s="49">
        <v>567</v>
      </c>
      <c r="I347" s="49">
        <v>630</v>
      </c>
      <c r="J347" s="49">
        <v>700</v>
      </c>
      <c r="K347" s="49">
        <v>1000</v>
      </c>
      <c r="L347" s="49" t="s">
        <v>48</v>
      </c>
      <c r="M347" s="49">
        <v>22000</v>
      </c>
    </row>
    <row r="348" spans="1:13" x14ac:dyDescent="0.35">
      <c r="A348" s="49" t="s">
        <v>138</v>
      </c>
      <c r="B348" s="49" t="s">
        <v>113</v>
      </c>
      <c r="C348" s="49" t="s">
        <v>6</v>
      </c>
      <c r="D348" s="49" t="s">
        <v>47</v>
      </c>
      <c r="E348" s="49" t="s">
        <v>2</v>
      </c>
      <c r="F348" s="49" t="s">
        <v>63</v>
      </c>
      <c r="G348" s="49" t="s">
        <v>49</v>
      </c>
      <c r="H348" s="49">
        <v>567</v>
      </c>
      <c r="I348" s="49">
        <v>630</v>
      </c>
      <c r="J348" s="49">
        <v>700</v>
      </c>
      <c r="K348" s="49">
        <v>1000</v>
      </c>
      <c r="L348" s="49" t="s">
        <v>48</v>
      </c>
      <c r="M348" s="49">
        <v>22000</v>
      </c>
    </row>
    <row r="349" spans="1:13" x14ac:dyDescent="0.35">
      <c r="A349" s="49" t="s">
        <v>138</v>
      </c>
      <c r="B349" s="49" t="s">
        <v>113</v>
      </c>
      <c r="C349" s="49" t="s">
        <v>6</v>
      </c>
      <c r="D349" s="49" t="s">
        <v>47</v>
      </c>
      <c r="E349" s="49" t="s">
        <v>2</v>
      </c>
      <c r="F349" s="49" t="s">
        <v>63</v>
      </c>
      <c r="G349" s="49" t="s">
        <v>12</v>
      </c>
      <c r="H349" s="49">
        <v>567</v>
      </c>
      <c r="I349" s="49">
        <v>630</v>
      </c>
      <c r="J349" s="49">
        <v>700</v>
      </c>
      <c r="K349" s="49">
        <v>1000</v>
      </c>
      <c r="L349" s="49" t="s">
        <v>48</v>
      </c>
      <c r="M349" s="49">
        <v>22000</v>
      </c>
    </row>
    <row r="350" spans="1:13" x14ac:dyDescent="0.35">
      <c r="A350" s="49" t="s">
        <v>138</v>
      </c>
      <c r="B350" s="49" t="s">
        <v>113</v>
      </c>
      <c r="C350" s="49" t="s">
        <v>6</v>
      </c>
      <c r="D350" s="49" t="s">
        <v>50</v>
      </c>
      <c r="E350" s="49" t="s">
        <v>2</v>
      </c>
      <c r="F350" s="49" t="s">
        <v>63</v>
      </c>
      <c r="G350" s="49" t="s">
        <v>13</v>
      </c>
      <c r="H350" s="49">
        <v>452.7</v>
      </c>
      <c r="I350" s="49">
        <v>503</v>
      </c>
      <c r="J350" s="49">
        <v>718</v>
      </c>
      <c r="K350" s="49">
        <v>1025</v>
      </c>
      <c r="L350" s="49" t="s">
        <v>48</v>
      </c>
      <c r="M350" s="49">
        <v>22000</v>
      </c>
    </row>
    <row r="351" spans="1:13" x14ac:dyDescent="0.35">
      <c r="A351" s="49" t="s">
        <v>138</v>
      </c>
      <c r="B351" s="49" t="s">
        <v>113</v>
      </c>
      <c r="C351" s="49" t="s">
        <v>6</v>
      </c>
      <c r="D351" s="49" t="s">
        <v>50</v>
      </c>
      <c r="E351" s="49" t="s">
        <v>2</v>
      </c>
      <c r="F351" s="49" t="s">
        <v>63</v>
      </c>
      <c r="G351" s="49" t="s">
        <v>14</v>
      </c>
      <c r="H351" s="49">
        <v>452.7</v>
      </c>
      <c r="I351" s="49">
        <v>503</v>
      </c>
      <c r="J351" s="49">
        <v>718</v>
      </c>
      <c r="K351" s="49">
        <v>1025</v>
      </c>
      <c r="L351" s="49" t="s">
        <v>48</v>
      </c>
      <c r="M351" s="49">
        <v>22000</v>
      </c>
    </row>
    <row r="352" spans="1:13" x14ac:dyDescent="0.35">
      <c r="A352" s="49" t="s">
        <v>138</v>
      </c>
      <c r="B352" s="49" t="s">
        <v>113</v>
      </c>
      <c r="C352" s="49" t="s">
        <v>6</v>
      </c>
      <c r="D352" s="49" t="s">
        <v>50</v>
      </c>
      <c r="E352" s="49" t="s">
        <v>2</v>
      </c>
      <c r="F352" s="49" t="s">
        <v>63</v>
      </c>
      <c r="G352" s="49" t="s">
        <v>15</v>
      </c>
      <c r="H352" s="49">
        <v>452.7</v>
      </c>
      <c r="I352" s="49">
        <v>503</v>
      </c>
      <c r="J352" s="49">
        <v>718</v>
      </c>
      <c r="K352" s="49">
        <v>1025</v>
      </c>
      <c r="L352" s="49" t="s">
        <v>48</v>
      </c>
      <c r="M352" s="49">
        <v>22000</v>
      </c>
    </row>
    <row r="353" spans="1:13" x14ac:dyDescent="0.35">
      <c r="A353" s="49" t="s">
        <v>138</v>
      </c>
      <c r="B353" s="49" t="s">
        <v>113</v>
      </c>
      <c r="C353" s="49" t="s">
        <v>6</v>
      </c>
      <c r="D353" s="49" t="s">
        <v>50</v>
      </c>
      <c r="E353" s="49" t="s">
        <v>2</v>
      </c>
      <c r="F353" s="49" t="s">
        <v>63</v>
      </c>
      <c r="G353" s="49" t="s">
        <v>16</v>
      </c>
      <c r="H353" s="49">
        <v>452.7</v>
      </c>
      <c r="I353" s="49">
        <v>503</v>
      </c>
      <c r="J353" s="49">
        <v>718</v>
      </c>
      <c r="K353" s="49">
        <v>1025</v>
      </c>
      <c r="L353" s="49" t="s">
        <v>48</v>
      </c>
      <c r="M353" s="49">
        <v>22000</v>
      </c>
    </row>
    <row r="354" spans="1:13" x14ac:dyDescent="0.35">
      <c r="A354" s="49" t="s">
        <v>138</v>
      </c>
      <c r="B354" s="49" t="s">
        <v>113</v>
      </c>
      <c r="C354" s="49" t="s">
        <v>6</v>
      </c>
      <c r="D354" s="49" t="s">
        <v>50</v>
      </c>
      <c r="E354" s="49" t="s">
        <v>2</v>
      </c>
      <c r="F354" s="49" t="s">
        <v>63</v>
      </c>
      <c r="G354" s="49" t="s">
        <v>17</v>
      </c>
      <c r="H354" s="49">
        <v>452.7</v>
      </c>
      <c r="I354" s="49">
        <v>503</v>
      </c>
      <c r="J354" s="49">
        <v>718</v>
      </c>
      <c r="K354" s="49">
        <v>1025</v>
      </c>
      <c r="L354" s="49" t="s">
        <v>48</v>
      </c>
      <c r="M354" s="49">
        <v>22000</v>
      </c>
    </row>
    <row r="355" spans="1:13" x14ac:dyDescent="0.35">
      <c r="A355" s="49" t="s">
        <v>138</v>
      </c>
      <c r="B355" s="49" t="s">
        <v>113</v>
      </c>
      <c r="C355" s="49" t="s">
        <v>6</v>
      </c>
      <c r="D355" s="49" t="s">
        <v>51</v>
      </c>
      <c r="E355" s="49" t="s">
        <v>2</v>
      </c>
      <c r="F355" s="49" t="s">
        <v>63</v>
      </c>
      <c r="G355" s="49" t="s">
        <v>18</v>
      </c>
      <c r="H355" s="49">
        <v>396.90000000000003</v>
      </c>
      <c r="I355" s="49">
        <v>441</v>
      </c>
      <c r="J355" s="49">
        <v>630</v>
      </c>
      <c r="K355" s="49">
        <v>900</v>
      </c>
      <c r="L355" s="49" t="s">
        <v>48</v>
      </c>
      <c r="M355" s="49">
        <v>22000</v>
      </c>
    </row>
    <row r="356" spans="1:13" x14ac:dyDescent="0.35">
      <c r="A356" s="49" t="s">
        <v>138</v>
      </c>
      <c r="B356" s="49" t="s">
        <v>113</v>
      </c>
      <c r="C356" s="49" t="s">
        <v>6</v>
      </c>
      <c r="D356" s="49" t="s">
        <v>51</v>
      </c>
      <c r="E356" s="49" t="s">
        <v>2</v>
      </c>
      <c r="F356" s="49" t="s">
        <v>63</v>
      </c>
      <c r="G356" s="49" t="s">
        <v>19</v>
      </c>
      <c r="H356" s="49">
        <v>396.90000000000003</v>
      </c>
      <c r="I356" s="49">
        <v>441</v>
      </c>
      <c r="J356" s="49">
        <v>630</v>
      </c>
      <c r="K356" s="49">
        <v>900</v>
      </c>
      <c r="L356" s="49" t="s">
        <v>48</v>
      </c>
      <c r="M356" s="49">
        <v>22000</v>
      </c>
    </row>
    <row r="357" spans="1:13" x14ac:dyDescent="0.35">
      <c r="A357" s="49" t="s">
        <v>138</v>
      </c>
      <c r="B357" s="49" t="s">
        <v>113</v>
      </c>
      <c r="C357" s="49" t="s">
        <v>6</v>
      </c>
      <c r="D357" s="49" t="s">
        <v>51</v>
      </c>
      <c r="E357" s="49" t="s">
        <v>3</v>
      </c>
      <c r="F357" s="49" t="s">
        <v>63</v>
      </c>
      <c r="G357" s="49" t="s">
        <v>20</v>
      </c>
      <c r="H357" s="49">
        <v>396.90000000000003</v>
      </c>
      <c r="I357" s="49">
        <v>441</v>
      </c>
      <c r="J357" s="49">
        <v>630</v>
      </c>
      <c r="K357" s="49">
        <v>900</v>
      </c>
      <c r="L357" s="49" t="s">
        <v>48</v>
      </c>
      <c r="M357" s="49">
        <v>22000</v>
      </c>
    </row>
    <row r="358" spans="1:13" x14ac:dyDescent="0.35">
      <c r="A358" s="49" t="s">
        <v>138</v>
      </c>
      <c r="B358" s="49" t="s">
        <v>113</v>
      </c>
      <c r="C358" s="49" t="s">
        <v>6</v>
      </c>
      <c r="D358" s="49" t="s">
        <v>51</v>
      </c>
      <c r="E358" s="49" t="s">
        <v>3</v>
      </c>
      <c r="F358" s="49" t="s">
        <v>63</v>
      </c>
      <c r="G358" s="49" t="s">
        <v>21</v>
      </c>
      <c r="H358" s="49">
        <v>396.90000000000003</v>
      </c>
      <c r="I358" s="49">
        <v>441</v>
      </c>
      <c r="J358" s="49">
        <v>630</v>
      </c>
      <c r="K358" s="49">
        <v>900</v>
      </c>
      <c r="L358" s="49" t="s">
        <v>48</v>
      </c>
      <c r="M358" s="49">
        <v>22000</v>
      </c>
    </row>
    <row r="359" spans="1:13" x14ac:dyDescent="0.35">
      <c r="A359" s="49" t="s">
        <v>138</v>
      </c>
      <c r="B359" s="49" t="s">
        <v>113</v>
      </c>
      <c r="C359" s="49" t="s">
        <v>6</v>
      </c>
      <c r="D359" s="49" t="s">
        <v>52</v>
      </c>
      <c r="E359" s="49" t="s">
        <v>2</v>
      </c>
      <c r="F359" s="49" t="s">
        <v>63</v>
      </c>
      <c r="G359" s="49" t="s">
        <v>53</v>
      </c>
      <c r="H359" s="49">
        <v>623.70000000000005</v>
      </c>
      <c r="I359" s="49">
        <v>693</v>
      </c>
      <c r="J359" s="49">
        <v>770</v>
      </c>
      <c r="K359" s="49">
        <v>1100</v>
      </c>
      <c r="L359" s="49" t="s">
        <v>48</v>
      </c>
      <c r="M359" s="49">
        <v>22000</v>
      </c>
    </row>
    <row r="360" spans="1:13" x14ac:dyDescent="0.35">
      <c r="A360" s="49" t="s">
        <v>138</v>
      </c>
      <c r="B360" s="49" t="s">
        <v>113</v>
      </c>
      <c r="C360" s="49" t="s">
        <v>6</v>
      </c>
      <c r="D360" s="49" t="s">
        <v>52</v>
      </c>
      <c r="E360" s="49" t="s">
        <v>2</v>
      </c>
      <c r="F360" s="49" t="s">
        <v>63</v>
      </c>
      <c r="G360" s="49" t="s">
        <v>54</v>
      </c>
      <c r="H360" s="49">
        <v>623.70000000000005</v>
      </c>
      <c r="I360" s="49">
        <v>693</v>
      </c>
      <c r="J360" s="49">
        <v>770</v>
      </c>
      <c r="K360" s="49">
        <v>1100</v>
      </c>
      <c r="L360" s="49" t="s">
        <v>48</v>
      </c>
      <c r="M360" s="49">
        <v>22000</v>
      </c>
    </row>
    <row r="361" spans="1:13" x14ac:dyDescent="0.35">
      <c r="A361" s="49" t="s">
        <v>138</v>
      </c>
      <c r="B361" s="49" t="s">
        <v>113</v>
      </c>
      <c r="C361" s="49" t="s">
        <v>6</v>
      </c>
      <c r="D361" s="49" t="s">
        <v>52</v>
      </c>
      <c r="E361" s="49" t="s">
        <v>2</v>
      </c>
      <c r="F361" s="49" t="s">
        <v>63</v>
      </c>
      <c r="G361" s="49" t="s">
        <v>55</v>
      </c>
      <c r="H361" s="49">
        <v>623.70000000000005</v>
      </c>
      <c r="I361" s="49">
        <v>693</v>
      </c>
      <c r="J361" s="49">
        <v>770</v>
      </c>
      <c r="K361" s="49">
        <v>1100</v>
      </c>
      <c r="L361" s="49" t="s">
        <v>48</v>
      </c>
      <c r="M361" s="49">
        <v>22000</v>
      </c>
    </row>
    <row r="362" spans="1:13" x14ac:dyDescent="0.35">
      <c r="A362" s="49" t="s">
        <v>138</v>
      </c>
      <c r="B362" s="49" t="s">
        <v>113</v>
      </c>
      <c r="C362" s="49" t="s">
        <v>6</v>
      </c>
      <c r="D362" s="49" t="s">
        <v>52</v>
      </c>
      <c r="E362" s="49" t="s">
        <v>2</v>
      </c>
      <c r="F362" s="49" t="s">
        <v>63</v>
      </c>
      <c r="G362" s="49" t="s">
        <v>56</v>
      </c>
      <c r="H362" s="49">
        <v>623.70000000000005</v>
      </c>
      <c r="I362" s="49">
        <v>693</v>
      </c>
      <c r="J362" s="49">
        <v>770</v>
      </c>
      <c r="K362" s="49">
        <v>1100</v>
      </c>
      <c r="L362" s="49" t="s">
        <v>48</v>
      </c>
      <c r="M362" s="49">
        <v>22000</v>
      </c>
    </row>
    <row r="363" spans="1:13" x14ac:dyDescent="0.35">
      <c r="A363" s="49" t="s">
        <v>138</v>
      </c>
      <c r="B363" s="49" t="s">
        <v>113</v>
      </c>
      <c r="C363" s="49" t="s">
        <v>6</v>
      </c>
      <c r="D363" s="49" t="s">
        <v>52</v>
      </c>
      <c r="E363" s="49" t="s">
        <v>2</v>
      </c>
      <c r="F363" s="49" t="s">
        <v>63</v>
      </c>
      <c r="G363" s="49" t="s">
        <v>57</v>
      </c>
      <c r="H363" s="49">
        <v>623.70000000000005</v>
      </c>
      <c r="I363" s="49">
        <v>693</v>
      </c>
      <c r="J363" s="49">
        <v>770</v>
      </c>
      <c r="K363" s="49">
        <v>1100</v>
      </c>
      <c r="L363" s="49" t="s">
        <v>48</v>
      </c>
      <c r="M363" s="49">
        <v>22000</v>
      </c>
    </row>
    <row r="364" spans="1:13" x14ac:dyDescent="0.35">
      <c r="A364" s="49" t="s">
        <v>138</v>
      </c>
      <c r="B364" s="49" t="s">
        <v>113</v>
      </c>
      <c r="C364" s="49" t="s">
        <v>6</v>
      </c>
      <c r="D364" s="49" t="s">
        <v>58</v>
      </c>
      <c r="E364" s="49" t="s">
        <v>2</v>
      </c>
      <c r="F364" s="49" t="s">
        <v>63</v>
      </c>
      <c r="G364" s="49" t="s">
        <v>22</v>
      </c>
      <c r="H364" s="49">
        <v>485.1</v>
      </c>
      <c r="I364" s="49">
        <v>539</v>
      </c>
      <c r="J364" s="49">
        <v>770</v>
      </c>
      <c r="K364" s="49">
        <v>1100</v>
      </c>
      <c r="L364" s="49" t="s">
        <v>48</v>
      </c>
      <c r="M364" s="49">
        <v>22000</v>
      </c>
    </row>
    <row r="365" spans="1:13" x14ac:dyDescent="0.35">
      <c r="A365" s="49" t="s">
        <v>138</v>
      </c>
      <c r="B365" s="49" t="s">
        <v>113</v>
      </c>
      <c r="C365" s="49" t="s">
        <v>6</v>
      </c>
      <c r="D365" s="49" t="s">
        <v>58</v>
      </c>
      <c r="E365" s="49" t="s">
        <v>2</v>
      </c>
      <c r="F365" s="49" t="s">
        <v>63</v>
      </c>
      <c r="G365" s="49" t="s">
        <v>23</v>
      </c>
      <c r="H365" s="49">
        <v>485.1</v>
      </c>
      <c r="I365" s="49">
        <v>539</v>
      </c>
      <c r="J365" s="49">
        <v>770</v>
      </c>
      <c r="K365" s="49">
        <v>1100</v>
      </c>
      <c r="L365" s="49" t="s">
        <v>48</v>
      </c>
      <c r="M365" s="49">
        <v>22000</v>
      </c>
    </row>
    <row r="366" spans="1:13" x14ac:dyDescent="0.35">
      <c r="A366" s="49" t="s">
        <v>138</v>
      </c>
      <c r="B366" s="49" t="s">
        <v>113</v>
      </c>
      <c r="C366" s="49" t="s">
        <v>6</v>
      </c>
      <c r="D366" s="49" t="s">
        <v>58</v>
      </c>
      <c r="E366" s="49" t="s">
        <v>3</v>
      </c>
      <c r="F366" s="49" t="s">
        <v>63</v>
      </c>
      <c r="G366" s="49" t="s">
        <v>24</v>
      </c>
      <c r="H366" s="49">
        <v>485.1</v>
      </c>
      <c r="I366" s="49">
        <v>539</v>
      </c>
      <c r="J366" s="49">
        <v>770</v>
      </c>
      <c r="K366" s="49">
        <v>1100</v>
      </c>
      <c r="L366" s="49" t="s">
        <v>48</v>
      </c>
      <c r="M366" s="49">
        <v>22000</v>
      </c>
    </row>
    <row r="367" spans="1:13" x14ac:dyDescent="0.35">
      <c r="A367" s="49" t="s">
        <v>138</v>
      </c>
      <c r="B367" s="49" t="s">
        <v>113</v>
      </c>
      <c r="C367" s="49" t="s">
        <v>6</v>
      </c>
      <c r="D367" s="49" t="s">
        <v>59</v>
      </c>
      <c r="E367" s="49" t="s">
        <v>2</v>
      </c>
      <c r="F367" s="49" t="s">
        <v>63</v>
      </c>
      <c r="G367" s="49" t="s">
        <v>60</v>
      </c>
      <c r="H367" s="49">
        <v>396.90000000000003</v>
      </c>
      <c r="I367" s="49">
        <v>441</v>
      </c>
      <c r="J367" s="49">
        <v>630</v>
      </c>
      <c r="K367" s="49">
        <v>900</v>
      </c>
      <c r="L367" s="49" t="s">
        <v>48</v>
      </c>
      <c r="M367" s="49">
        <v>22000</v>
      </c>
    </row>
    <row r="368" spans="1:13" x14ac:dyDescent="0.35">
      <c r="A368" s="49" t="s">
        <v>138</v>
      </c>
      <c r="B368" s="49" t="s">
        <v>113</v>
      </c>
      <c r="C368" s="49" t="s">
        <v>6</v>
      </c>
      <c r="D368" s="49" t="s">
        <v>59</v>
      </c>
      <c r="E368" s="49" t="s">
        <v>2</v>
      </c>
      <c r="F368" s="49" t="s">
        <v>63</v>
      </c>
      <c r="G368" s="49" t="s">
        <v>25</v>
      </c>
      <c r="H368" s="49">
        <v>396.90000000000003</v>
      </c>
      <c r="I368" s="49">
        <v>441</v>
      </c>
      <c r="J368" s="49">
        <v>630</v>
      </c>
      <c r="K368" s="49">
        <v>900</v>
      </c>
      <c r="L368" s="49" t="s">
        <v>48</v>
      </c>
      <c r="M368" s="49">
        <v>22000</v>
      </c>
    </row>
    <row r="369" spans="1:13" x14ac:dyDescent="0.35">
      <c r="A369" s="49" t="s">
        <v>138</v>
      </c>
      <c r="B369" s="49" t="s">
        <v>113</v>
      </c>
      <c r="C369" s="49" t="s">
        <v>6</v>
      </c>
      <c r="D369" s="49" t="s">
        <v>59</v>
      </c>
      <c r="E369" s="49" t="s">
        <v>2</v>
      </c>
      <c r="F369" s="49" t="s">
        <v>63</v>
      </c>
      <c r="G369" s="49" t="s">
        <v>26</v>
      </c>
      <c r="H369" s="49">
        <v>396.90000000000003</v>
      </c>
      <c r="I369" s="49">
        <v>441</v>
      </c>
      <c r="J369" s="49">
        <v>630</v>
      </c>
      <c r="K369" s="49">
        <v>900</v>
      </c>
      <c r="L369" s="49" t="s">
        <v>48</v>
      </c>
      <c r="M369" s="49">
        <v>22000</v>
      </c>
    </row>
    <row r="370" spans="1:13" x14ac:dyDescent="0.35">
      <c r="A370" s="49" t="s">
        <v>138</v>
      </c>
      <c r="B370" s="49" t="s">
        <v>113</v>
      </c>
      <c r="C370" s="49" t="s">
        <v>6</v>
      </c>
      <c r="D370" s="49" t="s">
        <v>59</v>
      </c>
      <c r="E370" s="49" t="s">
        <v>3</v>
      </c>
      <c r="F370" s="49" t="s">
        <v>63</v>
      </c>
      <c r="G370" s="49" t="s">
        <v>27</v>
      </c>
      <c r="H370" s="49">
        <v>396.90000000000003</v>
      </c>
      <c r="I370" s="49">
        <v>441</v>
      </c>
      <c r="J370" s="49">
        <v>630</v>
      </c>
      <c r="K370" s="49">
        <v>900</v>
      </c>
      <c r="L370" s="49" t="s">
        <v>48</v>
      </c>
      <c r="M370" s="49">
        <v>22000</v>
      </c>
    </row>
    <row r="371" spans="1:13" x14ac:dyDescent="0.35">
      <c r="A371" s="49" t="s">
        <v>138</v>
      </c>
      <c r="B371" s="49" t="s">
        <v>113</v>
      </c>
      <c r="C371" s="49" t="s">
        <v>6</v>
      </c>
      <c r="D371" s="49" t="s">
        <v>61</v>
      </c>
      <c r="E371" s="49" t="s">
        <v>2</v>
      </c>
      <c r="F371" s="49" t="s">
        <v>63</v>
      </c>
      <c r="G371" s="49" t="s">
        <v>62</v>
      </c>
      <c r="H371" s="49">
        <v>333</v>
      </c>
      <c r="I371" s="49">
        <v>370</v>
      </c>
      <c r="J371" s="49">
        <v>470</v>
      </c>
      <c r="K371" s="49">
        <v>580</v>
      </c>
      <c r="L371" s="49" t="s">
        <v>48</v>
      </c>
      <c r="M371" s="49">
        <v>22000</v>
      </c>
    </row>
    <row r="372" spans="1:13" x14ac:dyDescent="0.35">
      <c r="A372" s="49" t="s">
        <v>138</v>
      </c>
      <c r="B372" s="49" t="s">
        <v>113</v>
      </c>
      <c r="C372" s="49" t="s">
        <v>8</v>
      </c>
      <c r="D372" s="49" t="s">
        <v>47</v>
      </c>
      <c r="E372" s="49" t="s">
        <v>2</v>
      </c>
      <c r="F372" s="49" t="s">
        <v>63</v>
      </c>
      <c r="G372" s="49" t="s">
        <v>10</v>
      </c>
      <c r="H372" s="49">
        <v>567</v>
      </c>
      <c r="I372" s="49">
        <v>630</v>
      </c>
      <c r="J372" s="49">
        <v>700</v>
      </c>
      <c r="K372" s="49">
        <v>1000</v>
      </c>
      <c r="L372" s="49" t="s">
        <v>48</v>
      </c>
      <c r="M372" s="49">
        <v>29200</v>
      </c>
    </row>
    <row r="373" spans="1:13" x14ac:dyDescent="0.35">
      <c r="A373" s="49" t="s">
        <v>138</v>
      </c>
      <c r="B373" s="49" t="s">
        <v>113</v>
      </c>
      <c r="C373" s="49" t="s">
        <v>8</v>
      </c>
      <c r="D373" s="49" t="s">
        <v>47</v>
      </c>
      <c r="E373" s="49" t="s">
        <v>2</v>
      </c>
      <c r="F373" s="49" t="s">
        <v>63</v>
      </c>
      <c r="G373" s="49" t="s">
        <v>11</v>
      </c>
      <c r="H373" s="49">
        <v>567</v>
      </c>
      <c r="I373" s="49">
        <v>630</v>
      </c>
      <c r="J373" s="49">
        <v>700</v>
      </c>
      <c r="K373" s="49">
        <v>1000</v>
      </c>
      <c r="L373" s="49" t="s">
        <v>48</v>
      </c>
      <c r="M373" s="49">
        <v>29200</v>
      </c>
    </row>
    <row r="374" spans="1:13" x14ac:dyDescent="0.35">
      <c r="A374" s="49" t="s">
        <v>138</v>
      </c>
      <c r="B374" s="49" t="s">
        <v>113</v>
      </c>
      <c r="C374" s="49" t="s">
        <v>8</v>
      </c>
      <c r="D374" s="49" t="s">
        <v>47</v>
      </c>
      <c r="E374" s="49" t="s">
        <v>2</v>
      </c>
      <c r="F374" s="49" t="s">
        <v>63</v>
      </c>
      <c r="G374" s="49" t="s">
        <v>49</v>
      </c>
      <c r="H374" s="49">
        <v>567</v>
      </c>
      <c r="I374" s="49">
        <v>630</v>
      </c>
      <c r="J374" s="49">
        <v>700</v>
      </c>
      <c r="K374" s="49">
        <v>1000</v>
      </c>
      <c r="L374" s="49" t="s">
        <v>48</v>
      </c>
      <c r="M374" s="49">
        <v>29200</v>
      </c>
    </row>
    <row r="375" spans="1:13" x14ac:dyDescent="0.35">
      <c r="A375" s="49" t="s">
        <v>138</v>
      </c>
      <c r="B375" s="49" t="s">
        <v>113</v>
      </c>
      <c r="C375" s="49" t="s">
        <v>8</v>
      </c>
      <c r="D375" s="49" t="s">
        <v>47</v>
      </c>
      <c r="E375" s="49" t="s">
        <v>2</v>
      </c>
      <c r="F375" s="49" t="s">
        <v>63</v>
      </c>
      <c r="G375" s="49" t="s">
        <v>12</v>
      </c>
      <c r="H375" s="49">
        <v>567</v>
      </c>
      <c r="I375" s="49">
        <v>630</v>
      </c>
      <c r="J375" s="49">
        <v>700</v>
      </c>
      <c r="K375" s="49">
        <v>1000</v>
      </c>
      <c r="L375" s="49" t="s">
        <v>48</v>
      </c>
      <c r="M375" s="49">
        <v>29200</v>
      </c>
    </row>
    <row r="376" spans="1:13" x14ac:dyDescent="0.35">
      <c r="A376" s="49" t="s">
        <v>138</v>
      </c>
      <c r="B376" s="49" t="s">
        <v>113</v>
      </c>
      <c r="C376" s="49" t="s">
        <v>8</v>
      </c>
      <c r="D376" s="49" t="s">
        <v>50</v>
      </c>
      <c r="E376" s="49" t="s">
        <v>2</v>
      </c>
      <c r="F376" s="49" t="s">
        <v>63</v>
      </c>
      <c r="G376" s="49" t="s">
        <v>13</v>
      </c>
      <c r="H376" s="49">
        <v>452.7</v>
      </c>
      <c r="I376" s="49">
        <v>503</v>
      </c>
      <c r="J376" s="49">
        <v>718</v>
      </c>
      <c r="K376" s="49">
        <v>1025</v>
      </c>
      <c r="L376" s="49" t="s">
        <v>48</v>
      </c>
      <c r="M376" s="49">
        <v>29200</v>
      </c>
    </row>
    <row r="377" spans="1:13" x14ac:dyDescent="0.35">
      <c r="A377" s="49" t="s">
        <v>138</v>
      </c>
      <c r="B377" s="49" t="s">
        <v>113</v>
      </c>
      <c r="C377" s="49" t="s">
        <v>8</v>
      </c>
      <c r="D377" s="49" t="s">
        <v>50</v>
      </c>
      <c r="E377" s="49" t="s">
        <v>2</v>
      </c>
      <c r="F377" s="49" t="s">
        <v>63</v>
      </c>
      <c r="G377" s="49" t="s">
        <v>14</v>
      </c>
      <c r="H377" s="49">
        <v>452.7</v>
      </c>
      <c r="I377" s="49">
        <v>503</v>
      </c>
      <c r="J377" s="49">
        <v>718</v>
      </c>
      <c r="K377" s="49">
        <v>1025</v>
      </c>
      <c r="L377" s="49" t="s">
        <v>48</v>
      </c>
      <c r="M377" s="49">
        <v>29200</v>
      </c>
    </row>
    <row r="378" spans="1:13" x14ac:dyDescent="0.35">
      <c r="A378" s="49" t="s">
        <v>138</v>
      </c>
      <c r="B378" s="49" t="s">
        <v>113</v>
      </c>
      <c r="C378" s="49" t="s">
        <v>8</v>
      </c>
      <c r="D378" s="49" t="s">
        <v>50</v>
      </c>
      <c r="E378" s="49" t="s">
        <v>2</v>
      </c>
      <c r="F378" s="49" t="s">
        <v>63</v>
      </c>
      <c r="G378" s="49" t="s">
        <v>15</v>
      </c>
      <c r="H378" s="49">
        <v>452.7</v>
      </c>
      <c r="I378" s="49">
        <v>503</v>
      </c>
      <c r="J378" s="49">
        <v>718</v>
      </c>
      <c r="K378" s="49">
        <v>1025</v>
      </c>
      <c r="L378" s="49" t="s">
        <v>48</v>
      </c>
      <c r="M378" s="49">
        <v>29200</v>
      </c>
    </row>
    <row r="379" spans="1:13" x14ac:dyDescent="0.35">
      <c r="A379" s="49" t="s">
        <v>138</v>
      </c>
      <c r="B379" s="49" t="s">
        <v>113</v>
      </c>
      <c r="C379" s="49" t="s">
        <v>8</v>
      </c>
      <c r="D379" s="49" t="s">
        <v>50</v>
      </c>
      <c r="E379" s="49" t="s">
        <v>2</v>
      </c>
      <c r="F379" s="49" t="s">
        <v>63</v>
      </c>
      <c r="G379" s="49" t="s">
        <v>16</v>
      </c>
      <c r="H379" s="49">
        <v>452.7</v>
      </c>
      <c r="I379" s="49">
        <v>503</v>
      </c>
      <c r="J379" s="49">
        <v>718</v>
      </c>
      <c r="K379" s="49">
        <v>1025</v>
      </c>
      <c r="L379" s="49" t="s">
        <v>48</v>
      </c>
      <c r="M379" s="49">
        <v>29200</v>
      </c>
    </row>
    <row r="380" spans="1:13" x14ac:dyDescent="0.35">
      <c r="A380" s="49" t="s">
        <v>138</v>
      </c>
      <c r="B380" s="49" t="s">
        <v>113</v>
      </c>
      <c r="C380" s="49" t="s">
        <v>8</v>
      </c>
      <c r="D380" s="49" t="s">
        <v>50</v>
      </c>
      <c r="E380" s="49" t="s">
        <v>2</v>
      </c>
      <c r="F380" s="49" t="s">
        <v>63</v>
      </c>
      <c r="G380" s="49" t="s">
        <v>17</v>
      </c>
      <c r="H380" s="49">
        <v>452.7</v>
      </c>
      <c r="I380" s="49">
        <v>503</v>
      </c>
      <c r="J380" s="49">
        <v>718</v>
      </c>
      <c r="K380" s="49">
        <v>1025</v>
      </c>
      <c r="L380" s="49" t="s">
        <v>48</v>
      </c>
      <c r="M380" s="49">
        <v>29200</v>
      </c>
    </row>
    <row r="381" spans="1:13" x14ac:dyDescent="0.35">
      <c r="A381" s="49" t="s">
        <v>138</v>
      </c>
      <c r="B381" s="49" t="s">
        <v>113</v>
      </c>
      <c r="C381" s="49" t="s">
        <v>8</v>
      </c>
      <c r="D381" s="49" t="s">
        <v>51</v>
      </c>
      <c r="E381" s="49" t="s">
        <v>2</v>
      </c>
      <c r="F381" s="49" t="s">
        <v>63</v>
      </c>
      <c r="G381" s="49" t="s">
        <v>18</v>
      </c>
      <c r="H381" s="49">
        <v>396.90000000000003</v>
      </c>
      <c r="I381" s="49">
        <v>441</v>
      </c>
      <c r="J381" s="49">
        <v>630</v>
      </c>
      <c r="K381" s="49">
        <v>900</v>
      </c>
      <c r="L381" s="49" t="s">
        <v>48</v>
      </c>
      <c r="M381" s="49">
        <v>29200</v>
      </c>
    </row>
    <row r="382" spans="1:13" x14ac:dyDescent="0.35">
      <c r="A382" s="49" t="s">
        <v>138</v>
      </c>
      <c r="B382" s="49" t="s">
        <v>113</v>
      </c>
      <c r="C382" s="49" t="s">
        <v>8</v>
      </c>
      <c r="D382" s="49" t="s">
        <v>51</v>
      </c>
      <c r="E382" s="49" t="s">
        <v>2</v>
      </c>
      <c r="F382" s="49" t="s">
        <v>63</v>
      </c>
      <c r="G382" s="49" t="s">
        <v>19</v>
      </c>
      <c r="H382" s="49">
        <v>396.90000000000003</v>
      </c>
      <c r="I382" s="49">
        <v>441</v>
      </c>
      <c r="J382" s="49">
        <v>630</v>
      </c>
      <c r="K382" s="49">
        <v>900</v>
      </c>
      <c r="L382" s="49" t="s">
        <v>48</v>
      </c>
      <c r="M382" s="49">
        <v>29200</v>
      </c>
    </row>
    <row r="383" spans="1:13" x14ac:dyDescent="0.35">
      <c r="A383" s="49" t="s">
        <v>138</v>
      </c>
      <c r="B383" s="49" t="s">
        <v>113</v>
      </c>
      <c r="C383" s="49" t="s">
        <v>8</v>
      </c>
      <c r="D383" s="49" t="s">
        <v>51</v>
      </c>
      <c r="E383" s="49" t="s">
        <v>3</v>
      </c>
      <c r="F383" s="49" t="s">
        <v>63</v>
      </c>
      <c r="G383" s="49" t="s">
        <v>20</v>
      </c>
      <c r="H383" s="49">
        <v>396.90000000000003</v>
      </c>
      <c r="I383" s="49">
        <v>441</v>
      </c>
      <c r="J383" s="49">
        <v>630</v>
      </c>
      <c r="K383" s="49">
        <v>900</v>
      </c>
      <c r="L383" s="49" t="s">
        <v>48</v>
      </c>
      <c r="M383" s="49">
        <v>29200</v>
      </c>
    </row>
    <row r="384" spans="1:13" x14ac:dyDescent="0.35">
      <c r="A384" s="49" t="s">
        <v>138</v>
      </c>
      <c r="B384" s="49" t="s">
        <v>113</v>
      </c>
      <c r="C384" s="49" t="s">
        <v>8</v>
      </c>
      <c r="D384" s="49" t="s">
        <v>51</v>
      </c>
      <c r="E384" s="49" t="s">
        <v>3</v>
      </c>
      <c r="F384" s="49" t="s">
        <v>63</v>
      </c>
      <c r="G384" s="49" t="s">
        <v>21</v>
      </c>
      <c r="H384" s="49">
        <v>396.90000000000003</v>
      </c>
      <c r="I384" s="49">
        <v>441</v>
      </c>
      <c r="J384" s="49">
        <v>630</v>
      </c>
      <c r="K384" s="49">
        <v>900</v>
      </c>
      <c r="L384" s="49" t="s">
        <v>48</v>
      </c>
      <c r="M384" s="49">
        <v>29200</v>
      </c>
    </row>
    <row r="385" spans="1:13" x14ac:dyDescent="0.35">
      <c r="A385" s="49" t="s">
        <v>138</v>
      </c>
      <c r="B385" s="49" t="s">
        <v>113</v>
      </c>
      <c r="C385" s="49" t="s">
        <v>8</v>
      </c>
      <c r="D385" s="49" t="s">
        <v>52</v>
      </c>
      <c r="E385" s="49" t="s">
        <v>2</v>
      </c>
      <c r="F385" s="49" t="s">
        <v>63</v>
      </c>
      <c r="G385" s="49" t="s">
        <v>53</v>
      </c>
      <c r="H385" s="49">
        <v>623.70000000000005</v>
      </c>
      <c r="I385" s="49">
        <v>693</v>
      </c>
      <c r="J385" s="49">
        <v>770</v>
      </c>
      <c r="K385" s="49">
        <v>1100</v>
      </c>
      <c r="L385" s="49" t="s">
        <v>48</v>
      </c>
      <c r="M385" s="49">
        <v>29200</v>
      </c>
    </row>
    <row r="386" spans="1:13" x14ac:dyDescent="0.35">
      <c r="A386" s="49" t="s">
        <v>138</v>
      </c>
      <c r="B386" s="49" t="s">
        <v>113</v>
      </c>
      <c r="C386" s="49" t="s">
        <v>8</v>
      </c>
      <c r="D386" s="49" t="s">
        <v>52</v>
      </c>
      <c r="E386" s="49" t="s">
        <v>2</v>
      </c>
      <c r="F386" s="49" t="s">
        <v>63</v>
      </c>
      <c r="G386" s="49" t="s">
        <v>54</v>
      </c>
      <c r="H386" s="49">
        <v>623.70000000000005</v>
      </c>
      <c r="I386" s="49">
        <v>693</v>
      </c>
      <c r="J386" s="49">
        <v>770</v>
      </c>
      <c r="K386" s="49">
        <v>1100</v>
      </c>
      <c r="L386" s="49" t="s">
        <v>48</v>
      </c>
      <c r="M386" s="49">
        <v>29200</v>
      </c>
    </row>
    <row r="387" spans="1:13" x14ac:dyDescent="0.35">
      <c r="A387" s="49" t="s">
        <v>138</v>
      </c>
      <c r="B387" s="49" t="s">
        <v>113</v>
      </c>
      <c r="C387" s="49" t="s">
        <v>8</v>
      </c>
      <c r="D387" s="49" t="s">
        <v>52</v>
      </c>
      <c r="E387" s="49" t="s">
        <v>2</v>
      </c>
      <c r="F387" s="49" t="s">
        <v>63</v>
      </c>
      <c r="G387" s="49" t="s">
        <v>55</v>
      </c>
      <c r="H387" s="49">
        <v>623.70000000000005</v>
      </c>
      <c r="I387" s="49">
        <v>693</v>
      </c>
      <c r="J387" s="49">
        <v>770</v>
      </c>
      <c r="K387" s="49">
        <v>1100</v>
      </c>
      <c r="L387" s="49" t="s">
        <v>48</v>
      </c>
      <c r="M387" s="49">
        <v>29200</v>
      </c>
    </row>
    <row r="388" spans="1:13" x14ac:dyDescent="0.35">
      <c r="A388" s="49" t="s">
        <v>138</v>
      </c>
      <c r="B388" s="49" t="s">
        <v>113</v>
      </c>
      <c r="C388" s="49" t="s">
        <v>8</v>
      </c>
      <c r="D388" s="49" t="s">
        <v>52</v>
      </c>
      <c r="E388" s="49" t="s">
        <v>2</v>
      </c>
      <c r="F388" s="49" t="s">
        <v>63</v>
      </c>
      <c r="G388" s="49" t="s">
        <v>56</v>
      </c>
      <c r="H388" s="49">
        <v>623.70000000000005</v>
      </c>
      <c r="I388" s="49">
        <v>693</v>
      </c>
      <c r="J388" s="49">
        <v>770</v>
      </c>
      <c r="K388" s="49">
        <v>1100</v>
      </c>
      <c r="L388" s="49" t="s">
        <v>48</v>
      </c>
      <c r="M388" s="49">
        <v>29200</v>
      </c>
    </row>
    <row r="389" spans="1:13" x14ac:dyDescent="0.35">
      <c r="A389" s="49" t="s">
        <v>138</v>
      </c>
      <c r="B389" s="49" t="s">
        <v>113</v>
      </c>
      <c r="C389" s="49" t="s">
        <v>8</v>
      </c>
      <c r="D389" s="49" t="s">
        <v>52</v>
      </c>
      <c r="E389" s="49" t="s">
        <v>2</v>
      </c>
      <c r="F389" s="49" t="s">
        <v>63</v>
      </c>
      <c r="G389" s="49" t="s">
        <v>57</v>
      </c>
      <c r="H389" s="49">
        <v>623.70000000000005</v>
      </c>
      <c r="I389" s="49">
        <v>693</v>
      </c>
      <c r="J389" s="49">
        <v>770</v>
      </c>
      <c r="K389" s="49">
        <v>1100</v>
      </c>
      <c r="L389" s="49" t="s">
        <v>48</v>
      </c>
      <c r="M389" s="49">
        <v>29200</v>
      </c>
    </row>
    <row r="390" spans="1:13" x14ac:dyDescent="0.35">
      <c r="A390" s="49" t="s">
        <v>138</v>
      </c>
      <c r="B390" s="49" t="s">
        <v>113</v>
      </c>
      <c r="C390" s="49" t="s">
        <v>8</v>
      </c>
      <c r="D390" s="49" t="s">
        <v>58</v>
      </c>
      <c r="E390" s="49" t="s">
        <v>2</v>
      </c>
      <c r="F390" s="49" t="s">
        <v>63</v>
      </c>
      <c r="G390" s="49" t="s">
        <v>22</v>
      </c>
      <c r="H390" s="49">
        <v>496.8</v>
      </c>
      <c r="I390" s="49">
        <v>552</v>
      </c>
      <c r="J390" s="49">
        <v>788</v>
      </c>
      <c r="K390" s="49">
        <v>1125</v>
      </c>
      <c r="L390" s="49" t="s">
        <v>48</v>
      </c>
      <c r="M390" s="49">
        <v>29200</v>
      </c>
    </row>
    <row r="391" spans="1:13" x14ac:dyDescent="0.35">
      <c r="A391" s="49" t="s">
        <v>138</v>
      </c>
      <c r="B391" s="49" t="s">
        <v>113</v>
      </c>
      <c r="C391" s="49" t="s">
        <v>8</v>
      </c>
      <c r="D391" s="49" t="s">
        <v>58</v>
      </c>
      <c r="E391" s="49" t="s">
        <v>2</v>
      </c>
      <c r="F391" s="49" t="s">
        <v>63</v>
      </c>
      <c r="G391" s="49" t="s">
        <v>23</v>
      </c>
      <c r="H391" s="49">
        <v>496.8</v>
      </c>
      <c r="I391" s="49">
        <v>552</v>
      </c>
      <c r="J391" s="49">
        <v>788</v>
      </c>
      <c r="K391" s="49">
        <v>1125</v>
      </c>
      <c r="L391" s="49" t="s">
        <v>48</v>
      </c>
      <c r="M391" s="49">
        <v>29200</v>
      </c>
    </row>
    <row r="392" spans="1:13" x14ac:dyDescent="0.35">
      <c r="A392" s="49" t="s">
        <v>138</v>
      </c>
      <c r="B392" s="49" t="s">
        <v>113</v>
      </c>
      <c r="C392" s="49" t="s">
        <v>8</v>
      </c>
      <c r="D392" s="49" t="s">
        <v>58</v>
      </c>
      <c r="E392" s="49" t="s">
        <v>3</v>
      </c>
      <c r="F392" s="49" t="s">
        <v>63</v>
      </c>
      <c r="G392" s="49" t="s">
        <v>24</v>
      </c>
      <c r="H392" s="49">
        <v>496.8</v>
      </c>
      <c r="I392" s="49">
        <v>552</v>
      </c>
      <c r="J392" s="49">
        <v>788</v>
      </c>
      <c r="K392" s="49">
        <v>1125</v>
      </c>
      <c r="L392" s="49" t="s">
        <v>48</v>
      </c>
      <c r="M392" s="49">
        <v>29200</v>
      </c>
    </row>
    <row r="393" spans="1:13" x14ac:dyDescent="0.35">
      <c r="A393" s="49" t="s">
        <v>138</v>
      </c>
      <c r="B393" s="49" t="s">
        <v>113</v>
      </c>
      <c r="C393" s="49" t="s">
        <v>8</v>
      </c>
      <c r="D393" s="49" t="s">
        <v>59</v>
      </c>
      <c r="E393" s="49" t="s">
        <v>2</v>
      </c>
      <c r="F393" s="49" t="s">
        <v>63</v>
      </c>
      <c r="G393" s="49" t="s">
        <v>60</v>
      </c>
      <c r="H393" s="49">
        <v>396.90000000000003</v>
      </c>
      <c r="I393" s="49">
        <v>441</v>
      </c>
      <c r="J393" s="49">
        <v>630</v>
      </c>
      <c r="K393" s="49">
        <v>900</v>
      </c>
      <c r="L393" s="49" t="s">
        <v>48</v>
      </c>
      <c r="M393" s="49">
        <v>29200</v>
      </c>
    </row>
    <row r="394" spans="1:13" x14ac:dyDescent="0.35">
      <c r="A394" s="49" t="s">
        <v>138</v>
      </c>
      <c r="B394" s="49" t="s">
        <v>113</v>
      </c>
      <c r="C394" s="49" t="s">
        <v>8</v>
      </c>
      <c r="D394" s="49" t="s">
        <v>59</v>
      </c>
      <c r="E394" s="49" t="s">
        <v>2</v>
      </c>
      <c r="F394" s="49" t="s">
        <v>63</v>
      </c>
      <c r="G394" s="49" t="s">
        <v>25</v>
      </c>
      <c r="H394" s="49">
        <v>396.90000000000003</v>
      </c>
      <c r="I394" s="49">
        <v>441</v>
      </c>
      <c r="J394" s="49">
        <v>630</v>
      </c>
      <c r="K394" s="49">
        <v>900</v>
      </c>
      <c r="L394" s="49" t="s">
        <v>48</v>
      </c>
      <c r="M394" s="49">
        <v>29200</v>
      </c>
    </row>
    <row r="395" spans="1:13" x14ac:dyDescent="0.35">
      <c r="A395" s="49" t="s">
        <v>138</v>
      </c>
      <c r="B395" s="49" t="s">
        <v>113</v>
      </c>
      <c r="C395" s="49" t="s">
        <v>8</v>
      </c>
      <c r="D395" s="49" t="s">
        <v>59</v>
      </c>
      <c r="E395" s="49" t="s">
        <v>2</v>
      </c>
      <c r="F395" s="49" t="s">
        <v>63</v>
      </c>
      <c r="G395" s="49" t="s">
        <v>26</v>
      </c>
      <c r="H395" s="49">
        <v>396.90000000000003</v>
      </c>
      <c r="I395" s="49">
        <v>441</v>
      </c>
      <c r="J395" s="49">
        <v>630</v>
      </c>
      <c r="K395" s="49">
        <v>900</v>
      </c>
      <c r="L395" s="49" t="s">
        <v>48</v>
      </c>
      <c r="M395" s="49">
        <v>29200</v>
      </c>
    </row>
    <row r="396" spans="1:13" x14ac:dyDescent="0.35">
      <c r="A396" s="49" t="s">
        <v>138</v>
      </c>
      <c r="B396" s="49" t="s">
        <v>113</v>
      </c>
      <c r="C396" s="49" t="s">
        <v>8</v>
      </c>
      <c r="D396" s="49" t="s">
        <v>59</v>
      </c>
      <c r="E396" s="49" t="s">
        <v>3</v>
      </c>
      <c r="F396" s="49" t="s">
        <v>63</v>
      </c>
      <c r="G396" s="49" t="s">
        <v>27</v>
      </c>
      <c r="H396" s="49">
        <v>396.90000000000003</v>
      </c>
      <c r="I396" s="49">
        <v>441</v>
      </c>
      <c r="J396" s="49">
        <v>630</v>
      </c>
      <c r="K396" s="49">
        <v>900</v>
      </c>
      <c r="L396" s="49" t="s">
        <v>48</v>
      </c>
      <c r="M396" s="49">
        <v>29200</v>
      </c>
    </row>
    <row r="397" spans="1:13" x14ac:dyDescent="0.35">
      <c r="A397" s="49" t="s">
        <v>138</v>
      </c>
      <c r="B397" s="49" t="s">
        <v>113</v>
      </c>
      <c r="C397" s="49" t="s">
        <v>8</v>
      </c>
      <c r="D397" s="49" t="s">
        <v>61</v>
      </c>
      <c r="E397" s="49" t="s">
        <v>2</v>
      </c>
      <c r="F397" s="49" t="s">
        <v>63</v>
      </c>
      <c r="G397" s="49" t="s">
        <v>62</v>
      </c>
      <c r="H397" s="49">
        <v>333</v>
      </c>
      <c r="I397" s="49">
        <v>370</v>
      </c>
      <c r="J397" s="49">
        <v>470</v>
      </c>
      <c r="K397" s="49">
        <v>580</v>
      </c>
      <c r="L397" s="49" t="s">
        <v>48</v>
      </c>
      <c r="M397" s="49">
        <v>29200</v>
      </c>
    </row>
    <row r="398" spans="1:13" x14ac:dyDescent="0.35">
      <c r="A398" s="49" t="s">
        <v>114</v>
      </c>
      <c r="B398" s="49" t="s">
        <v>115</v>
      </c>
      <c r="C398" s="49" t="s">
        <v>3</v>
      </c>
      <c r="D398" s="49" t="s">
        <v>47</v>
      </c>
      <c r="E398" s="49" t="s">
        <v>2</v>
      </c>
      <c r="F398" s="49" t="s">
        <v>63</v>
      </c>
      <c r="G398" s="49" t="s">
        <v>10</v>
      </c>
      <c r="H398" s="49">
        <v>277.83</v>
      </c>
      <c r="I398" s="49">
        <v>308.7</v>
      </c>
      <c r="J398" s="49">
        <v>343</v>
      </c>
      <c r="K398" s="49">
        <v>490</v>
      </c>
      <c r="L398" s="49" t="s">
        <v>48</v>
      </c>
      <c r="M398" s="49">
        <v>24000</v>
      </c>
    </row>
    <row r="399" spans="1:13" x14ac:dyDescent="0.35">
      <c r="A399" s="49" t="s">
        <v>114</v>
      </c>
      <c r="B399" s="49" t="s">
        <v>115</v>
      </c>
      <c r="C399" s="49" t="s">
        <v>3</v>
      </c>
      <c r="D399" s="49" t="s">
        <v>47</v>
      </c>
      <c r="E399" s="49" t="s">
        <v>2</v>
      </c>
      <c r="F399" s="49" t="s">
        <v>63</v>
      </c>
      <c r="G399" s="49" t="s">
        <v>11</v>
      </c>
      <c r="H399" s="49">
        <v>277.83</v>
      </c>
      <c r="I399" s="49">
        <v>308.7</v>
      </c>
      <c r="J399" s="49">
        <v>343</v>
      </c>
      <c r="K399" s="49">
        <v>490</v>
      </c>
      <c r="L399" s="49" t="s">
        <v>48</v>
      </c>
      <c r="M399" s="49">
        <v>24000</v>
      </c>
    </row>
    <row r="400" spans="1:13" x14ac:dyDescent="0.35">
      <c r="A400" s="49" t="s">
        <v>114</v>
      </c>
      <c r="B400" s="49" t="s">
        <v>115</v>
      </c>
      <c r="C400" s="49" t="s">
        <v>3</v>
      </c>
      <c r="D400" s="49" t="s">
        <v>47</v>
      </c>
      <c r="E400" s="49" t="s">
        <v>2</v>
      </c>
      <c r="F400" s="49" t="s">
        <v>63</v>
      </c>
      <c r="G400" s="49" t="s">
        <v>49</v>
      </c>
      <c r="H400" s="49">
        <v>277.83</v>
      </c>
      <c r="I400" s="49">
        <v>308.7</v>
      </c>
      <c r="J400" s="49">
        <v>343</v>
      </c>
      <c r="K400" s="49">
        <v>490</v>
      </c>
      <c r="L400" s="49" t="s">
        <v>48</v>
      </c>
      <c r="M400" s="49">
        <v>24000</v>
      </c>
    </row>
    <row r="401" spans="1:13" x14ac:dyDescent="0.35">
      <c r="A401" s="49" t="s">
        <v>114</v>
      </c>
      <c r="B401" s="49" t="s">
        <v>115</v>
      </c>
      <c r="C401" s="49" t="s">
        <v>3</v>
      </c>
      <c r="D401" s="49" t="s">
        <v>47</v>
      </c>
      <c r="E401" s="49" t="s">
        <v>2</v>
      </c>
      <c r="F401" s="49" t="s">
        <v>63</v>
      </c>
      <c r="G401" s="49" t="s">
        <v>12</v>
      </c>
      <c r="H401" s="49">
        <v>277.83</v>
      </c>
      <c r="I401" s="49">
        <v>308.7</v>
      </c>
      <c r="J401" s="49">
        <v>343</v>
      </c>
      <c r="K401" s="49">
        <v>490</v>
      </c>
      <c r="L401" s="49" t="s">
        <v>48</v>
      </c>
      <c r="M401" s="49">
        <v>24000</v>
      </c>
    </row>
    <row r="402" spans="1:13" x14ac:dyDescent="0.35">
      <c r="A402" s="49" t="s">
        <v>114</v>
      </c>
      <c r="B402" s="49" t="s">
        <v>115</v>
      </c>
      <c r="C402" s="49" t="s">
        <v>3</v>
      </c>
      <c r="D402" s="49" t="s">
        <v>50</v>
      </c>
      <c r="E402" s="49" t="s">
        <v>2</v>
      </c>
      <c r="F402" s="49" t="s">
        <v>63</v>
      </c>
      <c r="G402" s="49" t="s">
        <v>13</v>
      </c>
      <c r="H402" s="49">
        <v>522</v>
      </c>
      <c r="I402" s="49">
        <v>580</v>
      </c>
      <c r="J402" s="49">
        <v>780</v>
      </c>
      <c r="K402" s="49">
        <v>980</v>
      </c>
      <c r="L402" s="49" t="s">
        <v>48</v>
      </c>
      <c r="M402" s="49">
        <v>24000</v>
      </c>
    </row>
    <row r="403" spans="1:13" x14ac:dyDescent="0.35">
      <c r="A403" s="49" t="s">
        <v>114</v>
      </c>
      <c r="B403" s="49" t="s">
        <v>115</v>
      </c>
      <c r="C403" s="49" t="s">
        <v>3</v>
      </c>
      <c r="D403" s="49" t="s">
        <v>50</v>
      </c>
      <c r="E403" s="49" t="s">
        <v>2</v>
      </c>
      <c r="F403" s="49" t="s">
        <v>63</v>
      </c>
      <c r="G403" s="49" t="s">
        <v>14</v>
      </c>
      <c r="H403" s="49">
        <v>522</v>
      </c>
      <c r="I403" s="49">
        <v>580</v>
      </c>
      <c r="J403" s="49">
        <v>780</v>
      </c>
      <c r="K403" s="49">
        <v>980</v>
      </c>
      <c r="L403" s="49" t="s">
        <v>48</v>
      </c>
      <c r="M403" s="49">
        <v>24000</v>
      </c>
    </row>
    <row r="404" spans="1:13" x14ac:dyDescent="0.35">
      <c r="A404" s="49" t="s">
        <v>114</v>
      </c>
      <c r="B404" s="49" t="s">
        <v>115</v>
      </c>
      <c r="C404" s="49" t="s">
        <v>3</v>
      </c>
      <c r="D404" s="49" t="s">
        <v>50</v>
      </c>
      <c r="E404" s="49" t="s">
        <v>2</v>
      </c>
      <c r="F404" s="49" t="s">
        <v>63</v>
      </c>
      <c r="G404" s="49" t="s">
        <v>15</v>
      </c>
      <c r="H404" s="49">
        <v>522</v>
      </c>
      <c r="I404" s="49">
        <v>580</v>
      </c>
      <c r="J404" s="49">
        <v>780</v>
      </c>
      <c r="K404" s="49">
        <v>980</v>
      </c>
      <c r="L404" s="49" t="s">
        <v>48</v>
      </c>
      <c r="M404" s="49">
        <v>24000</v>
      </c>
    </row>
    <row r="405" spans="1:13" x14ac:dyDescent="0.35">
      <c r="A405" s="49" t="s">
        <v>114</v>
      </c>
      <c r="B405" s="49" t="s">
        <v>115</v>
      </c>
      <c r="C405" s="49" t="s">
        <v>3</v>
      </c>
      <c r="D405" s="49" t="s">
        <v>50</v>
      </c>
      <c r="E405" s="49" t="s">
        <v>2</v>
      </c>
      <c r="F405" s="49" t="s">
        <v>63</v>
      </c>
      <c r="G405" s="49" t="s">
        <v>16</v>
      </c>
      <c r="H405" s="49">
        <v>522</v>
      </c>
      <c r="I405" s="49">
        <v>580</v>
      </c>
      <c r="J405" s="49">
        <v>780</v>
      </c>
      <c r="K405" s="49">
        <v>980</v>
      </c>
      <c r="L405" s="49" t="s">
        <v>48</v>
      </c>
      <c r="M405" s="49">
        <v>24000</v>
      </c>
    </row>
    <row r="406" spans="1:13" x14ac:dyDescent="0.35">
      <c r="A406" s="49" t="s">
        <v>114</v>
      </c>
      <c r="B406" s="49" t="s">
        <v>115</v>
      </c>
      <c r="C406" s="49" t="s">
        <v>3</v>
      </c>
      <c r="D406" s="49" t="s">
        <v>50</v>
      </c>
      <c r="E406" s="49" t="s">
        <v>2</v>
      </c>
      <c r="F406" s="49" t="s">
        <v>63</v>
      </c>
      <c r="G406" s="49" t="s">
        <v>17</v>
      </c>
      <c r="H406" s="49">
        <v>522</v>
      </c>
      <c r="I406" s="49">
        <v>580</v>
      </c>
      <c r="J406" s="49">
        <v>780</v>
      </c>
      <c r="K406" s="49">
        <v>980</v>
      </c>
      <c r="L406" s="49" t="s">
        <v>48</v>
      </c>
      <c r="M406" s="49">
        <v>24000</v>
      </c>
    </row>
    <row r="407" spans="1:13" x14ac:dyDescent="0.35">
      <c r="A407" s="49" t="s">
        <v>114</v>
      </c>
      <c r="B407" s="49" t="s">
        <v>115</v>
      </c>
      <c r="C407" s="49" t="s">
        <v>3</v>
      </c>
      <c r="D407" s="49" t="s">
        <v>51</v>
      </c>
      <c r="E407" s="49" t="s">
        <v>2</v>
      </c>
      <c r="F407" s="49" t="s">
        <v>63</v>
      </c>
      <c r="G407" s="49" t="s">
        <v>18</v>
      </c>
      <c r="H407" s="49">
        <v>522</v>
      </c>
      <c r="I407" s="49">
        <v>580</v>
      </c>
      <c r="J407" s="49">
        <v>780</v>
      </c>
      <c r="K407" s="49">
        <v>980</v>
      </c>
      <c r="L407" s="49" t="s">
        <v>48</v>
      </c>
      <c r="M407" s="49">
        <v>24000</v>
      </c>
    </row>
    <row r="408" spans="1:13" x14ac:dyDescent="0.35">
      <c r="A408" s="49" t="s">
        <v>114</v>
      </c>
      <c r="B408" s="49" t="s">
        <v>115</v>
      </c>
      <c r="C408" s="49" t="s">
        <v>3</v>
      </c>
      <c r="D408" s="49" t="s">
        <v>51</v>
      </c>
      <c r="E408" s="49" t="s">
        <v>2</v>
      </c>
      <c r="F408" s="49" t="s">
        <v>63</v>
      </c>
      <c r="G408" s="49" t="s">
        <v>19</v>
      </c>
      <c r="H408" s="49">
        <v>522</v>
      </c>
      <c r="I408" s="49">
        <v>580</v>
      </c>
      <c r="J408" s="49">
        <v>780</v>
      </c>
      <c r="K408" s="49">
        <v>980</v>
      </c>
      <c r="L408" s="49" t="s">
        <v>48</v>
      </c>
      <c r="M408" s="49">
        <v>24000</v>
      </c>
    </row>
    <row r="409" spans="1:13" x14ac:dyDescent="0.35">
      <c r="A409" s="49" t="s">
        <v>114</v>
      </c>
      <c r="B409" s="49" t="s">
        <v>115</v>
      </c>
      <c r="C409" s="49" t="s">
        <v>3</v>
      </c>
      <c r="D409" s="49" t="s">
        <v>51</v>
      </c>
      <c r="E409" s="49" t="s">
        <v>3</v>
      </c>
      <c r="F409" s="49" t="s">
        <v>63</v>
      </c>
      <c r="G409" s="49" t="s">
        <v>20</v>
      </c>
      <c r="H409" s="49">
        <v>522</v>
      </c>
      <c r="I409" s="49">
        <v>580</v>
      </c>
      <c r="J409" s="49">
        <v>780</v>
      </c>
      <c r="K409" s="49">
        <v>980</v>
      </c>
      <c r="L409" s="49" t="s">
        <v>48</v>
      </c>
      <c r="M409" s="49">
        <v>24000</v>
      </c>
    </row>
    <row r="410" spans="1:13" x14ac:dyDescent="0.35">
      <c r="A410" s="49" t="s">
        <v>114</v>
      </c>
      <c r="B410" s="49" t="s">
        <v>115</v>
      </c>
      <c r="C410" s="49" t="s">
        <v>3</v>
      </c>
      <c r="D410" s="49" t="s">
        <v>51</v>
      </c>
      <c r="E410" s="49" t="s">
        <v>3</v>
      </c>
      <c r="F410" s="49" t="s">
        <v>63</v>
      </c>
      <c r="G410" s="49" t="s">
        <v>21</v>
      </c>
      <c r="H410" s="49">
        <v>522</v>
      </c>
      <c r="I410" s="49">
        <v>580</v>
      </c>
      <c r="J410" s="49">
        <v>780</v>
      </c>
      <c r="K410" s="49">
        <v>980</v>
      </c>
      <c r="L410" s="49" t="s">
        <v>48</v>
      </c>
      <c r="M410" s="49">
        <v>24000</v>
      </c>
    </row>
    <row r="411" spans="1:13" x14ac:dyDescent="0.35">
      <c r="A411" s="49" t="s">
        <v>114</v>
      </c>
      <c r="B411" s="49" t="s">
        <v>115</v>
      </c>
      <c r="C411" s="49" t="s">
        <v>3</v>
      </c>
      <c r="D411" s="49" t="s">
        <v>52</v>
      </c>
      <c r="E411" s="49" t="s">
        <v>2</v>
      </c>
      <c r="F411" s="49" t="s">
        <v>63</v>
      </c>
      <c r="G411" s="49" t="s">
        <v>53</v>
      </c>
      <c r="H411" s="49">
        <v>631.80000000000007</v>
      </c>
      <c r="I411" s="49">
        <v>702</v>
      </c>
      <c r="J411" s="49">
        <v>780</v>
      </c>
      <c r="K411" s="49">
        <v>980</v>
      </c>
      <c r="L411" s="49" t="s">
        <v>48</v>
      </c>
      <c r="M411" s="49">
        <v>24000</v>
      </c>
    </row>
    <row r="412" spans="1:13" x14ac:dyDescent="0.35">
      <c r="A412" s="49" t="s">
        <v>114</v>
      </c>
      <c r="B412" s="49" t="s">
        <v>115</v>
      </c>
      <c r="C412" s="49" t="s">
        <v>3</v>
      </c>
      <c r="D412" s="49" t="s">
        <v>52</v>
      </c>
      <c r="E412" s="49" t="s">
        <v>2</v>
      </c>
      <c r="F412" s="49" t="s">
        <v>63</v>
      </c>
      <c r="G412" s="49" t="s">
        <v>54</v>
      </c>
      <c r="H412" s="49">
        <v>631.80000000000007</v>
      </c>
      <c r="I412" s="49">
        <v>702</v>
      </c>
      <c r="J412" s="49">
        <v>780</v>
      </c>
      <c r="K412" s="49">
        <v>980</v>
      </c>
      <c r="L412" s="49" t="s">
        <v>48</v>
      </c>
      <c r="M412" s="49">
        <v>24000</v>
      </c>
    </row>
    <row r="413" spans="1:13" x14ac:dyDescent="0.35">
      <c r="A413" s="49" t="s">
        <v>114</v>
      </c>
      <c r="B413" s="49" t="s">
        <v>115</v>
      </c>
      <c r="C413" s="49" t="s">
        <v>3</v>
      </c>
      <c r="D413" s="49" t="s">
        <v>52</v>
      </c>
      <c r="E413" s="49" t="s">
        <v>2</v>
      </c>
      <c r="F413" s="49" t="s">
        <v>63</v>
      </c>
      <c r="G413" s="49" t="s">
        <v>55</v>
      </c>
      <c r="H413" s="49">
        <v>631.80000000000007</v>
      </c>
      <c r="I413" s="49">
        <v>702</v>
      </c>
      <c r="J413" s="49">
        <v>780</v>
      </c>
      <c r="K413" s="49">
        <v>980</v>
      </c>
      <c r="L413" s="49" t="s">
        <v>48</v>
      </c>
      <c r="M413" s="49">
        <v>24000</v>
      </c>
    </row>
    <row r="414" spans="1:13" x14ac:dyDescent="0.35">
      <c r="A414" s="49" t="s">
        <v>114</v>
      </c>
      <c r="B414" s="49" t="s">
        <v>115</v>
      </c>
      <c r="C414" s="49" t="s">
        <v>3</v>
      </c>
      <c r="D414" s="49" t="s">
        <v>52</v>
      </c>
      <c r="E414" s="49" t="s">
        <v>2</v>
      </c>
      <c r="F414" s="49" t="s">
        <v>63</v>
      </c>
      <c r="G414" s="49" t="s">
        <v>56</v>
      </c>
      <c r="H414" s="49">
        <v>631.80000000000007</v>
      </c>
      <c r="I414" s="49">
        <v>702</v>
      </c>
      <c r="J414" s="49">
        <v>780</v>
      </c>
      <c r="K414" s="49">
        <v>980</v>
      </c>
      <c r="L414" s="49" t="s">
        <v>48</v>
      </c>
      <c r="M414" s="49">
        <v>24000</v>
      </c>
    </row>
    <row r="415" spans="1:13" x14ac:dyDescent="0.35">
      <c r="A415" s="49" t="s">
        <v>114</v>
      </c>
      <c r="B415" s="49" t="s">
        <v>115</v>
      </c>
      <c r="C415" s="49" t="s">
        <v>3</v>
      </c>
      <c r="D415" s="49" t="s">
        <v>52</v>
      </c>
      <c r="E415" s="49" t="s">
        <v>2</v>
      </c>
      <c r="F415" s="49" t="s">
        <v>63</v>
      </c>
      <c r="G415" s="49" t="s">
        <v>57</v>
      </c>
      <c r="H415" s="49">
        <v>631.80000000000007</v>
      </c>
      <c r="I415" s="49">
        <v>702</v>
      </c>
      <c r="J415" s="49">
        <v>780</v>
      </c>
      <c r="K415" s="49">
        <v>980</v>
      </c>
      <c r="L415" s="49" t="s">
        <v>48</v>
      </c>
      <c r="M415" s="49">
        <v>24000</v>
      </c>
    </row>
    <row r="416" spans="1:13" x14ac:dyDescent="0.35">
      <c r="A416" s="49" t="s">
        <v>114</v>
      </c>
      <c r="B416" s="49" t="s">
        <v>115</v>
      </c>
      <c r="C416" s="49" t="s">
        <v>3</v>
      </c>
      <c r="D416" s="49" t="s">
        <v>58</v>
      </c>
      <c r="E416" s="49" t="s">
        <v>2</v>
      </c>
      <c r="F416" s="49" t="s">
        <v>63</v>
      </c>
      <c r="G416" s="49" t="s">
        <v>22</v>
      </c>
      <c r="H416" s="49">
        <v>216.9</v>
      </c>
      <c r="I416" s="49">
        <v>241</v>
      </c>
      <c r="J416" s="49">
        <v>343</v>
      </c>
      <c r="K416" s="49">
        <v>490</v>
      </c>
      <c r="L416" s="49" t="s">
        <v>48</v>
      </c>
      <c r="M416" s="49">
        <v>24000</v>
      </c>
    </row>
    <row r="417" spans="1:13" x14ac:dyDescent="0.35">
      <c r="A417" s="49" t="s">
        <v>114</v>
      </c>
      <c r="B417" s="49" t="s">
        <v>115</v>
      </c>
      <c r="C417" s="49" t="s">
        <v>3</v>
      </c>
      <c r="D417" s="49" t="s">
        <v>58</v>
      </c>
      <c r="E417" s="49" t="s">
        <v>2</v>
      </c>
      <c r="F417" s="49" t="s">
        <v>63</v>
      </c>
      <c r="G417" s="49" t="s">
        <v>23</v>
      </c>
      <c r="H417" s="49">
        <v>216.9</v>
      </c>
      <c r="I417" s="49">
        <v>241</v>
      </c>
      <c r="J417" s="49">
        <v>343</v>
      </c>
      <c r="K417" s="49">
        <v>490</v>
      </c>
      <c r="L417" s="49" t="s">
        <v>48</v>
      </c>
      <c r="M417" s="49">
        <v>24000</v>
      </c>
    </row>
    <row r="418" spans="1:13" x14ac:dyDescent="0.35">
      <c r="A418" s="49" t="s">
        <v>114</v>
      </c>
      <c r="B418" s="49" t="s">
        <v>115</v>
      </c>
      <c r="C418" s="49" t="s">
        <v>3</v>
      </c>
      <c r="D418" s="49" t="s">
        <v>58</v>
      </c>
      <c r="E418" s="49" t="s">
        <v>3</v>
      </c>
      <c r="F418" s="49" t="s">
        <v>63</v>
      </c>
      <c r="G418" s="49" t="s">
        <v>24</v>
      </c>
      <c r="H418" s="49">
        <v>216.9</v>
      </c>
      <c r="I418" s="49">
        <v>241</v>
      </c>
      <c r="J418" s="49">
        <v>343</v>
      </c>
      <c r="K418" s="49">
        <v>490</v>
      </c>
      <c r="L418" s="49" t="s">
        <v>48</v>
      </c>
      <c r="M418" s="49">
        <v>24000</v>
      </c>
    </row>
    <row r="419" spans="1:13" x14ac:dyDescent="0.35">
      <c r="A419" s="49" t="s">
        <v>114</v>
      </c>
      <c r="B419" s="49" t="s">
        <v>115</v>
      </c>
      <c r="C419" s="49" t="s">
        <v>3</v>
      </c>
      <c r="D419" s="49" t="s">
        <v>59</v>
      </c>
      <c r="E419" s="49" t="s">
        <v>2</v>
      </c>
      <c r="F419" s="49" t="s">
        <v>63</v>
      </c>
      <c r="G419" s="49" t="s">
        <v>60</v>
      </c>
      <c r="H419" s="49">
        <v>216.9</v>
      </c>
      <c r="I419" s="49">
        <v>241</v>
      </c>
      <c r="J419" s="49">
        <v>343</v>
      </c>
      <c r="K419" s="49">
        <v>490</v>
      </c>
      <c r="L419" s="49" t="s">
        <v>48</v>
      </c>
      <c r="M419" s="49">
        <v>24000</v>
      </c>
    </row>
    <row r="420" spans="1:13" x14ac:dyDescent="0.35">
      <c r="A420" s="49" t="s">
        <v>114</v>
      </c>
      <c r="B420" s="49" t="s">
        <v>115</v>
      </c>
      <c r="C420" s="49" t="s">
        <v>3</v>
      </c>
      <c r="D420" s="49" t="s">
        <v>59</v>
      </c>
      <c r="E420" s="49" t="s">
        <v>2</v>
      </c>
      <c r="F420" s="49" t="s">
        <v>63</v>
      </c>
      <c r="G420" s="49" t="s">
        <v>25</v>
      </c>
      <c r="H420" s="49">
        <v>216.9</v>
      </c>
      <c r="I420" s="49">
        <v>241</v>
      </c>
      <c r="J420" s="49">
        <v>343</v>
      </c>
      <c r="K420" s="49">
        <v>490</v>
      </c>
      <c r="L420" s="49" t="s">
        <v>48</v>
      </c>
      <c r="M420" s="49">
        <v>24000</v>
      </c>
    </row>
    <row r="421" spans="1:13" x14ac:dyDescent="0.35">
      <c r="A421" s="49" t="s">
        <v>114</v>
      </c>
      <c r="B421" s="49" t="s">
        <v>115</v>
      </c>
      <c r="C421" s="49" t="s">
        <v>3</v>
      </c>
      <c r="D421" s="49" t="s">
        <v>59</v>
      </c>
      <c r="E421" s="49" t="s">
        <v>2</v>
      </c>
      <c r="F421" s="49" t="s">
        <v>63</v>
      </c>
      <c r="G421" s="49" t="s">
        <v>26</v>
      </c>
      <c r="H421" s="49">
        <v>216.9</v>
      </c>
      <c r="I421" s="49">
        <v>241</v>
      </c>
      <c r="J421" s="49">
        <v>343</v>
      </c>
      <c r="K421" s="49">
        <v>490</v>
      </c>
      <c r="L421" s="49" t="s">
        <v>48</v>
      </c>
      <c r="M421" s="49">
        <v>24000</v>
      </c>
    </row>
    <row r="422" spans="1:13" x14ac:dyDescent="0.35">
      <c r="A422" s="49" t="s">
        <v>114</v>
      </c>
      <c r="B422" s="49" t="s">
        <v>115</v>
      </c>
      <c r="C422" s="49" t="s">
        <v>3</v>
      </c>
      <c r="D422" s="49" t="s">
        <v>59</v>
      </c>
      <c r="E422" s="49" t="s">
        <v>3</v>
      </c>
      <c r="F422" s="49" t="s">
        <v>63</v>
      </c>
      <c r="G422" s="49" t="s">
        <v>27</v>
      </c>
      <c r="H422" s="49">
        <v>216.9</v>
      </c>
      <c r="I422" s="49">
        <v>241</v>
      </c>
      <c r="J422" s="49">
        <v>343</v>
      </c>
      <c r="K422" s="49">
        <v>490</v>
      </c>
      <c r="L422" s="49" t="s">
        <v>48</v>
      </c>
      <c r="M422" s="49">
        <v>24000</v>
      </c>
    </row>
    <row r="423" spans="1:13" x14ac:dyDescent="0.35">
      <c r="A423" s="49" t="s">
        <v>114</v>
      </c>
      <c r="B423" s="49" t="s">
        <v>115</v>
      </c>
      <c r="C423" s="49" t="s">
        <v>3</v>
      </c>
      <c r="D423" s="49" t="s">
        <v>61</v>
      </c>
      <c r="E423" s="49" t="s">
        <v>2</v>
      </c>
      <c r="F423" s="49" t="s">
        <v>63</v>
      </c>
      <c r="G423" s="49" t="s">
        <v>62</v>
      </c>
      <c r="H423" s="49">
        <v>216.9</v>
      </c>
      <c r="I423" s="49">
        <v>241</v>
      </c>
      <c r="J423" s="49">
        <v>343</v>
      </c>
      <c r="K423" s="49">
        <v>490</v>
      </c>
      <c r="L423" s="49" t="s">
        <v>48</v>
      </c>
      <c r="M423" s="49">
        <v>24000</v>
      </c>
    </row>
    <row r="424" spans="1:13" x14ac:dyDescent="0.35">
      <c r="A424" s="49" t="s">
        <v>114</v>
      </c>
      <c r="B424" s="49" t="s">
        <v>115</v>
      </c>
      <c r="C424" s="49" t="s">
        <v>7</v>
      </c>
      <c r="D424" s="49" t="s">
        <v>47</v>
      </c>
      <c r="E424" s="49" t="s">
        <v>2</v>
      </c>
      <c r="F424" s="49" t="s">
        <v>63</v>
      </c>
      <c r="G424" s="49" t="s">
        <v>10</v>
      </c>
      <c r="H424" s="49">
        <v>277.83</v>
      </c>
      <c r="I424" s="49">
        <v>308.7</v>
      </c>
      <c r="J424" s="49">
        <v>343</v>
      </c>
      <c r="K424" s="49">
        <v>490</v>
      </c>
      <c r="L424" s="49" t="s">
        <v>48</v>
      </c>
      <c r="M424" s="49">
        <v>29200</v>
      </c>
    </row>
    <row r="425" spans="1:13" x14ac:dyDescent="0.35">
      <c r="A425" s="49" t="s">
        <v>114</v>
      </c>
      <c r="B425" s="49" t="s">
        <v>115</v>
      </c>
      <c r="C425" s="49" t="s">
        <v>7</v>
      </c>
      <c r="D425" s="49" t="s">
        <v>47</v>
      </c>
      <c r="E425" s="49" t="s">
        <v>2</v>
      </c>
      <c r="F425" s="49" t="s">
        <v>63</v>
      </c>
      <c r="G425" s="49" t="s">
        <v>11</v>
      </c>
      <c r="H425" s="49">
        <v>277.83</v>
      </c>
      <c r="I425" s="49">
        <v>308.7</v>
      </c>
      <c r="J425" s="49">
        <v>343</v>
      </c>
      <c r="K425" s="49">
        <v>490</v>
      </c>
      <c r="L425" s="49" t="s">
        <v>48</v>
      </c>
      <c r="M425" s="49">
        <v>29200</v>
      </c>
    </row>
    <row r="426" spans="1:13" x14ac:dyDescent="0.35">
      <c r="A426" s="49" t="s">
        <v>114</v>
      </c>
      <c r="B426" s="49" t="s">
        <v>115</v>
      </c>
      <c r="C426" s="49" t="s">
        <v>7</v>
      </c>
      <c r="D426" s="49" t="s">
        <v>47</v>
      </c>
      <c r="E426" s="49" t="s">
        <v>2</v>
      </c>
      <c r="F426" s="49" t="s">
        <v>63</v>
      </c>
      <c r="G426" s="49" t="s">
        <v>49</v>
      </c>
      <c r="H426" s="49">
        <v>277.83</v>
      </c>
      <c r="I426" s="49">
        <v>308.7</v>
      </c>
      <c r="J426" s="49">
        <v>343</v>
      </c>
      <c r="K426" s="49">
        <v>490</v>
      </c>
      <c r="L426" s="49" t="s">
        <v>48</v>
      </c>
      <c r="M426" s="49">
        <v>29200</v>
      </c>
    </row>
    <row r="427" spans="1:13" x14ac:dyDescent="0.35">
      <c r="A427" s="49" t="s">
        <v>114</v>
      </c>
      <c r="B427" s="49" t="s">
        <v>115</v>
      </c>
      <c r="C427" s="49" t="s">
        <v>7</v>
      </c>
      <c r="D427" s="49" t="s">
        <v>47</v>
      </c>
      <c r="E427" s="49" t="s">
        <v>2</v>
      </c>
      <c r="F427" s="49" t="s">
        <v>63</v>
      </c>
      <c r="G427" s="49" t="s">
        <v>12</v>
      </c>
      <c r="H427" s="49">
        <v>277.83</v>
      </c>
      <c r="I427" s="49">
        <v>308.7</v>
      </c>
      <c r="J427" s="49">
        <v>343</v>
      </c>
      <c r="K427" s="49">
        <v>490</v>
      </c>
      <c r="L427" s="49" t="s">
        <v>48</v>
      </c>
      <c r="M427" s="49">
        <v>29200</v>
      </c>
    </row>
    <row r="428" spans="1:13" x14ac:dyDescent="0.35">
      <c r="A428" s="49" t="s">
        <v>114</v>
      </c>
      <c r="B428" s="49" t="s">
        <v>115</v>
      </c>
      <c r="C428" s="49" t="s">
        <v>7</v>
      </c>
      <c r="D428" s="49" t="s">
        <v>50</v>
      </c>
      <c r="E428" s="49" t="s">
        <v>2</v>
      </c>
      <c r="F428" s="49" t="s">
        <v>63</v>
      </c>
      <c r="G428" s="49" t="s">
        <v>13</v>
      </c>
      <c r="H428" s="49">
        <v>522</v>
      </c>
      <c r="I428" s="49">
        <v>580</v>
      </c>
      <c r="J428" s="49">
        <v>780</v>
      </c>
      <c r="K428" s="49">
        <v>980</v>
      </c>
      <c r="L428" s="49" t="s">
        <v>48</v>
      </c>
      <c r="M428" s="49">
        <v>29200</v>
      </c>
    </row>
    <row r="429" spans="1:13" x14ac:dyDescent="0.35">
      <c r="A429" s="49" t="s">
        <v>114</v>
      </c>
      <c r="B429" s="49" t="s">
        <v>115</v>
      </c>
      <c r="C429" s="49" t="s">
        <v>7</v>
      </c>
      <c r="D429" s="49" t="s">
        <v>50</v>
      </c>
      <c r="E429" s="49" t="s">
        <v>2</v>
      </c>
      <c r="F429" s="49" t="s">
        <v>63</v>
      </c>
      <c r="G429" s="49" t="s">
        <v>14</v>
      </c>
      <c r="H429" s="49">
        <v>522</v>
      </c>
      <c r="I429" s="49">
        <v>580</v>
      </c>
      <c r="J429" s="49">
        <v>780</v>
      </c>
      <c r="K429" s="49">
        <v>980</v>
      </c>
      <c r="L429" s="49" t="s">
        <v>48</v>
      </c>
      <c r="M429" s="49">
        <v>29200</v>
      </c>
    </row>
    <row r="430" spans="1:13" x14ac:dyDescent="0.35">
      <c r="A430" s="49" t="s">
        <v>114</v>
      </c>
      <c r="B430" s="49" t="s">
        <v>115</v>
      </c>
      <c r="C430" s="49" t="s">
        <v>7</v>
      </c>
      <c r="D430" s="49" t="s">
        <v>50</v>
      </c>
      <c r="E430" s="49" t="s">
        <v>2</v>
      </c>
      <c r="F430" s="49" t="s">
        <v>63</v>
      </c>
      <c r="G430" s="49" t="s">
        <v>15</v>
      </c>
      <c r="H430" s="49">
        <v>522</v>
      </c>
      <c r="I430" s="49">
        <v>580</v>
      </c>
      <c r="J430" s="49">
        <v>780</v>
      </c>
      <c r="K430" s="49">
        <v>980</v>
      </c>
      <c r="L430" s="49" t="s">
        <v>48</v>
      </c>
      <c r="M430" s="49">
        <v>29200</v>
      </c>
    </row>
    <row r="431" spans="1:13" x14ac:dyDescent="0.35">
      <c r="A431" s="49" t="s">
        <v>114</v>
      </c>
      <c r="B431" s="49" t="s">
        <v>115</v>
      </c>
      <c r="C431" s="49" t="s">
        <v>7</v>
      </c>
      <c r="D431" s="49" t="s">
        <v>50</v>
      </c>
      <c r="E431" s="49" t="s">
        <v>2</v>
      </c>
      <c r="F431" s="49" t="s">
        <v>63</v>
      </c>
      <c r="G431" s="49" t="s">
        <v>16</v>
      </c>
      <c r="H431" s="49">
        <v>522</v>
      </c>
      <c r="I431" s="49">
        <v>580</v>
      </c>
      <c r="J431" s="49">
        <v>780</v>
      </c>
      <c r="K431" s="49">
        <v>980</v>
      </c>
      <c r="L431" s="49" t="s">
        <v>48</v>
      </c>
      <c r="M431" s="49">
        <v>29200</v>
      </c>
    </row>
    <row r="432" spans="1:13" x14ac:dyDescent="0.35">
      <c r="A432" s="49" t="s">
        <v>114</v>
      </c>
      <c r="B432" s="49" t="s">
        <v>115</v>
      </c>
      <c r="C432" s="49" t="s">
        <v>7</v>
      </c>
      <c r="D432" s="49" t="s">
        <v>50</v>
      </c>
      <c r="E432" s="49" t="s">
        <v>2</v>
      </c>
      <c r="F432" s="49" t="s">
        <v>63</v>
      </c>
      <c r="G432" s="49" t="s">
        <v>17</v>
      </c>
      <c r="H432" s="49">
        <v>522</v>
      </c>
      <c r="I432" s="49">
        <v>580</v>
      </c>
      <c r="J432" s="49">
        <v>780</v>
      </c>
      <c r="K432" s="49">
        <v>980</v>
      </c>
      <c r="L432" s="49" t="s">
        <v>48</v>
      </c>
      <c r="M432" s="49">
        <v>29200</v>
      </c>
    </row>
    <row r="433" spans="1:13" x14ac:dyDescent="0.35">
      <c r="A433" s="49" t="s">
        <v>114</v>
      </c>
      <c r="B433" s="49" t="s">
        <v>115</v>
      </c>
      <c r="C433" s="49" t="s">
        <v>7</v>
      </c>
      <c r="D433" s="49" t="s">
        <v>51</v>
      </c>
      <c r="E433" s="49" t="s">
        <v>2</v>
      </c>
      <c r="F433" s="49" t="s">
        <v>63</v>
      </c>
      <c r="G433" s="49" t="s">
        <v>18</v>
      </c>
      <c r="H433" s="49">
        <v>522</v>
      </c>
      <c r="I433" s="49">
        <v>580</v>
      </c>
      <c r="J433" s="49">
        <v>780</v>
      </c>
      <c r="K433" s="49">
        <v>980</v>
      </c>
      <c r="L433" s="49" t="s">
        <v>48</v>
      </c>
      <c r="M433" s="49">
        <v>29200</v>
      </c>
    </row>
    <row r="434" spans="1:13" x14ac:dyDescent="0.35">
      <c r="A434" s="49" t="s">
        <v>114</v>
      </c>
      <c r="B434" s="49" t="s">
        <v>115</v>
      </c>
      <c r="C434" s="49" t="s">
        <v>7</v>
      </c>
      <c r="D434" s="49" t="s">
        <v>51</v>
      </c>
      <c r="E434" s="49" t="s">
        <v>2</v>
      </c>
      <c r="F434" s="49" t="s">
        <v>63</v>
      </c>
      <c r="G434" s="49" t="s">
        <v>19</v>
      </c>
      <c r="H434" s="49">
        <v>522</v>
      </c>
      <c r="I434" s="49">
        <v>580</v>
      </c>
      <c r="J434" s="49">
        <v>780</v>
      </c>
      <c r="K434" s="49">
        <v>980</v>
      </c>
      <c r="L434" s="49" t="s">
        <v>48</v>
      </c>
      <c r="M434" s="49">
        <v>29200</v>
      </c>
    </row>
    <row r="435" spans="1:13" x14ac:dyDescent="0.35">
      <c r="A435" s="49" t="s">
        <v>114</v>
      </c>
      <c r="B435" s="49" t="s">
        <v>115</v>
      </c>
      <c r="C435" s="49" t="s">
        <v>7</v>
      </c>
      <c r="D435" s="49" t="s">
        <v>51</v>
      </c>
      <c r="E435" s="49" t="s">
        <v>3</v>
      </c>
      <c r="F435" s="49" t="s">
        <v>63</v>
      </c>
      <c r="G435" s="49" t="s">
        <v>20</v>
      </c>
      <c r="H435" s="49">
        <v>522</v>
      </c>
      <c r="I435" s="49">
        <v>580</v>
      </c>
      <c r="J435" s="49">
        <v>780</v>
      </c>
      <c r="K435" s="49">
        <v>980</v>
      </c>
      <c r="L435" s="49" t="s">
        <v>48</v>
      </c>
      <c r="M435" s="49">
        <v>29200</v>
      </c>
    </row>
    <row r="436" spans="1:13" x14ac:dyDescent="0.35">
      <c r="A436" s="49" t="s">
        <v>114</v>
      </c>
      <c r="B436" s="49" t="s">
        <v>115</v>
      </c>
      <c r="C436" s="49" t="s">
        <v>7</v>
      </c>
      <c r="D436" s="49" t="s">
        <v>51</v>
      </c>
      <c r="E436" s="49" t="s">
        <v>3</v>
      </c>
      <c r="F436" s="49" t="s">
        <v>63</v>
      </c>
      <c r="G436" s="49" t="s">
        <v>21</v>
      </c>
      <c r="H436" s="49">
        <v>522</v>
      </c>
      <c r="I436" s="49">
        <v>580</v>
      </c>
      <c r="J436" s="49">
        <v>780</v>
      </c>
      <c r="K436" s="49">
        <v>980</v>
      </c>
      <c r="L436" s="49" t="s">
        <v>48</v>
      </c>
      <c r="M436" s="49">
        <v>29200</v>
      </c>
    </row>
    <row r="437" spans="1:13" x14ac:dyDescent="0.35">
      <c r="A437" s="49" t="s">
        <v>114</v>
      </c>
      <c r="B437" s="49" t="s">
        <v>115</v>
      </c>
      <c r="C437" s="49" t="s">
        <v>7</v>
      </c>
      <c r="D437" s="49" t="s">
        <v>52</v>
      </c>
      <c r="E437" s="49" t="s">
        <v>2</v>
      </c>
      <c r="F437" s="49" t="s">
        <v>63</v>
      </c>
      <c r="G437" s="49" t="s">
        <v>53</v>
      </c>
      <c r="H437" s="49">
        <v>631.80000000000007</v>
      </c>
      <c r="I437" s="49">
        <v>702</v>
      </c>
      <c r="J437" s="49">
        <v>780</v>
      </c>
      <c r="K437" s="49">
        <v>980</v>
      </c>
      <c r="L437" s="49" t="s">
        <v>48</v>
      </c>
      <c r="M437" s="49">
        <v>29200</v>
      </c>
    </row>
    <row r="438" spans="1:13" x14ac:dyDescent="0.35">
      <c r="A438" s="49" t="s">
        <v>114</v>
      </c>
      <c r="B438" s="49" t="s">
        <v>115</v>
      </c>
      <c r="C438" s="49" t="s">
        <v>7</v>
      </c>
      <c r="D438" s="49" t="s">
        <v>52</v>
      </c>
      <c r="E438" s="49" t="s">
        <v>2</v>
      </c>
      <c r="F438" s="49" t="s">
        <v>63</v>
      </c>
      <c r="G438" s="49" t="s">
        <v>54</v>
      </c>
      <c r="H438" s="49">
        <v>631.80000000000007</v>
      </c>
      <c r="I438" s="49">
        <v>702</v>
      </c>
      <c r="J438" s="49">
        <v>780</v>
      </c>
      <c r="K438" s="49">
        <v>980</v>
      </c>
      <c r="L438" s="49" t="s">
        <v>48</v>
      </c>
      <c r="M438" s="49">
        <v>29200</v>
      </c>
    </row>
    <row r="439" spans="1:13" x14ac:dyDescent="0.35">
      <c r="A439" s="49" t="s">
        <v>114</v>
      </c>
      <c r="B439" s="49" t="s">
        <v>115</v>
      </c>
      <c r="C439" s="49" t="s">
        <v>7</v>
      </c>
      <c r="D439" s="49" t="s">
        <v>52</v>
      </c>
      <c r="E439" s="49" t="s">
        <v>2</v>
      </c>
      <c r="F439" s="49" t="s">
        <v>63</v>
      </c>
      <c r="G439" s="49" t="s">
        <v>55</v>
      </c>
      <c r="H439" s="49">
        <v>631.80000000000007</v>
      </c>
      <c r="I439" s="49">
        <v>702</v>
      </c>
      <c r="J439" s="49">
        <v>780</v>
      </c>
      <c r="K439" s="49">
        <v>980</v>
      </c>
      <c r="L439" s="49" t="s">
        <v>48</v>
      </c>
      <c r="M439" s="49">
        <v>29200</v>
      </c>
    </row>
    <row r="440" spans="1:13" x14ac:dyDescent="0.35">
      <c r="A440" s="49" t="s">
        <v>114</v>
      </c>
      <c r="B440" s="49" t="s">
        <v>115</v>
      </c>
      <c r="C440" s="49" t="s">
        <v>7</v>
      </c>
      <c r="D440" s="49" t="s">
        <v>52</v>
      </c>
      <c r="E440" s="49" t="s">
        <v>2</v>
      </c>
      <c r="F440" s="49" t="s">
        <v>63</v>
      </c>
      <c r="G440" s="49" t="s">
        <v>56</v>
      </c>
      <c r="H440" s="49">
        <v>631.80000000000007</v>
      </c>
      <c r="I440" s="49">
        <v>702</v>
      </c>
      <c r="J440" s="49">
        <v>780</v>
      </c>
      <c r="K440" s="49">
        <v>980</v>
      </c>
      <c r="L440" s="49" t="s">
        <v>48</v>
      </c>
      <c r="M440" s="49">
        <v>29200</v>
      </c>
    </row>
    <row r="441" spans="1:13" x14ac:dyDescent="0.35">
      <c r="A441" s="49" t="s">
        <v>114</v>
      </c>
      <c r="B441" s="49" t="s">
        <v>115</v>
      </c>
      <c r="C441" s="49" t="s">
        <v>7</v>
      </c>
      <c r="D441" s="49" t="s">
        <v>52</v>
      </c>
      <c r="E441" s="49" t="s">
        <v>2</v>
      </c>
      <c r="F441" s="49" t="s">
        <v>63</v>
      </c>
      <c r="G441" s="49" t="s">
        <v>57</v>
      </c>
      <c r="H441" s="49">
        <v>631.80000000000007</v>
      </c>
      <c r="I441" s="49">
        <v>702</v>
      </c>
      <c r="J441" s="49">
        <v>780</v>
      </c>
      <c r="K441" s="49">
        <v>980</v>
      </c>
      <c r="L441" s="49" t="s">
        <v>48</v>
      </c>
      <c r="M441" s="49">
        <v>29200</v>
      </c>
    </row>
    <row r="442" spans="1:13" x14ac:dyDescent="0.35">
      <c r="A442" s="49" t="s">
        <v>114</v>
      </c>
      <c r="B442" s="49" t="s">
        <v>115</v>
      </c>
      <c r="C442" s="49" t="s">
        <v>7</v>
      </c>
      <c r="D442" s="49" t="s">
        <v>58</v>
      </c>
      <c r="E442" s="49" t="s">
        <v>2</v>
      </c>
      <c r="F442" s="49" t="s">
        <v>63</v>
      </c>
      <c r="G442" s="49" t="s">
        <v>22</v>
      </c>
      <c r="H442" s="49">
        <v>216.9</v>
      </c>
      <c r="I442" s="49">
        <v>241</v>
      </c>
      <c r="J442" s="49">
        <v>343</v>
      </c>
      <c r="K442" s="49">
        <v>490</v>
      </c>
      <c r="L442" s="49" t="s">
        <v>48</v>
      </c>
      <c r="M442" s="49">
        <v>29200</v>
      </c>
    </row>
    <row r="443" spans="1:13" x14ac:dyDescent="0.35">
      <c r="A443" s="49" t="s">
        <v>114</v>
      </c>
      <c r="B443" s="49" t="s">
        <v>115</v>
      </c>
      <c r="C443" s="49" t="s">
        <v>7</v>
      </c>
      <c r="D443" s="49" t="s">
        <v>58</v>
      </c>
      <c r="E443" s="49" t="s">
        <v>2</v>
      </c>
      <c r="F443" s="49" t="s">
        <v>63</v>
      </c>
      <c r="G443" s="49" t="s">
        <v>23</v>
      </c>
      <c r="H443" s="49">
        <v>216.9</v>
      </c>
      <c r="I443" s="49">
        <v>241</v>
      </c>
      <c r="J443" s="49">
        <v>343</v>
      </c>
      <c r="K443" s="49">
        <v>490</v>
      </c>
      <c r="L443" s="49" t="s">
        <v>48</v>
      </c>
      <c r="M443" s="49">
        <v>29200</v>
      </c>
    </row>
    <row r="444" spans="1:13" x14ac:dyDescent="0.35">
      <c r="A444" s="49" t="s">
        <v>114</v>
      </c>
      <c r="B444" s="49" t="s">
        <v>115</v>
      </c>
      <c r="C444" s="49" t="s">
        <v>7</v>
      </c>
      <c r="D444" s="49" t="s">
        <v>58</v>
      </c>
      <c r="E444" s="49" t="s">
        <v>3</v>
      </c>
      <c r="F444" s="49" t="s">
        <v>63</v>
      </c>
      <c r="G444" s="49" t="s">
        <v>24</v>
      </c>
      <c r="H444" s="49">
        <v>216.9</v>
      </c>
      <c r="I444" s="49">
        <v>241</v>
      </c>
      <c r="J444" s="49">
        <v>343</v>
      </c>
      <c r="K444" s="49">
        <v>490</v>
      </c>
      <c r="L444" s="49" t="s">
        <v>48</v>
      </c>
      <c r="M444" s="49">
        <v>29200</v>
      </c>
    </row>
    <row r="445" spans="1:13" x14ac:dyDescent="0.35">
      <c r="A445" s="49" t="s">
        <v>114</v>
      </c>
      <c r="B445" s="49" t="s">
        <v>115</v>
      </c>
      <c r="C445" s="49" t="s">
        <v>7</v>
      </c>
      <c r="D445" s="49" t="s">
        <v>59</v>
      </c>
      <c r="E445" s="49" t="s">
        <v>2</v>
      </c>
      <c r="F445" s="49" t="s">
        <v>63</v>
      </c>
      <c r="G445" s="49" t="s">
        <v>60</v>
      </c>
      <c r="H445" s="49">
        <v>216.9</v>
      </c>
      <c r="I445" s="49">
        <v>241</v>
      </c>
      <c r="J445" s="49">
        <v>343</v>
      </c>
      <c r="K445" s="49">
        <v>490</v>
      </c>
      <c r="L445" s="49" t="s">
        <v>48</v>
      </c>
      <c r="M445" s="49">
        <v>29200</v>
      </c>
    </row>
    <row r="446" spans="1:13" x14ac:dyDescent="0.35">
      <c r="A446" s="49" t="s">
        <v>114</v>
      </c>
      <c r="B446" s="49" t="s">
        <v>115</v>
      </c>
      <c r="C446" s="49" t="s">
        <v>7</v>
      </c>
      <c r="D446" s="49" t="s">
        <v>59</v>
      </c>
      <c r="E446" s="49" t="s">
        <v>2</v>
      </c>
      <c r="F446" s="49" t="s">
        <v>63</v>
      </c>
      <c r="G446" s="49" t="s">
        <v>25</v>
      </c>
      <c r="H446" s="49">
        <v>216.9</v>
      </c>
      <c r="I446" s="49">
        <v>241</v>
      </c>
      <c r="J446" s="49">
        <v>343</v>
      </c>
      <c r="K446" s="49">
        <v>490</v>
      </c>
      <c r="L446" s="49" t="s">
        <v>48</v>
      </c>
      <c r="M446" s="49">
        <v>29200</v>
      </c>
    </row>
    <row r="447" spans="1:13" x14ac:dyDescent="0.35">
      <c r="A447" s="49" t="s">
        <v>114</v>
      </c>
      <c r="B447" s="49" t="s">
        <v>115</v>
      </c>
      <c r="C447" s="49" t="s">
        <v>7</v>
      </c>
      <c r="D447" s="49" t="s">
        <v>59</v>
      </c>
      <c r="E447" s="49" t="s">
        <v>2</v>
      </c>
      <c r="F447" s="49" t="s">
        <v>63</v>
      </c>
      <c r="G447" s="49" t="s">
        <v>26</v>
      </c>
      <c r="H447" s="49">
        <v>216.9</v>
      </c>
      <c r="I447" s="49">
        <v>241</v>
      </c>
      <c r="J447" s="49">
        <v>343</v>
      </c>
      <c r="K447" s="49">
        <v>490</v>
      </c>
      <c r="L447" s="49" t="s">
        <v>48</v>
      </c>
      <c r="M447" s="49">
        <v>29200</v>
      </c>
    </row>
    <row r="448" spans="1:13" x14ac:dyDescent="0.35">
      <c r="A448" s="49" t="s">
        <v>114</v>
      </c>
      <c r="B448" s="49" t="s">
        <v>115</v>
      </c>
      <c r="C448" s="49" t="s">
        <v>7</v>
      </c>
      <c r="D448" s="49" t="s">
        <v>59</v>
      </c>
      <c r="E448" s="49" t="s">
        <v>3</v>
      </c>
      <c r="F448" s="49" t="s">
        <v>63</v>
      </c>
      <c r="G448" s="49" t="s">
        <v>27</v>
      </c>
      <c r="H448" s="49">
        <v>216.9</v>
      </c>
      <c r="I448" s="49">
        <v>241</v>
      </c>
      <c r="J448" s="49">
        <v>343</v>
      </c>
      <c r="K448" s="49">
        <v>490</v>
      </c>
      <c r="L448" s="49" t="s">
        <v>48</v>
      </c>
      <c r="M448" s="49">
        <v>29200</v>
      </c>
    </row>
    <row r="449" spans="1:13" x14ac:dyDescent="0.35">
      <c r="A449" s="49" t="s">
        <v>114</v>
      </c>
      <c r="B449" s="49" t="s">
        <v>115</v>
      </c>
      <c r="C449" s="49" t="s">
        <v>7</v>
      </c>
      <c r="D449" s="49" t="s">
        <v>61</v>
      </c>
      <c r="E449" s="49" t="s">
        <v>2</v>
      </c>
      <c r="F449" s="49" t="s">
        <v>63</v>
      </c>
      <c r="G449" s="49" t="s">
        <v>62</v>
      </c>
      <c r="H449" s="49">
        <v>216.9</v>
      </c>
      <c r="I449" s="49">
        <v>241</v>
      </c>
      <c r="J449" s="49">
        <v>343</v>
      </c>
      <c r="K449" s="49">
        <v>490</v>
      </c>
      <c r="L449" s="49" t="s">
        <v>48</v>
      </c>
      <c r="M449" s="49">
        <v>29200</v>
      </c>
    </row>
    <row r="450" spans="1:13" x14ac:dyDescent="0.35">
      <c r="A450" s="49" t="s">
        <v>118</v>
      </c>
      <c r="B450" s="49" t="s">
        <v>119</v>
      </c>
      <c r="C450" s="49" t="s">
        <v>4</v>
      </c>
      <c r="D450" s="49" t="s">
        <v>47</v>
      </c>
      <c r="E450" s="49" t="s">
        <v>2</v>
      </c>
      <c r="F450" s="49" t="s">
        <v>63</v>
      </c>
      <c r="G450" s="49" t="s">
        <v>10</v>
      </c>
      <c r="H450" s="49">
        <v>768.69</v>
      </c>
      <c r="I450" s="49">
        <v>854.1</v>
      </c>
      <c r="J450" s="49">
        <v>949</v>
      </c>
      <c r="K450" s="49">
        <v>1199</v>
      </c>
      <c r="L450" s="49" t="s">
        <v>48</v>
      </c>
      <c r="M450" s="49">
        <v>30000</v>
      </c>
    </row>
    <row r="451" spans="1:13" x14ac:dyDescent="0.35">
      <c r="A451" s="49" t="s">
        <v>118</v>
      </c>
      <c r="B451" s="49" t="s">
        <v>119</v>
      </c>
      <c r="C451" s="49" t="s">
        <v>4</v>
      </c>
      <c r="D451" s="49" t="s">
        <v>47</v>
      </c>
      <c r="E451" s="49" t="s">
        <v>2</v>
      </c>
      <c r="F451" s="49" t="s">
        <v>63</v>
      </c>
      <c r="G451" s="49" t="s">
        <v>11</v>
      </c>
      <c r="H451" s="49">
        <v>768.69</v>
      </c>
      <c r="I451" s="49">
        <v>854.1</v>
      </c>
      <c r="J451" s="49">
        <v>949</v>
      </c>
      <c r="K451" s="49">
        <v>1199</v>
      </c>
      <c r="L451" s="49" t="s">
        <v>48</v>
      </c>
      <c r="M451" s="49">
        <v>30000</v>
      </c>
    </row>
    <row r="452" spans="1:13" x14ac:dyDescent="0.35">
      <c r="A452" s="49" t="s">
        <v>118</v>
      </c>
      <c r="B452" s="49" t="s">
        <v>119</v>
      </c>
      <c r="C452" s="49" t="s">
        <v>4</v>
      </c>
      <c r="D452" s="49" t="s">
        <v>47</v>
      </c>
      <c r="E452" s="49" t="s">
        <v>2</v>
      </c>
      <c r="F452" s="49" t="s">
        <v>63</v>
      </c>
      <c r="G452" s="49" t="s">
        <v>49</v>
      </c>
      <c r="H452" s="49">
        <v>768.69</v>
      </c>
      <c r="I452" s="49">
        <v>854.1</v>
      </c>
      <c r="J452" s="49">
        <v>949</v>
      </c>
      <c r="K452" s="49">
        <v>1199</v>
      </c>
      <c r="L452" s="49" t="s">
        <v>48</v>
      </c>
      <c r="M452" s="49">
        <v>30000</v>
      </c>
    </row>
    <row r="453" spans="1:13" x14ac:dyDescent="0.35">
      <c r="A453" s="49" t="s">
        <v>118</v>
      </c>
      <c r="B453" s="49" t="s">
        <v>119</v>
      </c>
      <c r="C453" s="49" t="s">
        <v>4</v>
      </c>
      <c r="D453" s="49" t="s">
        <v>47</v>
      </c>
      <c r="E453" s="49" t="s">
        <v>2</v>
      </c>
      <c r="F453" s="49" t="s">
        <v>63</v>
      </c>
      <c r="G453" s="49" t="s">
        <v>12</v>
      </c>
      <c r="H453" s="49">
        <v>768.69</v>
      </c>
      <c r="I453" s="49">
        <v>854.1</v>
      </c>
      <c r="J453" s="49">
        <v>949</v>
      </c>
      <c r="K453" s="49">
        <v>1199</v>
      </c>
      <c r="L453" s="49" t="s">
        <v>48</v>
      </c>
      <c r="M453" s="49">
        <v>30000</v>
      </c>
    </row>
    <row r="454" spans="1:13" x14ac:dyDescent="0.35">
      <c r="A454" s="49" t="s">
        <v>118</v>
      </c>
      <c r="B454" s="49" t="s">
        <v>119</v>
      </c>
      <c r="C454" s="49" t="s">
        <v>4</v>
      </c>
      <c r="D454" s="49" t="s">
        <v>50</v>
      </c>
      <c r="E454" s="49" t="s">
        <v>2</v>
      </c>
      <c r="F454" s="49" t="s">
        <v>63</v>
      </c>
      <c r="G454" s="49" t="s">
        <v>13</v>
      </c>
      <c r="H454" s="49">
        <v>674.1</v>
      </c>
      <c r="I454" s="49">
        <v>749</v>
      </c>
      <c r="J454" s="49">
        <v>949</v>
      </c>
      <c r="K454" s="49">
        <v>1149</v>
      </c>
      <c r="L454" s="49" t="s">
        <v>48</v>
      </c>
      <c r="M454" s="49">
        <v>30000</v>
      </c>
    </row>
    <row r="455" spans="1:13" x14ac:dyDescent="0.35">
      <c r="A455" s="49" t="s">
        <v>118</v>
      </c>
      <c r="B455" s="49" t="s">
        <v>119</v>
      </c>
      <c r="C455" s="49" t="s">
        <v>4</v>
      </c>
      <c r="D455" s="49" t="s">
        <v>50</v>
      </c>
      <c r="E455" s="49" t="s">
        <v>2</v>
      </c>
      <c r="F455" s="49" t="s">
        <v>63</v>
      </c>
      <c r="G455" s="49" t="s">
        <v>14</v>
      </c>
      <c r="H455" s="49">
        <v>674.1</v>
      </c>
      <c r="I455" s="49">
        <v>749</v>
      </c>
      <c r="J455" s="49">
        <v>949</v>
      </c>
      <c r="K455" s="49">
        <v>1149</v>
      </c>
      <c r="L455" s="49" t="s">
        <v>48</v>
      </c>
      <c r="M455" s="49">
        <v>30000</v>
      </c>
    </row>
    <row r="456" spans="1:13" x14ac:dyDescent="0.35">
      <c r="A456" s="49" t="s">
        <v>118</v>
      </c>
      <c r="B456" s="49" t="s">
        <v>119</v>
      </c>
      <c r="C456" s="49" t="s">
        <v>4</v>
      </c>
      <c r="D456" s="49" t="s">
        <v>50</v>
      </c>
      <c r="E456" s="49" t="s">
        <v>2</v>
      </c>
      <c r="F456" s="49" t="s">
        <v>63</v>
      </c>
      <c r="G456" s="49" t="s">
        <v>15</v>
      </c>
      <c r="H456" s="49">
        <v>674.1</v>
      </c>
      <c r="I456" s="49">
        <v>749</v>
      </c>
      <c r="J456" s="49">
        <v>949</v>
      </c>
      <c r="K456" s="49">
        <v>1149</v>
      </c>
      <c r="L456" s="49" t="s">
        <v>48</v>
      </c>
      <c r="M456" s="49">
        <v>30000</v>
      </c>
    </row>
    <row r="457" spans="1:13" x14ac:dyDescent="0.35">
      <c r="A457" s="49" t="s">
        <v>118</v>
      </c>
      <c r="B457" s="49" t="s">
        <v>119</v>
      </c>
      <c r="C457" s="49" t="s">
        <v>4</v>
      </c>
      <c r="D457" s="49" t="s">
        <v>50</v>
      </c>
      <c r="E457" s="49" t="s">
        <v>2</v>
      </c>
      <c r="F457" s="49" t="s">
        <v>63</v>
      </c>
      <c r="G457" s="49" t="s">
        <v>16</v>
      </c>
      <c r="H457" s="49">
        <v>674.1</v>
      </c>
      <c r="I457" s="49">
        <v>749</v>
      </c>
      <c r="J457" s="49">
        <v>949</v>
      </c>
      <c r="K457" s="49">
        <v>1149</v>
      </c>
      <c r="L457" s="49" t="s">
        <v>48</v>
      </c>
      <c r="M457" s="49">
        <v>30000</v>
      </c>
    </row>
    <row r="458" spans="1:13" x14ac:dyDescent="0.35">
      <c r="A458" s="49" t="s">
        <v>118</v>
      </c>
      <c r="B458" s="49" t="s">
        <v>119</v>
      </c>
      <c r="C458" s="49" t="s">
        <v>4</v>
      </c>
      <c r="D458" s="49" t="s">
        <v>50</v>
      </c>
      <c r="E458" s="49" t="s">
        <v>2</v>
      </c>
      <c r="F458" s="49" t="s">
        <v>63</v>
      </c>
      <c r="G458" s="49" t="s">
        <v>17</v>
      </c>
      <c r="H458" s="49">
        <v>674.1</v>
      </c>
      <c r="I458" s="49">
        <v>749</v>
      </c>
      <c r="J458" s="49">
        <v>949</v>
      </c>
      <c r="K458" s="49">
        <v>1149</v>
      </c>
      <c r="L458" s="49" t="s">
        <v>48</v>
      </c>
      <c r="M458" s="49">
        <v>30000</v>
      </c>
    </row>
    <row r="459" spans="1:13" x14ac:dyDescent="0.35">
      <c r="A459" s="49" t="s">
        <v>118</v>
      </c>
      <c r="B459" s="49" t="s">
        <v>119</v>
      </c>
      <c r="C459" s="49" t="s">
        <v>4</v>
      </c>
      <c r="D459" s="49" t="s">
        <v>51</v>
      </c>
      <c r="E459" s="49" t="s">
        <v>2</v>
      </c>
      <c r="F459" s="49" t="s">
        <v>63</v>
      </c>
      <c r="G459" s="49" t="s">
        <v>18</v>
      </c>
      <c r="H459" s="49">
        <v>629.1</v>
      </c>
      <c r="I459" s="49">
        <v>699</v>
      </c>
      <c r="J459" s="49">
        <v>849</v>
      </c>
      <c r="K459" s="49">
        <v>974</v>
      </c>
      <c r="L459" s="49" t="s">
        <v>48</v>
      </c>
      <c r="M459" s="49">
        <v>30000</v>
      </c>
    </row>
    <row r="460" spans="1:13" x14ac:dyDescent="0.35">
      <c r="A460" s="49" t="s">
        <v>118</v>
      </c>
      <c r="B460" s="49" t="s">
        <v>119</v>
      </c>
      <c r="C460" s="49" t="s">
        <v>4</v>
      </c>
      <c r="D460" s="49" t="s">
        <v>51</v>
      </c>
      <c r="E460" s="49" t="s">
        <v>2</v>
      </c>
      <c r="F460" s="49" t="s">
        <v>63</v>
      </c>
      <c r="G460" s="49" t="s">
        <v>19</v>
      </c>
      <c r="H460" s="49">
        <v>629.1</v>
      </c>
      <c r="I460" s="49">
        <v>699</v>
      </c>
      <c r="J460" s="49">
        <v>849</v>
      </c>
      <c r="K460" s="49">
        <v>974</v>
      </c>
      <c r="L460" s="49" t="s">
        <v>48</v>
      </c>
      <c r="M460" s="49">
        <v>30000</v>
      </c>
    </row>
    <row r="461" spans="1:13" x14ac:dyDescent="0.35">
      <c r="A461" s="49" t="s">
        <v>118</v>
      </c>
      <c r="B461" s="49" t="s">
        <v>119</v>
      </c>
      <c r="C461" s="49" t="s">
        <v>4</v>
      </c>
      <c r="D461" s="49" t="s">
        <v>51</v>
      </c>
      <c r="E461" s="49" t="s">
        <v>3</v>
      </c>
      <c r="F461" s="49" t="s">
        <v>63</v>
      </c>
      <c r="G461" s="49" t="s">
        <v>20</v>
      </c>
      <c r="H461" s="49">
        <v>629.1</v>
      </c>
      <c r="I461" s="49">
        <v>699</v>
      </c>
      <c r="J461" s="49">
        <v>849</v>
      </c>
      <c r="K461" s="49">
        <v>974</v>
      </c>
      <c r="L461" s="49" t="s">
        <v>48</v>
      </c>
      <c r="M461" s="49">
        <v>30000</v>
      </c>
    </row>
    <row r="462" spans="1:13" x14ac:dyDescent="0.35">
      <c r="A462" s="49" t="s">
        <v>118</v>
      </c>
      <c r="B462" s="49" t="s">
        <v>119</v>
      </c>
      <c r="C462" s="49" t="s">
        <v>4</v>
      </c>
      <c r="D462" s="49" t="s">
        <v>51</v>
      </c>
      <c r="E462" s="49" t="s">
        <v>3</v>
      </c>
      <c r="F462" s="49" t="s">
        <v>63</v>
      </c>
      <c r="G462" s="49" t="s">
        <v>21</v>
      </c>
      <c r="H462" s="49">
        <v>629.1</v>
      </c>
      <c r="I462" s="49">
        <v>699</v>
      </c>
      <c r="J462" s="49">
        <v>849</v>
      </c>
      <c r="K462" s="49">
        <v>974</v>
      </c>
      <c r="L462" s="49" t="s">
        <v>48</v>
      </c>
      <c r="M462" s="49">
        <v>30000</v>
      </c>
    </row>
    <row r="463" spans="1:13" x14ac:dyDescent="0.35">
      <c r="A463" s="49" t="s">
        <v>118</v>
      </c>
      <c r="B463" s="49" t="s">
        <v>119</v>
      </c>
      <c r="C463" s="49" t="s">
        <v>4</v>
      </c>
      <c r="D463" s="49" t="s">
        <v>52</v>
      </c>
      <c r="E463" s="49" t="s">
        <v>2</v>
      </c>
      <c r="F463" s="49" t="s">
        <v>63</v>
      </c>
      <c r="G463" s="49" t="s">
        <v>53</v>
      </c>
      <c r="H463" s="49">
        <v>768.69</v>
      </c>
      <c r="I463" s="49">
        <v>854.1</v>
      </c>
      <c r="J463" s="49">
        <v>949</v>
      </c>
      <c r="K463" s="49">
        <v>1249</v>
      </c>
      <c r="L463" s="49" t="s">
        <v>48</v>
      </c>
      <c r="M463" s="49">
        <v>30000</v>
      </c>
    </row>
    <row r="464" spans="1:13" x14ac:dyDescent="0.35">
      <c r="A464" s="49" t="s">
        <v>118</v>
      </c>
      <c r="B464" s="49" t="s">
        <v>119</v>
      </c>
      <c r="C464" s="49" t="s">
        <v>4</v>
      </c>
      <c r="D464" s="49" t="s">
        <v>52</v>
      </c>
      <c r="E464" s="49" t="s">
        <v>2</v>
      </c>
      <c r="F464" s="49" t="s">
        <v>63</v>
      </c>
      <c r="G464" s="49" t="s">
        <v>54</v>
      </c>
      <c r="H464" s="49">
        <v>768.69</v>
      </c>
      <c r="I464" s="49">
        <v>854.1</v>
      </c>
      <c r="J464" s="49">
        <v>949</v>
      </c>
      <c r="K464" s="49">
        <v>1249</v>
      </c>
      <c r="L464" s="49" t="s">
        <v>48</v>
      </c>
      <c r="M464" s="49">
        <v>30000</v>
      </c>
    </row>
    <row r="465" spans="1:13" x14ac:dyDescent="0.35">
      <c r="A465" s="49" t="s">
        <v>118</v>
      </c>
      <c r="B465" s="49" t="s">
        <v>119</v>
      </c>
      <c r="C465" s="49" t="s">
        <v>4</v>
      </c>
      <c r="D465" s="49" t="s">
        <v>52</v>
      </c>
      <c r="E465" s="49" t="s">
        <v>2</v>
      </c>
      <c r="F465" s="49" t="s">
        <v>63</v>
      </c>
      <c r="G465" s="49" t="s">
        <v>55</v>
      </c>
      <c r="H465" s="49">
        <v>768.69</v>
      </c>
      <c r="I465" s="49">
        <v>854.1</v>
      </c>
      <c r="J465" s="49">
        <v>949</v>
      </c>
      <c r="K465" s="49">
        <v>1249</v>
      </c>
      <c r="L465" s="49" t="s">
        <v>48</v>
      </c>
      <c r="M465" s="49">
        <v>30000</v>
      </c>
    </row>
    <row r="466" spans="1:13" x14ac:dyDescent="0.35">
      <c r="A466" s="49" t="s">
        <v>118</v>
      </c>
      <c r="B466" s="49" t="s">
        <v>119</v>
      </c>
      <c r="C466" s="49" t="s">
        <v>4</v>
      </c>
      <c r="D466" s="49" t="s">
        <v>52</v>
      </c>
      <c r="E466" s="49" t="s">
        <v>2</v>
      </c>
      <c r="F466" s="49" t="s">
        <v>63</v>
      </c>
      <c r="G466" s="49" t="s">
        <v>56</v>
      </c>
      <c r="H466" s="49">
        <v>768.69</v>
      </c>
      <c r="I466" s="49">
        <v>854.1</v>
      </c>
      <c r="J466" s="49">
        <v>949</v>
      </c>
      <c r="K466" s="49">
        <v>1249</v>
      </c>
      <c r="L466" s="49" t="s">
        <v>48</v>
      </c>
      <c r="M466" s="49">
        <v>30000</v>
      </c>
    </row>
    <row r="467" spans="1:13" x14ac:dyDescent="0.35">
      <c r="A467" s="49" t="s">
        <v>118</v>
      </c>
      <c r="B467" s="49" t="s">
        <v>119</v>
      </c>
      <c r="C467" s="49" t="s">
        <v>4</v>
      </c>
      <c r="D467" s="49" t="s">
        <v>52</v>
      </c>
      <c r="E467" s="49" t="s">
        <v>2</v>
      </c>
      <c r="F467" s="49" t="s">
        <v>63</v>
      </c>
      <c r="G467" s="49" t="s">
        <v>57</v>
      </c>
      <c r="H467" s="49">
        <v>768.69</v>
      </c>
      <c r="I467" s="49">
        <v>854.1</v>
      </c>
      <c r="J467" s="49">
        <v>949</v>
      </c>
      <c r="K467" s="49">
        <v>1249</v>
      </c>
      <c r="L467" s="49" t="s">
        <v>48</v>
      </c>
      <c r="M467" s="49">
        <v>30000</v>
      </c>
    </row>
    <row r="468" spans="1:13" x14ac:dyDescent="0.35">
      <c r="A468" s="49" t="s">
        <v>118</v>
      </c>
      <c r="B468" s="49" t="s">
        <v>119</v>
      </c>
      <c r="C468" s="49" t="s">
        <v>4</v>
      </c>
      <c r="D468" s="49" t="s">
        <v>58</v>
      </c>
      <c r="E468" s="49" t="s">
        <v>2</v>
      </c>
      <c r="F468" s="49" t="s">
        <v>63</v>
      </c>
      <c r="G468" s="49" t="s">
        <v>22</v>
      </c>
      <c r="H468" s="49">
        <v>764.1</v>
      </c>
      <c r="I468" s="49">
        <v>849</v>
      </c>
      <c r="J468" s="49">
        <v>1099</v>
      </c>
      <c r="K468" s="49">
        <v>1244</v>
      </c>
      <c r="L468" s="49" t="s">
        <v>48</v>
      </c>
      <c r="M468" s="49">
        <v>30000</v>
      </c>
    </row>
    <row r="469" spans="1:13" x14ac:dyDescent="0.35">
      <c r="A469" s="49" t="s">
        <v>118</v>
      </c>
      <c r="B469" s="49" t="s">
        <v>119</v>
      </c>
      <c r="C469" s="49" t="s">
        <v>4</v>
      </c>
      <c r="D469" s="49" t="s">
        <v>58</v>
      </c>
      <c r="E469" s="49" t="s">
        <v>2</v>
      </c>
      <c r="F469" s="49" t="s">
        <v>63</v>
      </c>
      <c r="G469" s="49" t="s">
        <v>23</v>
      </c>
      <c r="H469" s="49">
        <v>764.1</v>
      </c>
      <c r="I469" s="49">
        <v>849</v>
      </c>
      <c r="J469" s="49">
        <v>1099</v>
      </c>
      <c r="K469" s="49">
        <v>1244</v>
      </c>
      <c r="L469" s="49" t="s">
        <v>48</v>
      </c>
      <c r="M469" s="49">
        <v>30000</v>
      </c>
    </row>
    <row r="470" spans="1:13" x14ac:dyDescent="0.35">
      <c r="A470" s="49" t="s">
        <v>118</v>
      </c>
      <c r="B470" s="49" t="s">
        <v>119</v>
      </c>
      <c r="C470" s="49" t="s">
        <v>4</v>
      </c>
      <c r="D470" s="49" t="s">
        <v>58</v>
      </c>
      <c r="E470" s="49" t="s">
        <v>3</v>
      </c>
      <c r="F470" s="49" t="s">
        <v>63</v>
      </c>
      <c r="G470" s="49" t="s">
        <v>24</v>
      </c>
      <c r="H470" s="49">
        <v>764.1</v>
      </c>
      <c r="I470" s="49">
        <v>849</v>
      </c>
      <c r="J470" s="49">
        <v>1099</v>
      </c>
      <c r="K470" s="49">
        <v>1244</v>
      </c>
      <c r="L470" s="49" t="s">
        <v>48</v>
      </c>
      <c r="M470" s="49">
        <v>30000</v>
      </c>
    </row>
    <row r="471" spans="1:13" x14ac:dyDescent="0.35">
      <c r="A471" s="49" t="s">
        <v>118</v>
      </c>
      <c r="B471" s="49" t="s">
        <v>119</v>
      </c>
      <c r="C471" s="49" t="s">
        <v>4</v>
      </c>
      <c r="D471" s="49" t="s">
        <v>59</v>
      </c>
      <c r="E471" s="49" t="s">
        <v>2</v>
      </c>
      <c r="F471" s="49" t="s">
        <v>64</v>
      </c>
      <c r="G471" s="49" t="s">
        <v>60</v>
      </c>
      <c r="H471" s="49">
        <v>719.1</v>
      </c>
      <c r="I471" s="49">
        <v>799</v>
      </c>
      <c r="J471" s="49">
        <v>999</v>
      </c>
      <c r="K471" s="49">
        <v>1099</v>
      </c>
      <c r="L471" s="49" t="s">
        <v>48</v>
      </c>
      <c r="M471" s="49">
        <v>30000</v>
      </c>
    </row>
    <row r="472" spans="1:13" x14ac:dyDescent="0.35">
      <c r="A472" s="49" t="s">
        <v>118</v>
      </c>
      <c r="B472" s="49" t="s">
        <v>119</v>
      </c>
      <c r="C472" s="49" t="s">
        <v>4</v>
      </c>
      <c r="D472" s="49" t="s">
        <v>59</v>
      </c>
      <c r="E472" s="49" t="s">
        <v>2</v>
      </c>
      <c r="F472" s="49" t="s">
        <v>63</v>
      </c>
      <c r="G472" s="49" t="s">
        <v>25</v>
      </c>
      <c r="H472" s="49">
        <v>719.1</v>
      </c>
      <c r="I472" s="49">
        <v>799</v>
      </c>
      <c r="J472" s="49">
        <v>999</v>
      </c>
      <c r="K472" s="49">
        <v>1099</v>
      </c>
      <c r="L472" s="49" t="s">
        <v>48</v>
      </c>
      <c r="M472" s="49">
        <v>30000</v>
      </c>
    </row>
    <row r="473" spans="1:13" x14ac:dyDescent="0.35">
      <c r="A473" s="49" t="s">
        <v>118</v>
      </c>
      <c r="B473" s="49" t="s">
        <v>119</v>
      </c>
      <c r="C473" s="49" t="s">
        <v>4</v>
      </c>
      <c r="D473" s="49" t="s">
        <v>59</v>
      </c>
      <c r="E473" s="49" t="s">
        <v>2</v>
      </c>
      <c r="F473" s="49" t="s">
        <v>64</v>
      </c>
      <c r="G473" s="49" t="s">
        <v>26</v>
      </c>
      <c r="H473" s="49">
        <v>719.1</v>
      </c>
      <c r="I473" s="49">
        <v>799</v>
      </c>
      <c r="J473" s="49">
        <v>999</v>
      </c>
      <c r="K473" s="49">
        <v>1099</v>
      </c>
      <c r="L473" s="49" t="s">
        <v>48</v>
      </c>
      <c r="M473" s="49">
        <v>30000</v>
      </c>
    </row>
    <row r="474" spans="1:13" x14ac:dyDescent="0.35">
      <c r="A474" s="49" t="s">
        <v>118</v>
      </c>
      <c r="B474" s="49" t="s">
        <v>119</v>
      </c>
      <c r="C474" s="49" t="s">
        <v>4</v>
      </c>
      <c r="D474" s="49" t="s">
        <v>59</v>
      </c>
      <c r="E474" s="49" t="s">
        <v>3</v>
      </c>
      <c r="F474" s="49" t="s">
        <v>63</v>
      </c>
      <c r="G474" s="49" t="s">
        <v>27</v>
      </c>
      <c r="H474" s="49">
        <v>719.1</v>
      </c>
      <c r="I474" s="49">
        <v>799</v>
      </c>
      <c r="J474" s="49">
        <v>999</v>
      </c>
      <c r="K474" s="49">
        <v>1099</v>
      </c>
      <c r="L474" s="49" t="s">
        <v>48</v>
      </c>
      <c r="M474" s="49">
        <v>30000</v>
      </c>
    </row>
    <row r="475" spans="1:13" x14ac:dyDescent="0.35">
      <c r="A475" s="49" t="s">
        <v>118</v>
      </c>
      <c r="B475" s="49" t="s">
        <v>119</v>
      </c>
      <c r="C475" s="49" t="s">
        <v>4</v>
      </c>
      <c r="D475" s="49" t="s">
        <v>61</v>
      </c>
      <c r="E475" s="49" t="s">
        <v>2</v>
      </c>
      <c r="F475" s="49" t="s">
        <v>63</v>
      </c>
      <c r="G475" s="49" t="s">
        <v>62</v>
      </c>
      <c r="H475" s="49">
        <v>630</v>
      </c>
      <c r="I475" s="49">
        <v>700</v>
      </c>
      <c r="J475" s="49">
        <v>800</v>
      </c>
      <c r="K475" s="49">
        <v>900</v>
      </c>
      <c r="L475" s="49" t="s">
        <v>48</v>
      </c>
      <c r="M475" s="49">
        <v>30000</v>
      </c>
    </row>
    <row r="476" spans="1:13" x14ac:dyDescent="0.35">
      <c r="A476" s="49" t="s">
        <v>118</v>
      </c>
      <c r="B476" s="49" t="s">
        <v>119</v>
      </c>
      <c r="C476" s="49" t="s">
        <v>5</v>
      </c>
      <c r="D476" s="49" t="s">
        <v>47</v>
      </c>
      <c r="E476" s="49" t="s">
        <v>2</v>
      </c>
      <c r="F476" s="49" t="s">
        <v>63</v>
      </c>
      <c r="G476" s="49" t="s">
        <v>10</v>
      </c>
      <c r="H476" s="49">
        <v>728.19</v>
      </c>
      <c r="I476" s="49">
        <v>809.1</v>
      </c>
      <c r="J476" s="49">
        <v>899</v>
      </c>
      <c r="K476" s="49">
        <v>1149</v>
      </c>
      <c r="L476" s="49" t="s">
        <v>48</v>
      </c>
      <c r="M476" s="49">
        <v>20000</v>
      </c>
    </row>
    <row r="477" spans="1:13" x14ac:dyDescent="0.35">
      <c r="A477" s="49" t="s">
        <v>118</v>
      </c>
      <c r="B477" s="49" t="s">
        <v>119</v>
      </c>
      <c r="C477" s="49" t="s">
        <v>5</v>
      </c>
      <c r="D477" s="49" t="s">
        <v>47</v>
      </c>
      <c r="E477" s="49" t="s">
        <v>2</v>
      </c>
      <c r="F477" s="49" t="s">
        <v>63</v>
      </c>
      <c r="G477" s="49" t="s">
        <v>11</v>
      </c>
      <c r="H477" s="49">
        <v>728.19</v>
      </c>
      <c r="I477" s="49">
        <v>809.1</v>
      </c>
      <c r="J477" s="49">
        <v>899</v>
      </c>
      <c r="K477" s="49">
        <v>1149</v>
      </c>
      <c r="L477" s="49" t="s">
        <v>48</v>
      </c>
      <c r="M477" s="49">
        <v>20000</v>
      </c>
    </row>
    <row r="478" spans="1:13" x14ac:dyDescent="0.35">
      <c r="A478" s="49" t="s">
        <v>118</v>
      </c>
      <c r="B478" s="49" t="s">
        <v>119</v>
      </c>
      <c r="C478" s="49" t="s">
        <v>5</v>
      </c>
      <c r="D478" s="49" t="s">
        <v>47</v>
      </c>
      <c r="E478" s="49" t="s">
        <v>2</v>
      </c>
      <c r="F478" s="49" t="s">
        <v>63</v>
      </c>
      <c r="G478" s="49" t="s">
        <v>49</v>
      </c>
      <c r="H478" s="49">
        <v>728.19</v>
      </c>
      <c r="I478" s="49">
        <v>809.1</v>
      </c>
      <c r="J478" s="49">
        <v>899</v>
      </c>
      <c r="K478" s="49">
        <v>1149</v>
      </c>
      <c r="L478" s="49" t="s">
        <v>48</v>
      </c>
      <c r="M478" s="49">
        <v>20000</v>
      </c>
    </row>
    <row r="479" spans="1:13" x14ac:dyDescent="0.35">
      <c r="A479" s="49" t="s">
        <v>118</v>
      </c>
      <c r="B479" s="49" t="s">
        <v>119</v>
      </c>
      <c r="C479" s="49" t="s">
        <v>5</v>
      </c>
      <c r="D479" s="49" t="s">
        <v>47</v>
      </c>
      <c r="E479" s="49" t="s">
        <v>2</v>
      </c>
      <c r="F479" s="49" t="s">
        <v>63</v>
      </c>
      <c r="G479" s="49" t="s">
        <v>12</v>
      </c>
      <c r="H479" s="49">
        <v>728.19</v>
      </c>
      <c r="I479" s="49">
        <v>809.1</v>
      </c>
      <c r="J479" s="49">
        <v>899</v>
      </c>
      <c r="K479" s="49">
        <v>1149</v>
      </c>
      <c r="L479" s="49" t="s">
        <v>48</v>
      </c>
      <c r="M479" s="49">
        <v>20000</v>
      </c>
    </row>
    <row r="480" spans="1:13" x14ac:dyDescent="0.35">
      <c r="A480" s="49" t="s">
        <v>118</v>
      </c>
      <c r="B480" s="49" t="s">
        <v>119</v>
      </c>
      <c r="C480" s="49" t="s">
        <v>5</v>
      </c>
      <c r="D480" s="49" t="s">
        <v>50</v>
      </c>
      <c r="E480" s="49" t="s">
        <v>2</v>
      </c>
      <c r="F480" s="49" t="s">
        <v>63</v>
      </c>
      <c r="G480" s="49" t="s">
        <v>13</v>
      </c>
      <c r="H480" s="49">
        <v>629.1</v>
      </c>
      <c r="I480" s="49">
        <v>699</v>
      </c>
      <c r="J480" s="49">
        <v>899</v>
      </c>
      <c r="K480" s="49">
        <v>1043</v>
      </c>
      <c r="L480" s="49" t="s">
        <v>48</v>
      </c>
      <c r="M480" s="49">
        <v>20000</v>
      </c>
    </row>
    <row r="481" spans="1:13" x14ac:dyDescent="0.35">
      <c r="A481" s="49" t="s">
        <v>118</v>
      </c>
      <c r="B481" s="49" t="s">
        <v>119</v>
      </c>
      <c r="C481" s="49" t="s">
        <v>5</v>
      </c>
      <c r="D481" s="49" t="s">
        <v>50</v>
      </c>
      <c r="E481" s="49" t="s">
        <v>2</v>
      </c>
      <c r="F481" s="49" t="s">
        <v>63</v>
      </c>
      <c r="G481" s="49" t="s">
        <v>14</v>
      </c>
      <c r="H481" s="49">
        <v>629.1</v>
      </c>
      <c r="I481" s="49">
        <v>699</v>
      </c>
      <c r="J481" s="49">
        <v>899</v>
      </c>
      <c r="K481" s="49">
        <v>1043</v>
      </c>
      <c r="L481" s="49" t="s">
        <v>48</v>
      </c>
      <c r="M481" s="49">
        <v>20000</v>
      </c>
    </row>
    <row r="482" spans="1:13" x14ac:dyDescent="0.35">
      <c r="A482" s="49" t="s">
        <v>118</v>
      </c>
      <c r="B482" s="49" t="s">
        <v>119</v>
      </c>
      <c r="C482" s="49" t="s">
        <v>5</v>
      </c>
      <c r="D482" s="49" t="s">
        <v>50</v>
      </c>
      <c r="E482" s="49" t="s">
        <v>2</v>
      </c>
      <c r="F482" s="49" t="s">
        <v>63</v>
      </c>
      <c r="G482" s="49" t="s">
        <v>15</v>
      </c>
      <c r="H482" s="49">
        <v>629.1</v>
      </c>
      <c r="I482" s="49">
        <v>699</v>
      </c>
      <c r="J482" s="49">
        <v>899</v>
      </c>
      <c r="K482" s="49">
        <v>1043</v>
      </c>
      <c r="L482" s="49" t="s">
        <v>48</v>
      </c>
      <c r="M482" s="49">
        <v>20000</v>
      </c>
    </row>
    <row r="483" spans="1:13" x14ac:dyDescent="0.35">
      <c r="A483" s="49" t="s">
        <v>118</v>
      </c>
      <c r="B483" s="49" t="s">
        <v>119</v>
      </c>
      <c r="C483" s="49" t="s">
        <v>5</v>
      </c>
      <c r="D483" s="49" t="s">
        <v>50</v>
      </c>
      <c r="E483" s="49" t="s">
        <v>2</v>
      </c>
      <c r="F483" s="49" t="s">
        <v>63</v>
      </c>
      <c r="G483" s="49" t="s">
        <v>16</v>
      </c>
      <c r="H483" s="49">
        <v>629.1</v>
      </c>
      <c r="I483" s="49">
        <v>699</v>
      </c>
      <c r="J483" s="49">
        <v>899</v>
      </c>
      <c r="K483" s="49">
        <v>1043</v>
      </c>
      <c r="L483" s="49" t="s">
        <v>48</v>
      </c>
      <c r="M483" s="49">
        <v>20000</v>
      </c>
    </row>
    <row r="484" spans="1:13" x14ac:dyDescent="0.35">
      <c r="A484" s="49" t="s">
        <v>118</v>
      </c>
      <c r="B484" s="49" t="s">
        <v>119</v>
      </c>
      <c r="C484" s="49" t="s">
        <v>5</v>
      </c>
      <c r="D484" s="49" t="s">
        <v>50</v>
      </c>
      <c r="E484" s="49" t="s">
        <v>2</v>
      </c>
      <c r="F484" s="49" t="s">
        <v>63</v>
      </c>
      <c r="G484" s="49" t="s">
        <v>17</v>
      </c>
      <c r="H484" s="49">
        <v>629.1</v>
      </c>
      <c r="I484" s="49">
        <v>699</v>
      </c>
      <c r="J484" s="49">
        <v>899</v>
      </c>
      <c r="K484" s="49">
        <v>1043</v>
      </c>
      <c r="L484" s="49" t="s">
        <v>48</v>
      </c>
      <c r="M484" s="49">
        <v>20000</v>
      </c>
    </row>
    <row r="485" spans="1:13" x14ac:dyDescent="0.35">
      <c r="A485" s="49" t="s">
        <v>118</v>
      </c>
      <c r="B485" s="49" t="s">
        <v>119</v>
      </c>
      <c r="C485" s="49" t="s">
        <v>5</v>
      </c>
      <c r="D485" s="49" t="s">
        <v>51</v>
      </c>
      <c r="E485" s="49" t="s">
        <v>2</v>
      </c>
      <c r="F485" s="49" t="s">
        <v>63</v>
      </c>
      <c r="G485" s="49" t="s">
        <v>18</v>
      </c>
      <c r="H485" s="49">
        <v>584.1</v>
      </c>
      <c r="I485" s="49">
        <v>649</v>
      </c>
      <c r="J485" s="49">
        <v>810</v>
      </c>
      <c r="K485" s="49">
        <v>910</v>
      </c>
      <c r="L485" s="49" t="s">
        <v>48</v>
      </c>
      <c r="M485" s="49">
        <v>20000</v>
      </c>
    </row>
    <row r="486" spans="1:13" x14ac:dyDescent="0.35">
      <c r="A486" s="49" t="s">
        <v>118</v>
      </c>
      <c r="B486" s="49" t="s">
        <v>119</v>
      </c>
      <c r="C486" s="49" t="s">
        <v>5</v>
      </c>
      <c r="D486" s="49" t="s">
        <v>51</v>
      </c>
      <c r="E486" s="49" t="s">
        <v>2</v>
      </c>
      <c r="F486" s="49" t="s">
        <v>63</v>
      </c>
      <c r="G486" s="49" t="s">
        <v>19</v>
      </c>
      <c r="H486" s="49">
        <v>584.1</v>
      </c>
      <c r="I486" s="49">
        <v>649</v>
      </c>
      <c r="J486" s="49">
        <v>810</v>
      </c>
      <c r="K486" s="49">
        <v>910</v>
      </c>
      <c r="L486" s="49" t="s">
        <v>48</v>
      </c>
      <c r="M486" s="49">
        <v>20000</v>
      </c>
    </row>
    <row r="487" spans="1:13" x14ac:dyDescent="0.35">
      <c r="A487" s="49" t="s">
        <v>118</v>
      </c>
      <c r="B487" s="49" t="s">
        <v>119</v>
      </c>
      <c r="C487" s="49" t="s">
        <v>5</v>
      </c>
      <c r="D487" s="49" t="s">
        <v>51</v>
      </c>
      <c r="E487" s="49" t="s">
        <v>3</v>
      </c>
      <c r="F487" s="49" t="s">
        <v>63</v>
      </c>
      <c r="G487" s="49" t="s">
        <v>20</v>
      </c>
      <c r="H487" s="49">
        <v>584.1</v>
      </c>
      <c r="I487" s="49">
        <v>649</v>
      </c>
      <c r="J487" s="49">
        <v>810</v>
      </c>
      <c r="K487" s="49">
        <v>910</v>
      </c>
      <c r="L487" s="49" t="s">
        <v>48</v>
      </c>
      <c r="M487" s="49">
        <v>20000</v>
      </c>
    </row>
    <row r="488" spans="1:13" x14ac:dyDescent="0.35">
      <c r="A488" s="49" t="s">
        <v>118</v>
      </c>
      <c r="B488" s="49" t="s">
        <v>119</v>
      </c>
      <c r="C488" s="49" t="s">
        <v>5</v>
      </c>
      <c r="D488" s="49" t="s">
        <v>51</v>
      </c>
      <c r="E488" s="49" t="s">
        <v>3</v>
      </c>
      <c r="F488" s="49" t="s">
        <v>63</v>
      </c>
      <c r="G488" s="49" t="s">
        <v>21</v>
      </c>
      <c r="H488" s="49">
        <v>584.1</v>
      </c>
      <c r="I488" s="49">
        <v>649</v>
      </c>
      <c r="J488" s="49">
        <v>810</v>
      </c>
      <c r="K488" s="49">
        <v>910</v>
      </c>
      <c r="L488" s="49" t="s">
        <v>48</v>
      </c>
      <c r="M488" s="49">
        <v>20000</v>
      </c>
    </row>
    <row r="489" spans="1:13" x14ac:dyDescent="0.35">
      <c r="A489" s="49" t="s">
        <v>118</v>
      </c>
      <c r="B489" s="49" t="s">
        <v>119</v>
      </c>
      <c r="C489" s="49" t="s">
        <v>5</v>
      </c>
      <c r="D489" s="49" t="s">
        <v>52</v>
      </c>
      <c r="E489" s="49" t="s">
        <v>2</v>
      </c>
      <c r="F489" s="49" t="s">
        <v>63</v>
      </c>
      <c r="G489" s="49" t="s">
        <v>53</v>
      </c>
      <c r="H489" s="49">
        <v>728.19</v>
      </c>
      <c r="I489" s="49">
        <v>809.1</v>
      </c>
      <c r="J489" s="49">
        <v>899</v>
      </c>
      <c r="K489" s="49">
        <v>1149</v>
      </c>
      <c r="L489" s="49" t="s">
        <v>48</v>
      </c>
      <c r="M489" s="49">
        <v>20000</v>
      </c>
    </row>
    <row r="490" spans="1:13" x14ac:dyDescent="0.35">
      <c r="A490" s="49" t="s">
        <v>118</v>
      </c>
      <c r="B490" s="49" t="s">
        <v>119</v>
      </c>
      <c r="C490" s="49" t="s">
        <v>5</v>
      </c>
      <c r="D490" s="49" t="s">
        <v>52</v>
      </c>
      <c r="E490" s="49" t="s">
        <v>2</v>
      </c>
      <c r="F490" s="49" t="s">
        <v>63</v>
      </c>
      <c r="G490" s="49" t="s">
        <v>54</v>
      </c>
      <c r="H490" s="49">
        <v>728.19</v>
      </c>
      <c r="I490" s="49">
        <v>809.1</v>
      </c>
      <c r="J490" s="49">
        <v>899</v>
      </c>
      <c r="K490" s="49">
        <v>1149</v>
      </c>
      <c r="L490" s="49" t="s">
        <v>48</v>
      </c>
      <c r="M490" s="49">
        <v>20000</v>
      </c>
    </row>
    <row r="491" spans="1:13" x14ac:dyDescent="0.35">
      <c r="A491" s="49" t="s">
        <v>118</v>
      </c>
      <c r="B491" s="49" t="s">
        <v>119</v>
      </c>
      <c r="C491" s="49" t="s">
        <v>5</v>
      </c>
      <c r="D491" s="49" t="s">
        <v>52</v>
      </c>
      <c r="E491" s="49" t="s">
        <v>2</v>
      </c>
      <c r="F491" s="49" t="s">
        <v>63</v>
      </c>
      <c r="G491" s="49" t="s">
        <v>55</v>
      </c>
      <c r="H491" s="49">
        <v>728.19</v>
      </c>
      <c r="I491" s="49">
        <v>809.1</v>
      </c>
      <c r="J491" s="49">
        <v>899</v>
      </c>
      <c r="K491" s="49">
        <v>1149</v>
      </c>
      <c r="L491" s="49" t="s">
        <v>48</v>
      </c>
      <c r="M491" s="49">
        <v>20000</v>
      </c>
    </row>
    <row r="492" spans="1:13" x14ac:dyDescent="0.35">
      <c r="A492" s="49" t="s">
        <v>118</v>
      </c>
      <c r="B492" s="49" t="s">
        <v>119</v>
      </c>
      <c r="C492" s="49" t="s">
        <v>5</v>
      </c>
      <c r="D492" s="49" t="s">
        <v>52</v>
      </c>
      <c r="E492" s="49" t="s">
        <v>2</v>
      </c>
      <c r="F492" s="49" t="s">
        <v>63</v>
      </c>
      <c r="G492" s="49" t="s">
        <v>56</v>
      </c>
      <c r="H492" s="49">
        <v>728.19</v>
      </c>
      <c r="I492" s="49">
        <v>809.1</v>
      </c>
      <c r="J492" s="49">
        <v>899</v>
      </c>
      <c r="K492" s="49">
        <v>1149</v>
      </c>
      <c r="L492" s="49" t="s">
        <v>48</v>
      </c>
      <c r="M492" s="49">
        <v>20000</v>
      </c>
    </row>
    <row r="493" spans="1:13" x14ac:dyDescent="0.35">
      <c r="A493" s="49" t="s">
        <v>118</v>
      </c>
      <c r="B493" s="49" t="s">
        <v>119</v>
      </c>
      <c r="C493" s="49" t="s">
        <v>5</v>
      </c>
      <c r="D493" s="49" t="s">
        <v>52</v>
      </c>
      <c r="E493" s="49" t="s">
        <v>2</v>
      </c>
      <c r="F493" s="49" t="s">
        <v>63</v>
      </c>
      <c r="G493" s="49" t="s">
        <v>57</v>
      </c>
      <c r="H493" s="49">
        <v>728.19</v>
      </c>
      <c r="I493" s="49">
        <v>809.1</v>
      </c>
      <c r="J493" s="49">
        <v>899</v>
      </c>
      <c r="K493" s="49">
        <v>1149</v>
      </c>
      <c r="L493" s="49" t="s">
        <v>48</v>
      </c>
      <c r="M493" s="49">
        <v>20000</v>
      </c>
    </row>
    <row r="494" spans="1:13" x14ac:dyDescent="0.35">
      <c r="A494" s="49" t="s">
        <v>118</v>
      </c>
      <c r="B494" s="49" t="s">
        <v>119</v>
      </c>
      <c r="C494" s="49" t="s">
        <v>5</v>
      </c>
      <c r="D494" s="49" t="s">
        <v>58</v>
      </c>
      <c r="E494" s="49" t="s">
        <v>2</v>
      </c>
      <c r="F494" s="49" t="s">
        <v>63</v>
      </c>
      <c r="G494" s="49" t="s">
        <v>22</v>
      </c>
      <c r="H494" s="49">
        <v>719.1</v>
      </c>
      <c r="I494" s="49">
        <v>799</v>
      </c>
      <c r="J494" s="49">
        <v>1049</v>
      </c>
      <c r="K494" s="49">
        <v>1124</v>
      </c>
      <c r="L494" s="49" t="s">
        <v>48</v>
      </c>
      <c r="M494" s="49">
        <v>20000</v>
      </c>
    </row>
    <row r="495" spans="1:13" x14ac:dyDescent="0.35">
      <c r="A495" s="49" t="s">
        <v>118</v>
      </c>
      <c r="B495" s="49" t="s">
        <v>119</v>
      </c>
      <c r="C495" s="49" t="s">
        <v>5</v>
      </c>
      <c r="D495" s="49" t="s">
        <v>58</v>
      </c>
      <c r="E495" s="49" t="s">
        <v>2</v>
      </c>
      <c r="F495" s="49" t="s">
        <v>63</v>
      </c>
      <c r="G495" s="49" t="s">
        <v>23</v>
      </c>
      <c r="H495" s="49">
        <v>719.1</v>
      </c>
      <c r="I495" s="49">
        <v>799</v>
      </c>
      <c r="J495" s="49">
        <v>1049</v>
      </c>
      <c r="K495" s="49">
        <v>1124</v>
      </c>
      <c r="L495" s="49" t="s">
        <v>48</v>
      </c>
      <c r="M495" s="49">
        <v>20000</v>
      </c>
    </row>
    <row r="496" spans="1:13" x14ac:dyDescent="0.35">
      <c r="A496" s="49" t="s">
        <v>118</v>
      </c>
      <c r="B496" s="49" t="s">
        <v>119</v>
      </c>
      <c r="C496" s="49" t="s">
        <v>5</v>
      </c>
      <c r="D496" s="49" t="s">
        <v>58</v>
      </c>
      <c r="E496" s="49" t="s">
        <v>3</v>
      </c>
      <c r="F496" s="49" t="s">
        <v>63</v>
      </c>
      <c r="G496" s="49" t="s">
        <v>24</v>
      </c>
      <c r="H496" s="49">
        <v>719.1</v>
      </c>
      <c r="I496" s="49">
        <v>799</v>
      </c>
      <c r="J496" s="49">
        <v>1049</v>
      </c>
      <c r="K496" s="49">
        <v>1124</v>
      </c>
      <c r="L496" s="49" t="s">
        <v>48</v>
      </c>
      <c r="M496" s="49">
        <v>20000</v>
      </c>
    </row>
    <row r="497" spans="1:13" x14ac:dyDescent="0.35">
      <c r="A497" s="49" t="s">
        <v>118</v>
      </c>
      <c r="B497" s="49" t="s">
        <v>119</v>
      </c>
      <c r="C497" s="49" t="s">
        <v>5</v>
      </c>
      <c r="D497" s="49" t="s">
        <v>59</v>
      </c>
      <c r="E497" s="49" t="s">
        <v>2</v>
      </c>
      <c r="F497" s="49" t="s">
        <v>63</v>
      </c>
      <c r="G497" s="49" t="s">
        <v>60</v>
      </c>
      <c r="H497" s="49">
        <v>584.1</v>
      </c>
      <c r="I497" s="49">
        <v>649</v>
      </c>
      <c r="J497" s="49">
        <v>810</v>
      </c>
      <c r="K497" s="49">
        <v>910</v>
      </c>
      <c r="L497" s="49" t="s">
        <v>48</v>
      </c>
      <c r="M497" s="49">
        <v>20000</v>
      </c>
    </row>
    <row r="498" spans="1:13" x14ac:dyDescent="0.35">
      <c r="A498" s="49" t="s">
        <v>118</v>
      </c>
      <c r="B498" s="49" t="s">
        <v>119</v>
      </c>
      <c r="C498" s="49" t="s">
        <v>5</v>
      </c>
      <c r="D498" s="49" t="s">
        <v>59</v>
      </c>
      <c r="E498" s="49" t="s">
        <v>2</v>
      </c>
      <c r="F498" s="49" t="s">
        <v>63</v>
      </c>
      <c r="G498" s="49" t="s">
        <v>25</v>
      </c>
      <c r="H498" s="49">
        <v>584.1</v>
      </c>
      <c r="I498" s="49">
        <v>649</v>
      </c>
      <c r="J498" s="49">
        <v>810</v>
      </c>
      <c r="K498" s="49">
        <v>910</v>
      </c>
      <c r="L498" s="49" t="s">
        <v>48</v>
      </c>
      <c r="M498" s="49">
        <v>20000</v>
      </c>
    </row>
    <row r="499" spans="1:13" x14ac:dyDescent="0.35">
      <c r="A499" s="49" t="s">
        <v>118</v>
      </c>
      <c r="B499" s="49" t="s">
        <v>119</v>
      </c>
      <c r="C499" s="49" t="s">
        <v>5</v>
      </c>
      <c r="D499" s="49" t="s">
        <v>59</v>
      </c>
      <c r="E499" s="49" t="s">
        <v>2</v>
      </c>
      <c r="F499" s="49" t="s">
        <v>63</v>
      </c>
      <c r="G499" s="49" t="s">
        <v>26</v>
      </c>
      <c r="H499" s="49">
        <v>584.1</v>
      </c>
      <c r="I499" s="49">
        <v>649</v>
      </c>
      <c r="J499" s="49">
        <v>810</v>
      </c>
      <c r="K499" s="49">
        <v>910</v>
      </c>
      <c r="L499" s="49" t="s">
        <v>48</v>
      </c>
      <c r="M499" s="49">
        <v>20000</v>
      </c>
    </row>
    <row r="500" spans="1:13" x14ac:dyDescent="0.35">
      <c r="A500" s="49" t="s">
        <v>118</v>
      </c>
      <c r="B500" s="49" t="s">
        <v>119</v>
      </c>
      <c r="C500" s="49" t="s">
        <v>5</v>
      </c>
      <c r="D500" s="49" t="s">
        <v>59</v>
      </c>
      <c r="E500" s="49" t="s">
        <v>3</v>
      </c>
      <c r="F500" s="49" t="s">
        <v>63</v>
      </c>
      <c r="G500" s="49" t="s">
        <v>27</v>
      </c>
      <c r="H500" s="49">
        <v>584.1</v>
      </c>
      <c r="I500" s="49">
        <v>649</v>
      </c>
      <c r="J500" s="49">
        <v>810</v>
      </c>
      <c r="K500" s="49">
        <v>910</v>
      </c>
      <c r="L500" s="49" t="s">
        <v>48</v>
      </c>
      <c r="M500" s="49">
        <v>20000</v>
      </c>
    </row>
    <row r="501" spans="1:13" x14ac:dyDescent="0.35">
      <c r="A501" s="49" t="s">
        <v>118</v>
      </c>
      <c r="B501" s="49" t="s">
        <v>119</v>
      </c>
      <c r="C501" s="49" t="s">
        <v>5</v>
      </c>
      <c r="D501" s="49" t="s">
        <v>61</v>
      </c>
      <c r="E501" s="49" t="s">
        <v>2</v>
      </c>
      <c r="F501" s="49" t="s">
        <v>63</v>
      </c>
      <c r="G501" s="49" t="s">
        <v>62</v>
      </c>
      <c r="H501" s="49">
        <v>629.1</v>
      </c>
      <c r="I501" s="49">
        <v>699</v>
      </c>
      <c r="J501" s="49">
        <v>799</v>
      </c>
      <c r="K501" s="49">
        <v>849</v>
      </c>
      <c r="L501" s="49" t="s">
        <v>48</v>
      </c>
      <c r="M501" s="49">
        <v>20000</v>
      </c>
    </row>
    <row r="502" spans="1:13" x14ac:dyDescent="0.35">
      <c r="A502" s="49" t="s">
        <v>118</v>
      </c>
      <c r="B502" s="49" t="s">
        <v>119</v>
      </c>
      <c r="C502" s="49" t="s">
        <v>6</v>
      </c>
      <c r="D502" s="49" t="s">
        <v>47</v>
      </c>
      <c r="E502" s="49" t="s">
        <v>2</v>
      </c>
      <c r="F502" s="49" t="s">
        <v>63</v>
      </c>
      <c r="G502" s="49" t="s">
        <v>10</v>
      </c>
      <c r="H502" s="49">
        <v>748.44</v>
      </c>
      <c r="I502" s="49">
        <v>831.6</v>
      </c>
      <c r="J502" s="49">
        <v>924</v>
      </c>
      <c r="K502" s="49">
        <v>1149</v>
      </c>
      <c r="L502" s="49" t="s">
        <v>48</v>
      </c>
      <c r="M502" s="49">
        <v>24000</v>
      </c>
    </row>
    <row r="503" spans="1:13" x14ac:dyDescent="0.35">
      <c r="A503" s="49" t="s">
        <v>118</v>
      </c>
      <c r="B503" s="49" t="s">
        <v>119</v>
      </c>
      <c r="C503" s="49" t="s">
        <v>6</v>
      </c>
      <c r="D503" s="49" t="s">
        <v>47</v>
      </c>
      <c r="E503" s="49" t="s">
        <v>2</v>
      </c>
      <c r="F503" s="49" t="s">
        <v>63</v>
      </c>
      <c r="G503" s="49" t="s">
        <v>11</v>
      </c>
      <c r="H503" s="49">
        <v>748.44</v>
      </c>
      <c r="I503" s="49">
        <v>831.6</v>
      </c>
      <c r="J503" s="49">
        <v>924</v>
      </c>
      <c r="K503" s="49">
        <v>1149</v>
      </c>
      <c r="L503" s="49" t="s">
        <v>48</v>
      </c>
      <c r="M503" s="49">
        <v>24000</v>
      </c>
    </row>
    <row r="504" spans="1:13" x14ac:dyDescent="0.35">
      <c r="A504" s="49" t="s">
        <v>118</v>
      </c>
      <c r="B504" s="49" t="s">
        <v>119</v>
      </c>
      <c r="C504" s="49" t="s">
        <v>6</v>
      </c>
      <c r="D504" s="49" t="s">
        <v>47</v>
      </c>
      <c r="E504" s="49" t="s">
        <v>2</v>
      </c>
      <c r="F504" s="49" t="s">
        <v>63</v>
      </c>
      <c r="G504" s="49" t="s">
        <v>49</v>
      </c>
      <c r="H504" s="49">
        <v>748.44</v>
      </c>
      <c r="I504" s="49">
        <v>831.6</v>
      </c>
      <c r="J504" s="49">
        <v>924</v>
      </c>
      <c r="K504" s="49">
        <v>1149</v>
      </c>
      <c r="L504" s="49" t="s">
        <v>48</v>
      </c>
      <c r="M504" s="49">
        <v>24000</v>
      </c>
    </row>
    <row r="505" spans="1:13" x14ac:dyDescent="0.35">
      <c r="A505" s="49" t="s">
        <v>118</v>
      </c>
      <c r="B505" s="49" t="s">
        <v>119</v>
      </c>
      <c r="C505" s="49" t="s">
        <v>6</v>
      </c>
      <c r="D505" s="49" t="s">
        <v>47</v>
      </c>
      <c r="E505" s="49" t="s">
        <v>2</v>
      </c>
      <c r="F505" s="49" t="s">
        <v>63</v>
      </c>
      <c r="G505" s="49" t="s">
        <v>12</v>
      </c>
      <c r="H505" s="49">
        <v>748.44</v>
      </c>
      <c r="I505" s="49">
        <v>831.6</v>
      </c>
      <c r="J505" s="49">
        <v>924</v>
      </c>
      <c r="K505" s="49">
        <v>1149</v>
      </c>
      <c r="L505" s="49" t="s">
        <v>48</v>
      </c>
      <c r="M505" s="49">
        <v>24000</v>
      </c>
    </row>
    <row r="506" spans="1:13" x14ac:dyDescent="0.35">
      <c r="A506" s="49" t="s">
        <v>118</v>
      </c>
      <c r="B506" s="49" t="s">
        <v>119</v>
      </c>
      <c r="C506" s="49" t="s">
        <v>6</v>
      </c>
      <c r="D506" s="49" t="s">
        <v>50</v>
      </c>
      <c r="E506" s="49" t="s">
        <v>2</v>
      </c>
      <c r="F506" s="49" t="s">
        <v>63</v>
      </c>
      <c r="G506" s="49" t="s">
        <v>13</v>
      </c>
      <c r="H506" s="49">
        <v>629.1</v>
      </c>
      <c r="I506" s="49">
        <v>699</v>
      </c>
      <c r="J506" s="49">
        <v>901</v>
      </c>
      <c r="K506" s="49">
        <v>1043</v>
      </c>
      <c r="L506" s="49" t="s">
        <v>48</v>
      </c>
      <c r="M506" s="49">
        <v>24000</v>
      </c>
    </row>
    <row r="507" spans="1:13" x14ac:dyDescent="0.35">
      <c r="A507" s="49" t="s">
        <v>118</v>
      </c>
      <c r="B507" s="49" t="s">
        <v>119</v>
      </c>
      <c r="C507" s="49" t="s">
        <v>6</v>
      </c>
      <c r="D507" s="49" t="s">
        <v>50</v>
      </c>
      <c r="E507" s="49" t="s">
        <v>2</v>
      </c>
      <c r="F507" s="49" t="s">
        <v>63</v>
      </c>
      <c r="G507" s="49" t="s">
        <v>14</v>
      </c>
      <c r="H507" s="49">
        <v>629.1</v>
      </c>
      <c r="I507" s="49">
        <v>699</v>
      </c>
      <c r="J507" s="49">
        <v>901</v>
      </c>
      <c r="K507" s="49">
        <v>1043</v>
      </c>
      <c r="L507" s="49" t="s">
        <v>48</v>
      </c>
      <c r="M507" s="49">
        <v>24000</v>
      </c>
    </row>
    <row r="508" spans="1:13" x14ac:dyDescent="0.35">
      <c r="A508" s="49" t="s">
        <v>118</v>
      </c>
      <c r="B508" s="49" t="s">
        <v>119</v>
      </c>
      <c r="C508" s="49" t="s">
        <v>6</v>
      </c>
      <c r="D508" s="49" t="s">
        <v>50</v>
      </c>
      <c r="E508" s="49" t="s">
        <v>2</v>
      </c>
      <c r="F508" s="49" t="s">
        <v>63</v>
      </c>
      <c r="G508" s="49" t="s">
        <v>15</v>
      </c>
      <c r="H508" s="49">
        <v>629.1</v>
      </c>
      <c r="I508" s="49">
        <v>699</v>
      </c>
      <c r="J508" s="49">
        <v>901</v>
      </c>
      <c r="K508" s="49">
        <v>1043</v>
      </c>
      <c r="L508" s="49" t="s">
        <v>48</v>
      </c>
      <c r="M508" s="49">
        <v>24000</v>
      </c>
    </row>
    <row r="509" spans="1:13" x14ac:dyDescent="0.35">
      <c r="A509" s="49" t="s">
        <v>118</v>
      </c>
      <c r="B509" s="49" t="s">
        <v>119</v>
      </c>
      <c r="C509" s="49" t="s">
        <v>6</v>
      </c>
      <c r="D509" s="49" t="s">
        <v>50</v>
      </c>
      <c r="E509" s="49" t="s">
        <v>2</v>
      </c>
      <c r="F509" s="49" t="s">
        <v>63</v>
      </c>
      <c r="G509" s="49" t="s">
        <v>16</v>
      </c>
      <c r="H509" s="49">
        <v>629.1</v>
      </c>
      <c r="I509" s="49">
        <v>699</v>
      </c>
      <c r="J509" s="49">
        <v>901</v>
      </c>
      <c r="K509" s="49">
        <v>1043</v>
      </c>
      <c r="L509" s="49" t="s">
        <v>48</v>
      </c>
      <c r="M509" s="49">
        <v>24000</v>
      </c>
    </row>
    <row r="510" spans="1:13" x14ac:dyDescent="0.35">
      <c r="A510" s="49" t="s">
        <v>118</v>
      </c>
      <c r="B510" s="49" t="s">
        <v>119</v>
      </c>
      <c r="C510" s="49" t="s">
        <v>6</v>
      </c>
      <c r="D510" s="49" t="s">
        <v>50</v>
      </c>
      <c r="E510" s="49" t="s">
        <v>2</v>
      </c>
      <c r="F510" s="49" t="s">
        <v>63</v>
      </c>
      <c r="G510" s="49" t="s">
        <v>17</v>
      </c>
      <c r="H510" s="49">
        <v>629.1</v>
      </c>
      <c r="I510" s="49">
        <v>699</v>
      </c>
      <c r="J510" s="49">
        <v>901</v>
      </c>
      <c r="K510" s="49">
        <v>1043</v>
      </c>
      <c r="L510" s="49" t="s">
        <v>48</v>
      </c>
      <c r="M510" s="49">
        <v>24000</v>
      </c>
    </row>
    <row r="511" spans="1:13" x14ac:dyDescent="0.35">
      <c r="A511" s="49" t="s">
        <v>118</v>
      </c>
      <c r="B511" s="49" t="s">
        <v>119</v>
      </c>
      <c r="C511" s="49" t="s">
        <v>6</v>
      </c>
      <c r="D511" s="49" t="s">
        <v>51</v>
      </c>
      <c r="E511" s="49" t="s">
        <v>2</v>
      </c>
      <c r="F511" s="49" t="s">
        <v>63</v>
      </c>
      <c r="G511" s="49" t="s">
        <v>18</v>
      </c>
      <c r="H511" s="49">
        <v>584.1</v>
      </c>
      <c r="I511" s="49">
        <v>649</v>
      </c>
      <c r="J511" s="49">
        <v>810</v>
      </c>
      <c r="K511" s="49">
        <v>910</v>
      </c>
      <c r="L511" s="49" t="s">
        <v>48</v>
      </c>
      <c r="M511" s="49">
        <v>24000</v>
      </c>
    </row>
    <row r="512" spans="1:13" x14ac:dyDescent="0.35">
      <c r="A512" s="49" t="s">
        <v>118</v>
      </c>
      <c r="B512" s="49" t="s">
        <v>119</v>
      </c>
      <c r="C512" s="49" t="s">
        <v>6</v>
      </c>
      <c r="D512" s="49" t="s">
        <v>51</v>
      </c>
      <c r="E512" s="49" t="s">
        <v>2</v>
      </c>
      <c r="F512" s="49" t="s">
        <v>63</v>
      </c>
      <c r="G512" s="49" t="s">
        <v>19</v>
      </c>
      <c r="H512" s="49">
        <v>584.1</v>
      </c>
      <c r="I512" s="49">
        <v>649</v>
      </c>
      <c r="J512" s="49">
        <v>810</v>
      </c>
      <c r="K512" s="49">
        <v>910</v>
      </c>
      <c r="L512" s="49" t="s">
        <v>48</v>
      </c>
      <c r="M512" s="49">
        <v>24000</v>
      </c>
    </row>
    <row r="513" spans="1:13" x14ac:dyDescent="0.35">
      <c r="A513" s="49" t="s">
        <v>118</v>
      </c>
      <c r="B513" s="49" t="s">
        <v>119</v>
      </c>
      <c r="C513" s="49" t="s">
        <v>6</v>
      </c>
      <c r="D513" s="49" t="s">
        <v>51</v>
      </c>
      <c r="E513" s="49" t="s">
        <v>3</v>
      </c>
      <c r="F513" s="49" t="s">
        <v>63</v>
      </c>
      <c r="G513" s="49" t="s">
        <v>20</v>
      </c>
      <c r="H513" s="49">
        <v>584.1</v>
      </c>
      <c r="I513" s="49">
        <v>649</v>
      </c>
      <c r="J513" s="49">
        <v>810</v>
      </c>
      <c r="K513" s="49">
        <v>910</v>
      </c>
      <c r="L513" s="49" t="s">
        <v>48</v>
      </c>
      <c r="M513" s="49">
        <v>24000</v>
      </c>
    </row>
    <row r="514" spans="1:13" x14ac:dyDescent="0.35">
      <c r="A514" s="49" t="s">
        <v>118</v>
      </c>
      <c r="B514" s="49" t="s">
        <v>119</v>
      </c>
      <c r="C514" s="49" t="s">
        <v>6</v>
      </c>
      <c r="D514" s="49" t="s">
        <v>51</v>
      </c>
      <c r="E514" s="49" t="s">
        <v>3</v>
      </c>
      <c r="F514" s="49" t="s">
        <v>63</v>
      </c>
      <c r="G514" s="49" t="s">
        <v>21</v>
      </c>
      <c r="H514" s="49">
        <v>584.1</v>
      </c>
      <c r="I514" s="49">
        <v>649</v>
      </c>
      <c r="J514" s="49">
        <v>810</v>
      </c>
      <c r="K514" s="49">
        <v>910</v>
      </c>
      <c r="L514" s="49" t="s">
        <v>48</v>
      </c>
      <c r="M514" s="49">
        <v>24000</v>
      </c>
    </row>
    <row r="515" spans="1:13" x14ac:dyDescent="0.35">
      <c r="A515" s="49" t="s">
        <v>118</v>
      </c>
      <c r="B515" s="49" t="s">
        <v>119</v>
      </c>
      <c r="C515" s="49" t="s">
        <v>6</v>
      </c>
      <c r="D515" s="49" t="s">
        <v>52</v>
      </c>
      <c r="E515" s="49" t="s">
        <v>2</v>
      </c>
      <c r="F515" s="49" t="s">
        <v>63</v>
      </c>
      <c r="G515" s="49" t="s">
        <v>53</v>
      </c>
      <c r="H515" s="49">
        <v>728.19</v>
      </c>
      <c r="I515" s="49">
        <v>809.1</v>
      </c>
      <c r="J515" s="49">
        <v>899</v>
      </c>
      <c r="K515" s="49">
        <v>1149</v>
      </c>
      <c r="L515" s="49" t="s">
        <v>48</v>
      </c>
      <c r="M515" s="49">
        <v>24000</v>
      </c>
    </row>
    <row r="516" spans="1:13" x14ac:dyDescent="0.35">
      <c r="A516" s="49" t="s">
        <v>118</v>
      </c>
      <c r="B516" s="49" t="s">
        <v>119</v>
      </c>
      <c r="C516" s="49" t="s">
        <v>6</v>
      </c>
      <c r="D516" s="49" t="s">
        <v>52</v>
      </c>
      <c r="E516" s="49" t="s">
        <v>2</v>
      </c>
      <c r="F516" s="49" t="s">
        <v>63</v>
      </c>
      <c r="G516" s="49" t="s">
        <v>54</v>
      </c>
      <c r="H516" s="49">
        <v>728.19</v>
      </c>
      <c r="I516" s="49">
        <v>809.1</v>
      </c>
      <c r="J516" s="49">
        <v>899</v>
      </c>
      <c r="K516" s="49">
        <v>1149</v>
      </c>
      <c r="L516" s="49" t="s">
        <v>48</v>
      </c>
      <c r="M516" s="49">
        <v>24000</v>
      </c>
    </row>
    <row r="517" spans="1:13" x14ac:dyDescent="0.35">
      <c r="A517" s="49" t="s">
        <v>118</v>
      </c>
      <c r="B517" s="49" t="s">
        <v>119</v>
      </c>
      <c r="C517" s="49" t="s">
        <v>6</v>
      </c>
      <c r="D517" s="49" t="s">
        <v>52</v>
      </c>
      <c r="E517" s="49" t="s">
        <v>2</v>
      </c>
      <c r="F517" s="49" t="s">
        <v>63</v>
      </c>
      <c r="G517" s="49" t="s">
        <v>55</v>
      </c>
      <c r="H517" s="49">
        <v>728.19</v>
      </c>
      <c r="I517" s="49">
        <v>809.1</v>
      </c>
      <c r="J517" s="49">
        <v>899</v>
      </c>
      <c r="K517" s="49">
        <v>1149</v>
      </c>
      <c r="L517" s="49" t="s">
        <v>48</v>
      </c>
      <c r="M517" s="49">
        <v>24000</v>
      </c>
    </row>
    <row r="518" spans="1:13" x14ac:dyDescent="0.35">
      <c r="A518" s="49" t="s">
        <v>118</v>
      </c>
      <c r="B518" s="49" t="s">
        <v>119</v>
      </c>
      <c r="C518" s="49" t="s">
        <v>6</v>
      </c>
      <c r="D518" s="49" t="s">
        <v>52</v>
      </c>
      <c r="E518" s="49" t="s">
        <v>2</v>
      </c>
      <c r="F518" s="49" t="s">
        <v>63</v>
      </c>
      <c r="G518" s="49" t="s">
        <v>56</v>
      </c>
      <c r="H518" s="49">
        <v>728.19</v>
      </c>
      <c r="I518" s="49">
        <v>809.1</v>
      </c>
      <c r="J518" s="49">
        <v>899</v>
      </c>
      <c r="K518" s="49">
        <v>1149</v>
      </c>
      <c r="L518" s="49" t="s">
        <v>48</v>
      </c>
      <c r="M518" s="49">
        <v>24000</v>
      </c>
    </row>
    <row r="519" spans="1:13" x14ac:dyDescent="0.35">
      <c r="A519" s="49" t="s">
        <v>118</v>
      </c>
      <c r="B519" s="49" t="s">
        <v>119</v>
      </c>
      <c r="C519" s="49" t="s">
        <v>6</v>
      </c>
      <c r="D519" s="49" t="s">
        <v>52</v>
      </c>
      <c r="E519" s="49" t="s">
        <v>2</v>
      </c>
      <c r="F519" s="49" t="s">
        <v>63</v>
      </c>
      <c r="G519" s="49" t="s">
        <v>57</v>
      </c>
      <c r="H519" s="49">
        <v>728.19</v>
      </c>
      <c r="I519" s="49">
        <v>809.1</v>
      </c>
      <c r="J519" s="49">
        <v>899</v>
      </c>
      <c r="K519" s="49">
        <v>1149</v>
      </c>
      <c r="L519" s="49" t="s">
        <v>48</v>
      </c>
      <c r="M519" s="49">
        <v>24000</v>
      </c>
    </row>
    <row r="520" spans="1:13" x14ac:dyDescent="0.35">
      <c r="A520" s="49" t="s">
        <v>118</v>
      </c>
      <c r="B520" s="49" t="s">
        <v>119</v>
      </c>
      <c r="C520" s="49" t="s">
        <v>6</v>
      </c>
      <c r="D520" s="49" t="s">
        <v>58</v>
      </c>
      <c r="E520" s="49" t="s">
        <v>2</v>
      </c>
      <c r="F520" s="49" t="s">
        <v>63</v>
      </c>
      <c r="G520" s="49" t="s">
        <v>22</v>
      </c>
      <c r="H520" s="49">
        <v>719.1</v>
      </c>
      <c r="I520" s="49">
        <v>799</v>
      </c>
      <c r="J520" s="49">
        <v>1049</v>
      </c>
      <c r="K520" s="49">
        <v>1124</v>
      </c>
      <c r="L520" s="49" t="s">
        <v>48</v>
      </c>
      <c r="M520" s="49">
        <v>24000</v>
      </c>
    </row>
    <row r="521" spans="1:13" x14ac:dyDescent="0.35">
      <c r="A521" s="49" t="s">
        <v>118</v>
      </c>
      <c r="B521" s="49" t="s">
        <v>119</v>
      </c>
      <c r="C521" s="49" t="s">
        <v>6</v>
      </c>
      <c r="D521" s="49" t="s">
        <v>58</v>
      </c>
      <c r="E521" s="49" t="s">
        <v>2</v>
      </c>
      <c r="F521" s="49" t="s">
        <v>63</v>
      </c>
      <c r="G521" s="49" t="s">
        <v>23</v>
      </c>
      <c r="H521" s="49">
        <v>719.1</v>
      </c>
      <c r="I521" s="49">
        <v>799</v>
      </c>
      <c r="J521" s="49">
        <v>1049</v>
      </c>
      <c r="K521" s="49">
        <v>1124</v>
      </c>
      <c r="L521" s="49" t="s">
        <v>48</v>
      </c>
      <c r="M521" s="49">
        <v>24000</v>
      </c>
    </row>
    <row r="522" spans="1:13" x14ac:dyDescent="0.35">
      <c r="A522" s="49" t="s">
        <v>118</v>
      </c>
      <c r="B522" s="49" t="s">
        <v>119</v>
      </c>
      <c r="C522" s="49" t="s">
        <v>6</v>
      </c>
      <c r="D522" s="49" t="s">
        <v>58</v>
      </c>
      <c r="E522" s="49" t="s">
        <v>3</v>
      </c>
      <c r="F522" s="49" t="s">
        <v>63</v>
      </c>
      <c r="G522" s="49" t="s">
        <v>24</v>
      </c>
      <c r="H522" s="49">
        <v>719.1</v>
      </c>
      <c r="I522" s="49">
        <v>799</v>
      </c>
      <c r="J522" s="49">
        <v>1049</v>
      </c>
      <c r="K522" s="49">
        <v>1124</v>
      </c>
      <c r="L522" s="49" t="s">
        <v>48</v>
      </c>
      <c r="M522" s="49">
        <v>24000</v>
      </c>
    </row>
    <row r="523" spans="1:13" x14ac:dyDescent="0.35">
      <c r="A523" s="49" t="s">
        <v>118</v>
      </c>
      <c r="B523" s="49" t="s">
        <v>119</v>
      </c>
      <c r="C523" s="49" t="s">
        <v>6</v>
      </c>
      <c r="D523" s="49" t="s">
        <v>59</v>
      </c>
      <c r="E523" s="49" t="s">
        <v>2</v>
      </c>
      <c r="F523" s="49" t="s">
        <v>63</v>
      </c>
      <c r="G523" s="49" t="s">
        <v>60</v>
      </c>
      <c r="H523" s="49">
        <v>612</v>
      </c>
      <c r="I523" s="49">
        <v>680</v>
      </c>
      <c r="J523" s="49">
        <v>840</v>
      </c>
      <c r="K523" s="49">
        <v>915</v>
      </c>
      <c r="L523" s="49" t="s">
        <v>48</v>
      </c>
      <c r="M523" s="49">
        <v>24000</v>
      </c>
    </row>
    <row r="524" spans="1:13" x14ac:dyDescent="0.35">
      <c r="A524" s="49" t="s">
        <v>118</v>
      </c>
      <c r="B524" s="49" t="s">
        <v>119</v>
      </c>
      <c r="C524" s="49" t="s">
        <v>6</v>
      </c>
      <c r="D524" s="49" t="s">
        <v>59</v>
      </c>
      <c r="E524" s="49" t="s">
        <v>2</v>
      </c>
      <c r="F524" s="49" t="s">
        <v>63</v>
      </c>
      <c r="G524" s="49" t="s">
        <v>25</v>
      </c>
      <c r="H524" s="49">
        <v>612</v>
      </c>
      <c r="I524" s="49">
        <v>680</v>
      </c>
      <c r="J524" s="49">
        <v>840</v>
      </c>
      <c r="K524" s="49">
        <v>915</v>
      </c>
      <c r="L524" s="49" t="s">
        <v>48</v>
      </c>
      <c r="M524" s="49">
        <v>24000</v>
      </c>
    </row>
    <row r="525" spans="1:13" x14ac:dyDescent="0.35">
      <c r="A525" s="49" t="s">
        <v>118</v>
      </c>
      <c r="B525" s="49" t="s">
        <v>119</v>
      </c>
      <c r="C525" s="49" t="s">
        <v>6</v>
      </c>
      <c r="D525" s="49" t="s">
        <v>59</v>
      </c>
      <c r="E525" s="49" t="s">
        <v>2</v>
      </c>
      <c r="F525" s="49" t="s">
        <v>63</v>
      </c>
      <c r="G525" s="49" t="s">
        <v>26</v>
      </c>
      <c r="H525" s="49">
        <v>612</v>
      </c>
      <c r="I525" s="49">
        <v>680</v>
      </c>
      <c r="J525" s="49">
        <v>840</v>
      </c>
      <c r="K525" s="49">
        <v>915</v>
      </c>
      <c r="L525" s="49" t="s">
        <v>48</v>
      </c>
      <c r="M525" s="49">
        <v>24000</v>
      </c>
    </row>
    <row r="526" spans="1:13" x14ac:dyDescent="0.35">
      <c r="A526" s="49" t="s">
        <v>118</v>
      </c>
      <c r="B526" s="49" t="s">
        <v>119</v>
      </c>
      <c r="C526" s="49" t="s">
        <v>6</v>
      </c>
      <c r="D526" s="49" t="s">
        <v>59</v>
      </c>
      <c r="E526" s="49" t="s">
        <v>3</v>
      </c>
      <c r="F526" s="49" t="s">
        <v>63</v>
      </c>
      <c r="G526" s="49" t="s">
        <v>27</v>
      </c>
      <c r="H526" s="49">
        <v>612</v>
      </c>
      <c r="I526" s="49">
        <v>680</v>
      </c>
      <c r="J526" s="49">
        <v>840</v>
      </c>
      <c r="K526" s="49">
        <v>915</v>
      </c>
      <c r="L526" s="49" t="s">
        <v>48</v>
      </c>
      <c r="M526" s="49">
        <v>24000</v>
      </c>
    </row>
    <row r="527" spans="1:13" x14ac:dyDescent="0.35">
      <c r="A527" s="49" t="s">
        <v>118</v>
      </c>
      <c r="B527" s="49" t="s">
        <v>119</v>
      </c>
      <c r="C527" s="49" t="s">
        <v>6</v>
      </c>
      <c r="D527" s="49" t="s">
        <v>61</v>
      </c>
      <c r="E527" s="49" t="s">
        <v>2</v>
      </c>
      <c r="F527" s="49" t="s">
        <v>63</v>
      </c>
      <c r="G527" s="49" t="s">
        <v>62</v>
      </c>
      <c r="H527" s="49">
        <v>629.1</v>
      </c>
      <c r="I527" s="49">
        <v>699</v>
      </c>
      <c r="J527" s="49">
        <v>799</v>
      </c>
      <c r="K527" s="49">
        <v>849</v>
      </c>
      <c r="L527" s="49" t="s">
        <v>48</v>
      </c>
      <c r="M527" s="49">
        <v>24000</v>
      </c>
    </row>
    <row r="528" spans="1:13" x14ac:dyDescent="0.35">
      <c r="A528" s="49" t="s">
        <v>118</v>
      </c>
      <c r="B528" s="49" t="s">
        <v>119</v>
      </c>
      <c r="C528" s="49" t="s">
        <v>7</v>
      </c>
      <c r="D528" s="49" t="s">
        <v>47</v>
      </c>
      <c r="E528" s="49" t="s">
        <v>2</v>
      </c>
      <c r="F528" s="49" t="s">
        <v>63</v>
      </c>
      <c r="G528" s="49" t="s">
        <v>10</v>
      </c>
      <c r="H528" s="49">
        <v>728.19</v>
      </c>
      <c r="I528" s="49">
        <v>809.1</v>
      </c>
      <c r="J528" s="49">
        <v>899</v>
      </c>
      <c r="K528" s="49">
        <v>1149</v>
      </c>
      <c r="L528" s="49" t="s">
        <v>48</v>
      </c>
      <c r="M528" s="49">
        <v>26000</v>
      </c>
    </row>
    <row r="529" spans="1:13" x14ac:dyDescent="0.35">
      <c r="A529" s="49" t="s">
        <v>118</v>
      </c>
      <c r="B529" s="49" t="s">
        <v>119</v>
      </c>
      <c r="C529" s="49" t="s">
        <v>7</v>
      </c>
      <c r="D529" s="49" t="s">
        <v>47</v>
      </c>
      <c r="E529" s="49" t="s">
        <v>2</v>
      </c>
      <c r="F529" s="49" t="s">
        <v>63</v>
      </c>
      <c r="G529" s="49" t="s">
        <v>11</v>
      </c>
      <c r="H529" s="49">
        <v>728.19</v>
      </c>
      <c r="I529" s="49">
        <v>809.1</v>
      </c>
      <c r="J529" s="49">
        <v>899</v>
      </c>
      <c r="K529" s="49">
        <v>1149</v>
      </c>
      <c r="L529" s="49" t="s">
        <v>48</v>
      </c>
      <c r="M529" s="49">
        <v>26000</v>
      </c>
    </row>
    <row r="530" spans="1:13" x14ac:dyDescent="0.35">
      <c r="A530" s="49" t="s">
        <v>118</v>
      </c>
      <c r="B530" s="49" t="s">
        <v>119</v>
      </c>
      <c r="C530" s="49" t="s">
        <v>7</v>
      </c>
      <c r="D530" s="49" t="s">
        <v>47</v>
      </c>
      <c r="E530" s="49" t="s">
        <v>2</v>
      </c>
      <c r="F530" s="49" t="s">
        <v>63</v>
      </c>
      <c r="G530" s="49" t="s">
        <v>49</v>
      </c>
      <c r="H530" s="49">
        <v>728.19</v>
      </c>
      <c r="I530" s="49">
        <v>809.1</v>
      </c>
      <c r="J530" s="49">
        <v>899</v>
      </c>
      <c r="K530" s="49">
        <v>1149</v>
      </c>
      <c r="L530" s="49" t="s">
        <v>48</v>
      </c>
      <c r="M530" s="49">
        <v>26000</v>
      </c>
    </row>
    <row r="531" spans="1:13" x14ac:dyDescent="0.35">
      <c r="A531" s="49" t="s">
        <v>118</v>
      </c>
      <c r="B531" s="49" t="s">
        <v>119</v>
      </c>
      <c r="C531" s="49" t="s">
        <v>7</v>
      </c>
      <c r="D531" s="49" t="s">
        <v>47</v>
      </c>
      <c r="E531" s="49" t="s">
        <v>2</v>
      </c>
      <c r="F531" s="49" t="s">
        <v>63</v>
      </c>
      <c r="G531" s="49" t="s">
        <v>12</v>
      </c>
      <c r="H531" s="49">
        <v>728.19</v>
      </c>
      <c r="I531" s="49">
        <v>809.1</v>
      </c>
      <c r="J531" s="49">
        <v>899</v>
      </c>
      <c r="K531" s="49">
        <v>1149</v>
      </c>
      <c r="L531" s="49" t="s">
        <v>48</v>
      </c>
      <c r="M531" s="49">
        <v>26000</v>
      </c>
    </row>
    <row r="532" spans="1:13" x14ac:dyDescent="0.35">
      <c r="A532" s="49" t="s">
        <v>118</v>
      </c>
      <c r="B532" s="49" t="s">
        <v>119</v>
      </c>
      <c r="C532" s="49" t="s">
        <v>7</v>
      </c>
      <c r="D532" s="49" t="s">
        <v>50</v>
      </c>
      <c r="E532" s="49" t="s">
        <v>2</v>
      </c>
      <c r="F532" s="49" t="s">
        <v>63</v>
      </c>
      <c r="G532" s="49" t="s">
        <v>13</v>
      </c>
      <c r="H532" s="49">
        <v>629.1</v>
      </c>
      <c r="I532" s="49">
        <v>699</v>
      </c>
      <c r="J532" s="49">
        <v>899</v>
      </c>
      <c r="K532" s="49">
        <v>1043</v>
      </c>
      <c r="L532" s="49" t="s">
        <v>48</v>
      </c>
      <c r="M532" s="49">
        <v>26000</v>
      </c>
    </row>
    <row r="533" spans="1:13" x14ac:dyDescent="0.35">
      <c r="A533" s="49" t="s">
        <v>118</v>
      </c>
      <c r="B533" s="49" t="s">
        <v>119</v>
      </c>
      <c r="C533" s="49" t="s">
        <v>7</v>
      </c>
      <c r="D533" s="49" t="s">
        <v>50</v>
      </c>
      <c r="E533" s="49" t="s">
        <v>2</v>
      </c>
      <c r="F533" s="49" t="s">
        <v>63</v>
      </c>
      <c r="G533" s="49" t="s">
        <v>14</v>
      </c>
      <c r="H533" s="49">
        <v>629.1</v>
      </c>
      <c r="I533" s="49">
        <v>699</v>
      </c>
      <c r="J533" s="49">
        <v>899</v>
      </c>
      <c r="K533" s="49">
        <v>1043</v>
      </c>
      <c r="L533" s="49" t="s">
        <v>48</v>
      </c>
      <c r="M533" s="49">
        <v>26000</v>
      </c>
    </row>
    <row r="534" spans="1:13" x14ac:dyDescent="0.35">
      <c r="A534" s="49" t="s">
        <v>118</v>
      </c>
      <c r="B534" s="49" t="s">
        <v>119</v>
      </c>
      <c r="C534" s="49" t="s">
        <v>7</v>
      </c>
      <c r="D534" s="49" t="s">
        <v>50</v>
      </c>
      <c r="E534" s="49" t="s">
        <v>2</v>
      </c>
      <c r="F534" s="49" t="s">
        <v>63</v>
      </c>
      <c r="G534" s="49" t="s">
        <v>15</v>
      </c>
      <c r="H534" s="49">
        <v>629.1</v>
      </c>
      <c r="I534" s="49">
        <v>699</v>
      </c>
      <c r="J534" s="49">
        <v>899</v>
      </c>
      <c r="K534" s="49">
        <v>1043</v>
      </c>
      <c r="L534" s="49" t="s">
        <v>48</v>
      </c>
      <c r="M534" s="49">
        <v>26000</v>
      </c>
    </row>
    <row r="535" spans="1:13" x14ac:dyDescent="0.35">
      <c r="A535" s="49" t="s">
        <v>118</v>
      </c>
      <c r="B535" s="49" t="s">
        <v>119</v>
      </c>
      <c r="C535" s="49" t="s">
        <v>7</v>
      </c>
      <c r="D535" s="49" t="s">
        <v>50</v>
      </c>
      <c r="E535" s="49" t="s">
        <v>2</v>
      </c>
      <c r="F535" s="49" t="s">
        <v>63</v>
      </c>
      <c r="G535" s="49" t="s">
        <v>16</v>
      </c>
      <c r="H535" s="49">
        <v>629.1</v>
      </c>
      <c r="I535" s="49">
        <v>699</v>
      </c>
      <c r="J535" s="49">
        <v>899</v>
      </c>
      <c r="K535" s="49">
        <v>1043</v>
      </c>
      <c r="L535" s="49" t="s">
        <v>48</v>
      </c>
      <c r="M535" s="49">
        <v>26000</v>
      </c>
    </row>
    <row r="536" spans="1:13" x14ac:dyDescent="0.35">
      <c r="A536" s="49" t="s">
        <v>118</v>
      </c>
      <c r="B536" s="49" t="s">
        <v>119</v>
      </c>
      <c r="C536" s="49" t="s">
        <v>7</v>
      </c>
      <c r="D536" s="49" t="s">
        <v>50</v>
      </c>
      <c r="E536" s="49" t="s">
        <v>2</v>
      </c>
      <c r="F536" s="49" t="s">
        <v>63</v>
      </c>
      <c r="G536" s="49" t="s">
        <v>17</v>
      </c>
      <c r="H536" s="49">
        <v>629.1</v>
      </c>
      <c r="I536" s="49">
        <v>699</v>
      </c>
      <c r="J536" s="49">
        <v>899</v>
      </c>
      <c r="K536" s="49">
        <v>1043</v>
      </c>
      <c r="L536" s="49" t="s">
        <v>48</v>
      </c>
      <c r="M536" s="49">
        <v>26000</v>
      </c>
    </row>
    <row r="537" spans="1:13" x14ac:dyDescent="0.35">
      <c r="A537" s="49" t="s">
        <v>118</v>
      </c>
      <c r="B537" s="49" t="s">
        <v>119</v>
      </c>
      <c r="C537" s="49" t="s">
        <v>7</v>
      </c>
      <c r="D537" s="49" t="s">
        <v>51</v>
      </c>
      <c r="E537" s="49" t="s">
        <v>2</v>
      </c>
      <c r="F537" s="49" t="s">
        <v>63</v>
      </c>
      <c r="G537" s="49" t="s">
        <v>18</v>
      </c>
      <c r="H537" s="49">
        <v>584.1</v>
      </c>
      <c r="I537" s="49">
        <v>649</v>
      </c>
      <c r="J537" s="49">
        <v>810</v>
      </c>
      <c r="K537" s="49">
        <v>910</v>
      </c>
      <c r="L537" s="49" t="s">
        <v>48</v>
      </c>
      <c r="M537" s="49">
        <v>26000</v>
      </c>
    </row>
    <row r="538" spans="1:13" x14ac:dyDescent="0.35">
      <c r="A538" s="49" t="s">
        <v>118</v>
      </c>
      <c r="B538" s="49" t="s">
        <v>119</v>
      </c>
      <c r="C538" s="49" t="s">
        <v>7</v>
      </c>
      <c r="D538" s="49" t="s">
        <v>51</v>
      </c>
      <c r="E538" s="49" t="s">
        <v>2</v>
      </c>
      <c r="F538" s="49" t="s">
        <v>63</v>
      </c>
      <c r="G538" s="49" t="s">
        <v>19</v>
      </c>
      <c r="H538" s="49">
        <v>584.1</v>
      </c>
      <c r="I538" s="49">
        <v>649</v>
      </c>
      <c r="J538" s="49">
        <v>810</v>
      </c>
      <c r="K538" s="49">
        <v>910</v>
      </c>
      <c r="L538" s="49" t="s">
        <v>48</v>
      </c>
      <c r="M538" s="49">
        <v>26000</v>
      </c>
    </row>
    <row r="539" spans="1:13" x14ac:dyDescent="0.35">
      <c r="A539" s="49" t="s">
        <v>118</v>
      </c>
      <c r="B539" s="49" t="s">
        <v>119</v>
      </c>
      <c r="C539" s="49" t="s">
        <v>7</v>
      </c>
      <c r="D539" s="49" t="s">
        <v>51</v>
      </c>
      <c r="E539" s="49" t="s">
        <v>3</v>
      </c>
      <c r="F539" s="49" t="s">
        <v>63</v>
      </c>
      <c r="G539" s="49" t="s">
        <v>20</v>
      </c>
      <c r="H539" s="49">
        <v>584.1</v>
      </c>
      <c r="I539" s="49">
        <v>649</v>
      </c>
      <c r="J539" s="49">
        <v>810</v>
      </c>
      <c r="K539" s="49">
        <v>910</v>
      </c>
      <c r="L539" s="49" t="s">
        <v>48</v>
      </c>
      <c r="M539" s="49">
        <v>26000</v>
      </c>
    </row>
    <row r="540" spans="1:13" x14ac:dyDescent="0.35">
      <c r="A540" s="49" t="s">
        <v>118</v>
      </c>
      <c r="B540" s="49" t="s">
        <v>119</v>
      </c>
      <c r="C540" s="49" t="s">
        <v>7</v>
      </c>
      <c r="D540" s="49" t="s">
        <v>51</v>
      </c>
      <c r="E540" s="49" t="s">
        <v>3</v>
      </c>
      <c r="F540" s="49" t="s">
        <v>63</v>
      </c>
      <c r="G540" s="49" t="s">
        <v>21</v>
      </c>
      <c r="H540" s="49">
        <v>584.1</v>
      </c>
      <c r="I540" s="49">
        <v>649</v>
      </c>
      <c r="J540" s="49">
        <v>810</v>
      </c>
      <c r="K540" s="49">
        <v>910</v>
      </c>
      <c r="L540" s="49" t="s">
        <v>48</v>
      </c>
      <c r="M540" s="49">
        <v>26000</v>
      </c>
    </row>
    <row r="541" spans="1:13" x14ac:dyDescent="0.35">
      <c r="A541" s="49" t="s">
        <v>118</v>
      </c>
      <c r="B541" s="49" t="s">
        <v>119</v>
      </c>
      <c r="C541" s="49" t="s">
        <v>7</v>
      </c>
      <c r="D541" s="49" t="s">
        <v>52</v>
      </c>
      <c r="E541" s="49" t="s">
        <v>2</v>
      </c>
      <c r="F541" s="49" t="s">
        <v>63</v>
      </c>
      <c r="G541" s="49" t="s">
        <v>53</v>
      </c>
      <c r="H541" s="49">
        <v>728.19</v>
      </c>
      <c r="I541" s="49">
        <v>809.1</v>
      </c>
      <c r="J541" s="49">
        <v>899</v>
      </c>
      <c r="K541" s="49">
        <v>1149</v>
      </c>
      <c r="L541" s="49" t="s">
        <v>48</v>
      </c>
      <c r="M541" s="49">
        <v>26000</v>
      </c>
    </row>
    <row r="542" spans="1:13" x14ac:dyDescent="0.35">
      <c r="A542" s="49" t="s">
        <v>118</v>
      </c>
      <c r="B542" s="49" t="s">
        <v>119</v>
      </c>
      <c r="C542" s="49" t="s">
        <v>7</v>
      </c>
      <c r="D542" s="49" t="s">
        <v>52</v>
      </c>
      <c r="E542" s="49" t="s">
        <v>2</v>
      </c>
      <c r="F542" s="49" t="s">
        <v>63</v>
      </c>
      <c r="G542" s="49" t="s">
        <v>54</v>
      </c>
      <c r="H542" s="49">
        <v>728.19</v>
      </c>
      <c r="I542" s="49">
        <v>809.1</v>
      </c>
      <c r="J542" s="49">
        <v>899</v>
      </c>
      <c r="K542" s="49">
        <v>1149</v>
      </c>
      <c r="L542" s="49" t="s">
        <v>48</v>
      </c>
      <c r="M542" s="49">
        <v>26000</v>
      </c>
    </row>
    <row r="543" spans="1:13" x14ac:dyDescent="0.35">
      <c r="A543" s="49" t="s">
        <v>118</v>
      </c>
      <c r="B543" s="49" t="s">
        <v>119</v>
      </c>
      <c r="C543" s="49" t="s">
        <v>7</v>
      </c>
      <c r="D543" s="49" t="s">
        <v>52</v>
      </c>
      <c r="E543" s="49" t="s">
        <v>2</v>
      </c>
      <c r="F543" s="49" t="s">
        <v>63</v>
      </c>
      <c r="G543" s="49" t="s">
        <v>55</v>
      </c>
      <c r="H543" s="49">
        <v>728.19</v>
      </c>
      <c r="I543" s="49">
        <v>809.1</v>
      </c>
      <c r="J543" s="49">
        <v>899</v>
      </c>
      <c r="K543" s="49">
        <v>1149</v>
      </c>
      <c r="L543" s="49" t="s">
        <v>48</v>
      </c>
      <c r="M543" s="49">
        <v>26000</v>
      </c>
    </row>
    <row r="544" spans="1:13" x14ac:dyDescent="0.35">
      <c r="A544" s="49" t="s">
        <v>118</v>
      </c>
      <c r="B544" s="49" t="s">
        <v>119</v>
      </c>
      <c r="C544" s="49" t="s">
        <v>7</v>
      </c>
      <c r="D544" s="49" t="s">
        <v>52</v>
      </c>
      <c r="E544" s="49" t="s">
        <v>2</v>
      </c>
      <c r="F544" s="49" t="s">
        <v>63</v>
      </c>
      <c r="G544" s="49" t="s">
        <v>56</v>
      </c>
      <c r="H544" s="49">
        <v>728.19</v>
      </c>
      <c r="I544" s="49">
        <v>809.1</v>
      </c>
      <c r="J544" s="49">
        <v>899</v>
      </c>
      <c r="K544" s="49">
        <v>1149</v>
      </c>
      <c r="L544" s="49" t="s">
        <v>48</v>
      </c>
      <c r="M544" s="49">
        <v>26000</v>
      </c>
    </row>
    <row r="545" spans="1:13" x14ac:dyDescent="0.35">
      <c r="A545" s="49" t="s">
        <v>118</v>
      </c>
      <c r="B545" s="49" t="s">
        <v>119</v>
      </c>
      <c r="C545" s="49" t="s">
        <v>7</v>
      </c>
      <c r="D545" s="49" t="s">
        <v>52</v>
      </c>
      <c r="E545" s="49" t="s">
        <v>2</v>
      </c>
      <c r="F545" s="49" t="s">
        <v>63</v>
      </c>
      <c r="G545" s="49" t="s">
        <v>57</v>
      </c>
      <c r="H545" s="49">
        <v>728.19</v>
      </c>
      <c r="I545" s="49">
        <v>809.1</v>
      </c>
      <c r="J545" s="49">
        <v>899</v>
      </c>
      <c r="K545" s="49">
        <v>1149</v>
      </c>
      <c r="L545" s="49" t="s">
        <v>48</v>
      </c>
      <c r="M545" s="49">
        <v>26000</v>
      </c>
    </row>
    <row r="546" spans="1:13" x14ac:dyDescent="0.35">
      <c r="A546" s="49" t="s">
        <v>118</v>
      </c>
      <c r="B546" s="49" t="s">
        <v>119</v>
      </c>
      <c r="C546" s="49" t="s">
        <v>7</v>
      </c>
      <c r="D546" s="49" t="s">
        <v>58</v>
      </c>
      <c r="E546" s="49" t="s">
        <v>2</v>
      </c>
      <c r="F546" s="49" t="s">
        <v>63</v>
      </c>
      <c r="G546" s="49" t="s">
        <v>22</v>
      </c>
      <c r="H546" s="49">
        <v>719.1</v>
      </c>
      <c r="I546" s="49">
        <v>799</v>
      </c>
      <c r="J546" s="49">
        <v>1049</v>
      </c>
      <c r="K546" s="49">
        <v>1124</v>
      </c>
      <c r="L546" s="49" t="s">
        <v>48</v>
      </c>
      <c r="M546" s="49">
        <v>26000</v>
      </c>
    </row>
    <row r="547" spans="1:13" x14ac:dyDescent="0.35">
      <c r="A547" s="49" t="s">
        <v>118</v>
      </c>
      <c r="B547" s="49" t="s">
        <v>119</v>
      </c>
      <c r="C547" s="49" t="s">
        <v>7</v>
      </c>
      <c r="D547" s="49" t="s">
        <v>58</v>
      </c>
      <c r="E547" s="49" t="s">
        <v>2</v>
      </c>
      <c r="F547" s="49" t="s">
        <v>63</v>
      </c>
      <c r="G547" s="49" t="s">
        <v>23</v>
      </c>
      <c r="H547" s="49">
        <v>719.1</v>
      </c>
      <c r="I547" s="49">
        <v>799</v>
      </c>
      <c r="J547" s="49">
        <v>1049</v>
      </c>
      <c r="K547" s="49">
        <v>1124</v>
      </c>
      <c r="L547" s="49" t="s">
        <v>48</v>
      </c>
      <c r="M547" s="49">
        <v>26000</v>
      </c>
    </row>
    <row r="548" spans="1:13" x14ac:dyDescent="0.35">
      <c r="A548" s="49" t="s">
        <v>118</v>
      </c>
      <c r="B548" s="49" t="s">
        <v>119</v>
      </c>
      <c r="C548" s="49" t="s">
        <v>7</v>
      </c>
      <c r="D548" s="49" t="s">
        <v>58</v>
      </c>
      <c r="E548" s="49" t="s">
        <v>3</v>
      </c>
      <c r="F548" s="49" t="s">
        <v>63</v>
      </c>
      <c r="G548" s="49" t="s">
        <v>24</v>
      </c>
      <c r="H548" s="49">
        <v>719.1</v>
      </c>
      <c r="I548" s="49">
        <v>799</v>
      </c>
      <c r="J548" s="49">
        <v>1049</v>
      </c>
      <c r="K548" s="49">
        <v>1124</v>
      </c>
      <c r="L548" s="49" t="s">
        <v>48</v>
      </c>
      <c r="M548" s="49">
        <v>26000</v>
      </c>
    </row>
    <row r="549" spans="1:13" x14ac:dyDescent="0.35">
      <c r="A549" s="49" t="s">
        <v>118</v>
      </c>
      <c r="B549" s="49" t="s">
        <v>119</v>
      </c>
      <c r="C549" s="49" t="s">
        <v>7</v>
      </c>
      <c r="D549" s="49" t="s">
        <v>59</v>
      </c>
      <c r="E549" s="49" t="s">
        <v>2</v>
      </c>
      <c r="F549" s="49" t="s">
        <v>63</v>
      </c>
      <c r="G549" s="49" t="s">
        <v>60</v>
      </c>
      <c r="H549" s="49">
        <v>584.1</v>
      </c>
      <c r="I549" s="49">
        <v>649</v>
      </c>
      <c r="J549" s="49">
        <v>810</v>
      </c>
      <c r="K549" s="49">
        <v>910</v>
      </c>
      <c r="L549" s="49" t="s">
        <v>48</v>
      </c>
      <c r="M549" s="49">
        <v>26000</v>
      </c>
    </row>
    <row r="550" spans="1:13" x14ac:dyDescent="0.35">
      <c r="A550" s="49" t="s">
        <v>118</v>
      </c>
      <c r="B550" s="49" t="s">
        <v>119</v>
      </c>
      <c r="C550" s="49" t="s">
        <v>7</v>
      </c>
      <c r="D550" s="49" t="s">
        <v>59</v>
      </c>
      <c r="E550" s="49" t="s">
        <v>2</v>
      </c>
      <c r="F550" s="49" t="s">
        <v>63</v>
      </c>
      <c r="G550" s="49" t="s">
        <v>25</v>
      </c>
      <c r="H550" s="49">
        <v>584.1</v>
      </c>
      <c r="I550" s="49">
        <v>649</v>
      </c>
      <c r="J550" s="49">
        <v>810</v>
      </c>
      <c r="K550" s="49">
        <v>910</v>
      </c>
      <c r="L550" s="49" t="s">
        <v>48</v>
      </c>
      <c r="M550" s="49">
        <v>26000</v>
      </c>
    </row>
    <row r="551" spans="1:13" x14ac:dyDescent="0.35">
      <c r="A551" s="49" t="s">
        <v>118</v>
      </c>
      <c r="B551" s="49" t="s">
        <v>119</v>
      </c>
      <c r="C551" s="49" t="s">
        <v>7</v>
      </c>
      <c r="D551" s="49" t="s">
        <v>59</v>
      </c>
      <c r="E551" s="49" t="s">
        <v>2</v>
      </c>
      <c r="F551" s="49" t="s">
        <v>63</v>
      </c>
      <c r="G551" s="49" t="s">
        <v>26</v>
      </c>
      <c r="H551" s="49">
        <v>584.1</v>
      </c>
      <c r="I551" s="49">
        <v>649</v>
      </c>
      <c r="J551" s="49">
        <v>810</v>
      </c>
      <c r="K551" s="49">
        <v>910</v>
      </c>
      <c r="L551" s="49" t="s">
        <v>48</v>
      </c>
      <c r="M551" s="49">
        <v>26000</v>
      </c>
    </row>
    <row r="552" spans="1:13" x14ac:dyDescent="0.35">
      <c r="A552" s="49" t="s">
        <v>118</v>
      </c>
      <c r="B552" s="49" t="s">
        <v>119</v>
      </c>
      <c r="C552" s="49" t="s">
        <v>7</v>
      </c>
      <c r="D552" s="49" t="s">
        <v>59</v>
      </c>
      <c r="E552" s="49" t="s">
        <v>3</v>
      </c>
      <c r="F552" s="49" t="s">
        <v>63</v>
      </c>
      <c r="G552" s="49" t="s">
        <v>27</v>
      </c>
      <c r="H552" s="49">
        <v>584.1</v>
      </c>
      <c r="I552" s="49">
        <v>649</v>
      </c>
      <c r="J552" s="49">
        <v>810</v>
      </c>
      <c r="K552" s="49">
        <v>910</v>
      </c>
      <c r="L552" s="49" t="s">
        <v>48</v>
      </c>
      <c r="M552" s="49">
        <v>26000</v>
      </c>
    </row>
    <row r="553" spans="1:13" x14ac:dyDescent="0.35">
      <c r="A553" s="49" t="s">
        <v>118</v>
      </c>
      <c r="B553" s="49" t="s">
        <v>119</v>
      </c>
      <c r="C553" s="49" t="s">
        <v>7</v>
      </c>
      <c r="D553" s="49" t="s">
        <v>61</v>
      </c>
      <c r="E553" s="49" t="s">
        <v>2</v>
      </c>
      <c r="F553" s="49" t="s">
        <v>63</v>
      </c>
      <c r="G553" s="49" t="s">
        <v>62</v>
      </c>
      <c r="H553" s="49">
        <v>629.1</v>
      </c>
      <c r="I553" s="49">
        <v>699</v>
      </c>
      <c r="J553" s="49">
        <v>799</v>
      </c>
      <c r="K553" s="49">
        <v>849</v>
      </c>
      <c r="L553" s="49" t="s">
        <v>48</v>
      </c>
      <c r="M553" s="49">
        <v>26000</v>
      </c>
    </row>
    <row r="554" spans="1:13" x14ac:dyDescent="0.35">
      <c r="A554" s="49" t="s">
        <v>118</v>
      </c>
      <c r="B554" s="49" t="s">
        <v>119</v>
      </c>
      <c r="C554" s="49" t="s">
        <v>8</v>
      </c>
      <c r="D554" s="49" t="s">
        <v>47</v>
      </c>
      <c r="E554" s="49" t="s">
        <v>2</v>
      </c>
      <c r="F554" s="49" t="s">
        <v>63</v>
      </c>
      <c r="G554" s="49" t="s">
        <v>10</v>
      </c>
      <c r="H554" s="49">
        <v>728.19</v>
      </c>
      <c r="I554" s="49">
        <v>809.1</v>
      </c>
      <c r="J554" s="49">
        <v>899</v>
      </c>
      <c r="K554" s="49">
        <v>1149</v>
      </c>
      <c r="L554" s="49" t="s">
        <v>48</v>
      </c>
      <c r="M554" s="49">
        <v>22000</v>
      </c>
    </row>
    <row r="555" spans="1:13" x14ac:dyDescent="0.35">
      <c r="A555" s="49" t="s">
        <v>118</v>
      </c>
      <c r="B555" s="49" t="s">
        <v>119</v>
      </c>
      <c r="C555" s="49" t="s">
        <v>8</v>
      </c>
      <c r="D555" s="49" t="s">
        <v>47</v>
      </c>
      <c r="E555" s="49" t="s">
        <v>2</v>
      </c>
      <c r="F555" s="49" t="s">
        <v>63</v>
      </c>
      <c r="G555" s="49" t="s">
        <v>11</v>
      </c>
      <c r="H555" s="49">
        <v>728.19</v>
      </c>
      <c r="I555" s="49">
        <v>809.1</v>
      </c>
      <c r="J555" s="49">
        <v>899</v>
      </c>
      <c r="K555" s="49">
        <v>1149</v>
      </c>
      <c r="L555" s="49" t="s">
        <v>48</v>
      </c>
      <c r="M555" s="49">
        <v>22000</v>
      </c>
    </row>
    <row r="556" spans="1:13" x14ac:dyDescent="0.35">
      <c r="A556" s="49" t="s">
        <v>118</v>
      </c>
      <c r="B556" s="49" t="s">
        <v>119</v>
      </c>
      <c r="C556" s="49" t="s">
        <v>8</v>
      </c>
      <c r="D556" s="49" t="s">
        <v>47</v>
      </c>
      <c r="E556" s="49" t="s">
        <v>2</v>
      </c>
      <c r="F556" s="49" t="s">
        <v>63</v>
      </c>
      <c r="G556" s="49" t="s">
        <v>49</v>
      </c>
      <c r="H556" s="49">
        <v>728.19</v>
      </c>
      <c r="I556" s="49">
        <v>809.1</v>
      </c>
      <c r="J556" s="49">
        <v>899</v>
      </c>
      <c r="K556" s="49">
        <v>1149</v>
      </c>
      <c r="L556" s="49" t="s">
        <v>48</v>
      </c>
      <c r="M556" s="49">
        <v>22000</v>
      </c>
    </row>
    <row r="557" spans="1:13" x14ac:dyDescent="0.35">
      <c r="A557" s="49" t="s">
        <v>118</v>
      </c>
      <c r="B557" s="49" t="s">
        <v>119</v>
      </c>
      <c r="C557" s="49" t="s">
        <v>8</v>
      </c>
      <c r="D557" s="49" t="s">
        <v>47</v>
      </c>
      <c r="E557" s="49" t="s">
        <v>2</v>
      </c>
      <c r="F557" s="49" t="s">
        <v>63</v>
      </c>
      <c r="G557" s="49" t="s">
        <v>12</v>
      </c>
      <c r="H557" s="49">
        <v>728.19</v>
      </c>
      <c r="I557" s="49">
        <v>809.1</v>
      </c>
      <c r="J557" s="49">
        <v>899</v>
      </c>
      <c r="K557" s="49">
        <v>1149</v>
      </c>
      <c r="L557" s="49" t="s">
        <v>48</v>
      </c>
      <c r="M557" s="49">
        <v>22000</v>
      </c>
    </row>
    <row r="558" spans="1:13" x14ac:dyDescent="0.35">
      <c r="A558" s="49" t="s">
        <v>118</v>
      </c>
      <c r="B558" s="49" t="s">
        <v>119</v>
      </c>
      <c r="C558" s="49" t="s">
        <v>8</v>
      </c>
      <c r="D558" s="49" t="s">
        <v>50</v>
      </c>
      <c r="E558" s="49" t="s">
        <v>2</v>
      </c>
      <c r="F558" s="49" t="s">
        <v>63</v>
      </c>
      <c r="G558" s="49" t="s">
        <v>13</v>
      </c>
      <c r="H558" s="49">
        <v>629.1</v>
      </c>
      <c r="I558" s="49">
        <v>699</v>
      </c>
      <c r="J558" s="49">
        <v>899</v>
      </c>
      <c r="K558" s="49">
        <v>1043</v>
      </c>
      <c r="L558" s="49" t="s">
        <v>48</v>
      </c>
      <c r="M558" s="49">
        <v>22000</v>
      </c>
    </row>
    <row r="559" spans="1:13" x14ac:dyDescent="0.35">
      <c r="A559" s="49" t="s">
        <v>118</v>
      </c>
      <c r="B559" s="49" t="s">
        <v>119</v>
      </c>
      <c r="C559" s="49" t="s">
        <v>8</v>
      </c>
      <c r="D559" s="49" t="s">
        <v>50</v>
      </c>
      <c r="E559" s="49" t="s">
        <v>2</v>
      </c>
      <c r="F559" s="49" t="s">
        <v>63</v>
      </c>
      <c r="G559" s="49" t="s">
        <v>14</v>
      </c>
      <c r="H559" s="49">
        <v>629.1</v>
      </c>
      <c r="I559" s="49">
        <v>699</v>
      </c>
      <c r="J559" s="49">
        <v>899</v>
      </c>
      <c r="K559" s="49">
        <v>1043</v>
      </c>
      <c r="L559" s="49" t="s">
        <v>48</v>
      </c>
      <c r="M559" s="49">
        <v>22000</v>
      </c>
    </row>
    <row r="560" spans="1:13" x14ac:dyDescent="0.35">
      <c r="A560" s="49" t="s">
        <v>118</v>
      </c>
      <c r="B560" s="49" t="s">
        <v>119</v>
      </c>
      <c r="C560" s="49" t="s">
        <v>8</v>
      </c>
      <c r="D560" s="49" t="s">
        <v>50</v>
      </c>
      <c r="E560" s="49" t="s">
        <v>2</v>
      </c>
      <c r="F560" s="49" t="s">
        <v>63</v>
      </c>
      <c r="G560" s="49" t="s">
        <v>15</v>
      </c>
      <c r="H560" s="49">
        <v>629.1</v>
      </c>
      <c r="I560" s="49">
        <v>699</v>
      </c>
      <c r="J560" s="49">
        <v>899</v>
      </c>
      <c r="K560" s="49">
        <v>1043</v>
      </c>
      <c r="L560" s="49" t="s">
        <v>48</v>
      </c>
      <c r="M560" s="49">
        <v>22000</v>
      </c>
    </row>
    <row r="561" spans="1:13" x14ac:dyDescent="0.35">
      <c r="A561" s="49" t="s">
        <v>118</v>
      </c>
      <c r="B561" s="49" t="s">
        <v>119</v>
      </c>
      <c r="C561" s="49" t="s">
        <v>8</v>
      </c>
      <c r="D561" s="49" t="s">
        <v>50</v>
      </c>
      <c r="E561" s="49" t="s">
        <v>2</v>
      </c>
      <c r="F561" s="49" t="s">
        <v>63</v>
      </c>
      <c r="G561" s="49" t="s">
        <v>16</v>
      </c>
      <c r="H561" s="49">
        <v>629.1</v>
      </c>
      <c r="I561" s="49">
        <v>699</v>
      </c>
      <c r="J561" s="49">
        <v>899</v>
      </c>
      <c r="K561" s="49">
        <v>1043</v>
      </c>
      <c r="L561" s="49" t="s">
        <v>48</v>
      </c>
      <c r="M561" s="49">
        <v>22000</v>
      </c>
    </row>
    <row r="562" spans="1:13" x14ac:dyDescent="0.35">
      <c r="A562" s="49" t="s">
        <v>118</v>
      </c>
      <c r="B562" s="49" t="s">
        <v>119</v>
      </c>
      <c r="C562" s="49" t="s">
        <v>8</v>
      </c>
      <c r="D562" s="49" t="s">
        <v>50</v>
      </c>
      <c r="E562" s="49" t="s">
        <v>2</v>
      </c>
      <c r="F562" s="49" t="s">
        <v>63</v>
      </c>
      <c r="G562" s="49" t="s">
        <v>17</v>
      </c>
      <c r="H562" s="49">
        <v>629.1</v>
      </c>
      <c r="I562" s="49">
        <v>699</v>
      </c>
      <c r="J562" s="49">
        <v>899</v>
      </c>
      <c r="K562" s="49">
        <v>1043</v>
      </c>
      <c r="L562" s="49" t="s">
        <v>48</v>
      </c>
      <c r="M562" s="49">
        <v>22000</v>
      </c>
    </row>
    <row r="563" spans="1:13" x14ac:dyDescent="0.35">
      <c r="A563" s="49" t="s">
        <v>118</v>
      </c>
      <c r="B563" s="49" t="s">
        <v>119</v>
      </c>
      <c r="C563" s="49" t="s">
        <v>8</v>
      </c>
      <c r="D563" s="49" t="s">
        <v>51</v>
      </c>
      <c r="E563" s="49" t="s">
        <v>2</v>
      </c>
      <c r="F563" s="49" t="s">
        <v>63</v>
      </c>
      <c r="G563" s="49" t="s">
        <v>18</v>
      </c>
      <c r="H563" s="49">
        <v>584.1</v>
      </c>
      <c r="I563" s="49">
        <v>649</v>
      </c>
      <c r="J563" s="49">
        <v>810</v>
      </c>
      <c r="K563" s="49">
        <v>910</v>
      </c>
      <c r="L563" s="49" t="s">
        <v>48</v>
      </c>
      <c r="M563" s="49">
        <v>22000</v>
      </c>
    </row>
    <row r="564" spans="1:13" x14ac:dyDescent="0.35">
      <c r="A564" s="49" t="s">
        <v>118</v>
      </c>
      <c r="B564" s="49" t="s">
        <v>119</v>
      </c>
      <c r="C564" s="49" t="s">
        <v>8</v>
      </c>
      <c r="D564" s="49" t="s">
        <v>51</v>
      </c>
      <c r="E564" s="49" t="s">
        <v>2</v>
      </c>
      <c r="F564" s="49" t="s">
        <v>63</v>
      </c>
      <c r="G564" s="49" t="s">
        <v>19</v>
      </c>
      <c r="H564" s="49">
        <v>584.1</v>
      </c>
      <c r="I564" s="49">
        <v>649</v>
      </c>
      <c r="J564" s="49">
        <v>810</v>
      </c>
      <c r="K564" s="49">
        <v>910</v>
      </c>
      <c r="L564" s="49" t="s">
        <v>48</v>
      </c>
      <c r="M564" s="49">
        <v>22000</v>
      </c>
    </row>
    <row r="565" spans="1:13" x14ac:dyDescent="0.35">
      <c r="A565" s="49" t="s">
        <v>118</v>
      </c>
      <c r="B565" s="49" t="s">
        <v>119</v>
      </c>
      <c r="C565" s="49" t="s">
        <v>8</v>
      </c>
      <c r="D565" s="49" t="s">
        <v>51</v>
      </c>
      <c r="E565" s="49" t="s">
        <v>3</v>
      </c>
      <c r="F565" s="49" t="s">
        <v>63</v>
      </c>
      <c r="G565" s="49" t="s">
        <v>20</v>
      </c>
      <c r="H565" s="49">
        <v>584.1</v>
      </c>
      <c r="I565" s="49">
        <v>649</v>
      </c>
      <c r="J565" s="49">
        <v>810</v>
      </c>
      <c r="K565" s="49">
        <v>910</v>
      </c>
      <c r="L565" s="49" t="s">
        <v>48</v>
      </c>
      <c r="M565" s="49">
        <v>22000</v>
      </c>
    </row>
    <row r="566" spans="1:13" x14ac:dyDescent="0.35">
      <c r="A566" s="49" t="s">
        <v>118</v>
      </c>
      <c r="B566" s="49" t="s">
        <v>119</v>
      </c>
      <c r="C566" s="49" t="s">
        <v>8</v>
      </c>
      <c r="D566" s="49" t="s">
        <v>51</v>
      </c>
      <c r="E566" s="49" t="s">
        <v>3</v>
      </c>
      <c r="F566" s="49" t="s">
        <v>63</v>
      </c>
      <c r="G566" s="49" t="s">
        <v>21</v>
      </c>
      <c r="H566" s="49">
        <v>584.1</v>
      </c>
      <c r="I566" s="49">
        <v>649</v>
      </c>
      <c r="J566" s="49">
        <v>810</v>
      </c>
      <c r="K566" s="49">
        <v>910</v>
      </c>
      <c r="L566" s="49" t="s">
        <v>48</v>
      </c>
      <c r="M566" s="49">
        <v>22000</v>
      </c>
    </row>
    <row r="567" spans="1:13" x14ac:dyDescent="0.35">
      <c r="A567" s="49" t="s">
        <v>118</v>
      </c>
      <c r="B567" s="49" t="s">
        <v>119</v>
      </c>
      <c r="C567" s="49" t="s">
        <v>8</v>
      </c>
      <c r="D567" s="49" t="s">
        <v>52</v>
      </c>
      <c r="E567" s="49" t="s">
        <v>2</v>
      </c>
      <c r="F567" s="49" t="s">
        <v>63</v>
      </c>
      <c r="G567" s="49" t="s">
        <v>53</v>
      </c>
      <c r="H567" s="49">
        <v>728.19</v>
      </c>
      <c r="I567" s="49">
        <v>809.1</v>
      </c>
      <c r="J567" s="49">
        <v>899</v>
      </c>
      <c r="K567" s="49">
        <v>1149</v>
      </c>
      <c r="L567" s="49" t="s">
        <v>48</v>
      </c>
      <c r="M567" s="49">
        <v>22000</v>
      </c>
    </row>
    <row r="568" spans="1:13" x14ac:dyDescent="0.35">
      <c r="A568" s="49" t="s">
        <v>118</v>
      </c>
      <c r="B568" s="49" t="s">
        <v>119</v>
      </c>
      <c r="C568" s="49" t="s">
        <v>8</v>
      </c>
      <c r="D568" s="49" t="s">
        <v>52</v>
      </c>
      <c r="E568" s="49" t="s">
        <v>2</v>
      </c>
      <c r="F568" s="49" t="s">
        <v>63</v>
      </c>
      <c r="G568" s="49" t="s">
        <v>54</v>
      </c>
      <c r="H568" s="49">
        <v>728.19</v>
      </c>
      <c r="I568" s="49">
        <v>809.1</v>
      </c>
      <c r="J568" s="49">
        <v>899</v>
      </c>
      <c r="K568" s="49">
        <v>1149</v>
      </c>
      <c r="L568" s="49" t="s">
        <v>48</v>
      </c>
      <c r="M568" s="49">
        <v>22000</v>
      </c>
    </row>
    <row r="569" spans="1:13" x14ac:dyDescent="0.35">
      <c r="A569" s="49" t="s">
        <v>118</v>
      </c>
      <c r="B569" s="49" t="s">
        <v>119</v>
      </c>
      <c r="C569" s="49" t="s">
        <v>8</v>
      </c>
      <c r="D569" s="49" t="s">
        <v>52</v>
      </c>
      <c r="E569" s="49" t="s">
        <v>2</v>
      </c>
      <c r="F569" s="49" t="s">
        <v>63</v>
      </c>
      <c r="G569" s="49" t="s">
        <v>55</v>
      </c>
      <c r="H569" s="49">
        <v>728.19</v>
      </c>
      <c r="I569" s="49">
        <v>809.1</v>
      </c>
      <c r="J569" s="49">
        <v>899</v>
      </c>
      <c r="K569" s="49">
        <v>1149</v>
      </c>
      <c r="L569" s="49" t="s">
        <v>48</v>
      </c>
      <c r="M569" s="49">
        <v>22000</v>
      </c>
    </row>
    <row r="570" spans="1:13" x14ac:dyDescent="0.35">
      <c r="A570" s="49" t="s">
        <v>118</v>
      </c>
      <c r="B570" s="49" t="s">
        <v>119</v>
      </c>
      <c r="C570" s="49" t="s">
        <v>8</v>
      </c>
      <c r="D570" s="49" t="s">
        <v>52</v>
      </c>
      <c r="E570" s="49" t="s">
        <v>2</v>
      </c>
      <c r="F570" s="49" t="s">
        <v>63</v>
      </c>
      <c r="G570" s="49" t="s">
        <v>56</v>
      </c>
      <c r="H570" s="49">
        <v>728.19</v>
      </c>
      <c r="I570" s="49">
        <v>809.1</v>
      </c>
      <c r="J570" s="49">
        <v>899</v>
      </c>
      <c r="K570" s="49">
        <v>1149</v>
      </c>
      <c r="L570" s="49" t="s">
        <v>48</v>
      </c>
      <c r="M570" s="49">
        <v>22000</v>
      </c>
    </row>
    <row r="571" spans="1:13" x14ac:dyDescent="0.35">
      <c r="A571" s="49" t="s">
        <v>118</v>
      </c>
      <c r="B571" s="49" t="s">
        <v>119</v>
      </c>
      <c r="C571" s="49" t="s">
        <v>8</v>
      </c>
      <c r="D571" s="49" t="s">
        <v>52</v>
      </c>
      <c r="E571" s="49" t="s">
        <v>2</v>
      </c>
      <c r="F571" s="49" t="s">
        <v>63</v>
      </c>
      <c r="G571" s="49" t="s">
        <v>57</v>
      </c>
      <c r="H571" s="49">
        <v>728.19</v>
      </c>
      <c r="I571" s="49">
        <v>809.1</v>
      </c>
      <c r="J571" s="49">
        <v>899</v>
      </c>
      <c r="K571" s="49">
        <v>1149</v>
      </c>
      <c r="L571" s="49" t="s">
        <v>48</v>
      </c>
      <c r="M571" s="49">
        <v>22000</v>
      </c>
    </row>
    <row r="572" spans="1:13" x14ac:dyDescent="0.35">
      <c r="A572" s="49" t="s">
        <v>118</v>
      </c>
      <c r="B572" s="49" t="s">
        <v>119</v>
      </c>
      <c r="C572" s="49" t="s">
        <v>8</v>
      </c>
      <c r="D572" s="49" t="s">
        <v>58</v>
      </c>
      <c r="E572" s="49" t="s">
        <v>2</v>
      </c>
      <c r="F572" s="49" t="s">
        <v>63</v>
      </c>
      <c r="G572" s="49" t="s">
        <v>22</v>
      </c>
      <c r="H572" s="49">
        <v>719.1</v>
      </c>
      <c r="I572" s="49">
        <v>799</v>
      </c>
      <c r="J572" s="49">
        <v>1049</v>
      </c>
      <c r="K572" s="49">
        <v>1124</v>
      </c>
      <c r="L572" s="49" t="s">
        <v>48</v>
      </c>
      <c r="M572" s="49">
        <v>22000</v>
      </c>
    </row>
    <row r="573" spans="1:13" x14ac:dyDescent="0.35">
      <c r="A573" s="49" t="s">
        <v>118</v>
      </c>
      <c r="B573" s="49" t="s">
        <v>119</v>
      </c>
      <c r="C573" s="49" t="s">
        <v>8</v>
      </c>
      <c r="D573" s="49" t="s">
        <v>58</v>
      </c>
      <c r="E573" s="49" t="s">
        <v>2</v>
      </c>
      <c r="F573" s="49" t="s">
        <v>63</v>
      </c>
      <c r="G573" s="49" t="s">
        <v>23</v>
      </c>
      <c r="H573" s="49">
        <v>719.1</v>
      </c>
      <c r="I573" s="49">
        <v>799</v>
      </c>
      <c r="J573" s="49">
        <v>1049</v>
      </c>
      <c r="K573" s="49">
        <v>1124</v>
      </c>
      <c r="L573" s="49" t="s">
        <v>48</v>
      </c>
      <c r="M573" s="49">
        <v>22000</v>
      </c>
    </row>
    <row r="574" spans="1:13" x14ac:dyDescent="0.35">
      <c r="A574" s="49" t="s">
        <v>118</v>
      </c>
      <c r="B574" s="49" t="s">
        <v>119</v>
      </c>
      <c r="C574" s="49" t="s">
        <v>8</v>
      </c>
      <c r="D574" s="49" t="s">
        <v>58</v>
      </c>
      <c r="E574" s="49" t="s">
        <v>3</v>
      </c>
      <c r="F574" s="49" t="s">
        <v>63</v>
      </c>
      <c r="G574" s="49" t="s">
        <v>24</v>
      </c>
      <c r="H574" s="49">
        <v>719.1</v>
      </c>
      <c r="I574" s="49">
        <v>799</v>
      </c>
      <c r="J574" s="49">
        <v>1049</v>
      </c>
      <c r="K574" s="49">
        <v>1124</v>
      </c>
      <c r="L574" s="49" t="s">
        <v>48</v>
      </c>
      <c r="M574" s="49">
        <v>22000</v>
      </c>
    </row>
    <row r="575" spans="1:13" x14ac:dyDescent="0.35">
      <c r="A575" s="49" t="s">
        <v>118</v>
      </c>
      <c r="B575" s="49" t="s">
        <v>119</v>
      </c>
      <c r="C575" s="49" t="s">
        <v>8</v>
      </c>
      <c r="D575" s="49" t="s">
        <v>59</v>
      </c>
      <c r="E575" s="49" t="s">
        <v>2</v>
      </c>
      <c r="F575" s="49" t="s">
        <v>63</v>
      </c>
      <c r="G575" s="49" t="s">
        <v>60</v>
      </c>
      <c r="H575" s="49">
        <v>584.1</v>
      </c>
      <c r="I575" s="49">
        <v>649</v>
      </c>
      <c r="J575" s="49">
        <v>810</v>
      </c>
      <c r="K575" s="49">
        <v>910</v>
      </c>
      <c r="L575" s="49" t="s">
        <v>48</v>
      </c>
      <c r="M575" s="49">
        <v>22000</v>
      </c>
    </row>
    <row r="576" spans="1:13" x14ac:dyDescent="0.35">
      <c r="A576" s="49" t="s">
        <v>118</v>
      </c>
      <c r="B576" s="49" t="s">
        <v>119</v>
      </c>
      <c r="C576" s="49" t="s">
        <v>8</v>
      </c>
      <c r="D576" s="49" t="s">
        <v>59</v>
      </c>
      <c r="E576" s="49" t="s">
        <v>2</v>
      </c>
      <c r="F576" s="49" t="s">
        <v>63</v>
      </c>
      <c r="G576" s="49" t="s">
        <v>25</v>
      </c>
      <c r="H576" s="49">
        <v>584.1</v>
      </c>
      <c r="I576" s="49">
        <v>649</v>
      </c>
      <c r="J576" s="49">
        <v>810</v>
      </c>
      <c r="K576" s="49">
        <v>910</v>
      </c>
      <c r="L576" s="49" t="s">
        <v>48</v>
      </c>
      <c r="M576" s="49">
        <v>22000</v>
      </c>
    </row>
    <row r="577" spans="1:13" x14ac:dyDescent="0.35">
      <c r="A577" s="49" t="s">
        <v>118</v>
      </c>
      <c r="B577" s="49" t="s">
        <v>119</v>
      </c>
      <c r="C577" s="49" t="s">
        <v>8</v>
      </c>
      <c r="D577" s="49" t="s">
        <v>59</v>
      </c>
      <c r="E577" s="49" t="s">
        <v>2</v>
      </c>
      <c r="F577" s="49" t="s">
        <v>63</v>
      </c>
      <c r="G577" s="49" t="s">
        <v>26</v>
      </c>
      <c r="H577" s="49">
        <v>584.1</v>
      </c>
      <c r="I577" s="49">
        <v>649</v>
      </c>
      <c r="J577" s="49">
        <v>810</v>
      </c>
      <c r="K577" s="49">
        <v>910</v>
      </c>
      <c r="L577" s="49" t="s">
        <v>48</v>
      </c>
      <c r="M577" s="49">
        <v>22000</v>
      </c>
    </row>
    <row r="578" spans="1:13" x14ac:dyDescent="0.35">
      <c r="A578" s="49" t="s">
        <v>118</v>
      </c>
      <c r="B578" s="49" t="s">
        <v>119</v>
      </c>
      <c r="C578" s="49" t="s">
        <v>8</v>
      </c>
      <c r="D578" s="49" t="s">
        <v>59</v>
      </c>
      <c r="E578" s="49" t="s">
        <v>3</v>
      </c>
      <c r="F578" s="49" t="s">
        <v>63</v>
      </c>
      <c r="G578" s="49" t="s">
        <v>27</v>
      </c>
      <c r="H578" s="49">
        <v>584.1</v>
      </c>
      <c r="I578" s="49">
        <v>649</v>
      </c>
      <c r="J578" s="49">
        <v>810</v>
      </c>
      <c r="K578" s="49">
        <v>910</v>
      </c>
      <c r="L578" s="49" t="s">
        <v>48</v>
      </c>
      <c r="M578" s="49">
        <v>22000</v>
      </c>
    </row>
    <row r="579" spans="1:13" x14ac:dyDescent="0.35">
      <c r="A579" s="49" t="s">
        <v>118</v>
      </c>
      <c r="B579" s="49" t="s">
        <v>119</v>
      </c>
      <c r="C579" s="49" t="s">
        <v>8</v>
      </c>
      <c r="D579" s="49" t="s">
        <v>61</v>
      </c>
      <c r="E579" s="49" t="s">
        <v>2</v>
      </c>
      <c r="F579" s="49" t="s">
        <v>63</v>
      </c>
      <c r="G579" s="49" t="s">
        <v>62</v>
      </c>
      <c r="H579" s="49">
        <v>629.1</v>
      </c>
      <c r="I579" s="49">
        <v>699</v>
      </c>
      <c r="J579" s="49">
        <v>799</v>
      </c>
      <c r="K579" s="49">
        <v>849</v>
      </c>
      <c r="L579" s="49" t="s">
        <v>48</v>
      </c>
      <c r="M579" s="49">
        <v>22000</v>
      </c>
    </row>
    <row r="580" spans="1:13" x14ac:dyDescent="0.35">
      <c r="A580" s="49" t="s">
        <v>116</v>
      </c>
      <c r="B580" s="49" t="s">
        <v>117</v>
      </c>
      <c r="C580" s="49" t="s">
        <v>3</v>
      </c>
      <c r="D580" s="49" t="s">
        <v>47</v>
      </c>
      <c r="E580" s="49" t="s">
        <v>2</v>
      </c>
      <c r="F580" s="49" t="s">
        <v>63</v>
      </c>
      <c r="G580" s="49" t="s">
        <v>10</v>
      </c>
      <c r="H580" s="49">
        <v>567</v>
      </c>
      <c r="I580" s="49">
        <v>630</v>
      </c>
      <c r="J580" s="49">
        <v>700</v>
      </c>
      <c r="K580" s="49">
        <v>780</v>
      </c>
      <c r="L580" s="49" t="s">
        <v>48</v>
      </c>
      <c r="M580" s="49"/>
    </row>
    <row r="581" spans="1:13" x14ac:dyDescent="0.35">
      <c r="A581" s="49" t="s">
        <v>116</v>
      </c>
      <c r="B581" s="49" t="s">
        <v>117</v>
      </c>
      <c r="C581" s="49" t="s">
        <v>3</v>
      </c>
      <c r="D581" s="49" t="s">
        <v>47</v>
      </c>
      <c r="E581" s="49" t="s">
        <v>2</v>
      </c>
      <c r="F581" s="49" t="s">
        <v>63</v>
      </c>
      <c r="G581" s="49" t="s">
        <v>11</v>
      </c>
      <c r="H581" s="49">
        <v>567</v>
      </c>
      <c r="I581" s="49">
        <v>630</v>
      </c>
      <c r="J581" s="49">
        <v>700</v>
      </c>
      <c r="K581" s="49">
        <v>780</v>
      </c>
      <c r="L581" s="49" t="s">
        <v>48</v>
      </c>
      <c r="M581" s="49"/>
    </row>
    <row r="582" spans="1:13" x14ac:dyDescent="0.35">
      <c r="A582" s="49" t="s">
        <v>116</v>
      </c>
      <c r="B582" s="49" t="s">
        <v>117</v>
      </c>
      <c r="C582" s="49" t="s">
        <v>3</v>
      </c>
      <c r="D582" s="49" t="s">
        <v>47</v>
      </c>
      <c r="E582" s="49" t="s">
        <v>2</v>
      </c>
      <c r="F582" s="49" t="s">
        <v>63</v>
      </c>
      <c r="G582" s="49" t="s">
        <v>49</v>
      </c>
      <c r="H582" s="49">
        <v>567</v>
      </c>
      <c r="I582" s="49">
        <v>630</v>
      </c>
      <c r="J582" s="49">
        <v>700</v>
      </c>
      <c r="K582" s="49">
        <v>780</v>
      </c>
      <c r="L582" s="49" t="s">
        <v>48</v>
      </c>
      <c r="M582" s="49"/>
    </row>
    <row r="583" spans="1:13" x14ac:dyDescent="0.35">
      <c r="A583" s="49" t="s">
        <v>116</v>
      </c>
      <c r="B583" s="49" t="s">
        <v>117</v>
      </c>
      <c r="C583" s="49" t="s">
        <v>3</v>
      </c>
      <c r="D583" s="49" t="s">
        <v>47</v>
      </c>
      <c r="E583" s="49" t="s">
        <v>2</v>
      </c>
      <c r="F583" s="49" t="s">
        <v>63</v>
      </c>
      <c r="G583" s="49" t="s">
        <v>12</v>
      </c>
      <c r="H583" s="49">
        <v>567</v>
      </c>
      <c r="I583" s="49">
        <v>630</v>
      </c>
      <c r="J583" s="49">
        <v>700</v>
      </c>
      <c r="K583" s="49">
        <v>780</v>
      </c>
      <c r="L583" s="49" t="s">
        <v>48</v>
      </c>
      <c r="M583" s="49"/>
    </row>
    <row r="584" spans="1:13" x14ac:dyDescent="0.35">
      <c r="A584" s="49" t="s">
        <v>116</v>
      </c>
      <c r="B584" s="49" t="s">
        <v>117</v>
      </c>
      <c r="C584" s="49" t="s">
        <v>3</v>
      </c>
      <c r="D584" s="49" t="s">
        <v>50</v>
      </c>
      <c r="E584" s="49" t="s">
        <v>2</v>
      </c>
      <c r="F584" s="49" t="s">
        <v>63</v>
      </c>
      <c r="G584" s="49" t="s">
        <v>13</v>
      </c>
      <c r="H584" s="49">
        <v>501.3</v>
      </c>
      <c r="I584" s="49">
        <v>557</v>
      </c>
      <c r="J584" s="49">
        <v>795</v>
      </c>
      <c r="K584" s="49">
        <v>1050</v>
      </c>
      <c r="L584" s="49" t="s">
        <v>48</v>
      </c>
      <c r="M584" s="49"/>
    </row>
    <row r="585" spans="1:13" x14ac:dyDescent="0.35">
      <c r="A585" s="49" t="s">
        <v>116</v>
      </c>
      <c r="B585" s="49" t="s">
        <v>117</v>
      </c>
      <c r="C585" s="49" t="s">
        <v>3</v>
      </c>
      <c r="D585" s="49" t="s">
        <v>50</v>
      </c>
      <c r="E585" s="49" t="s">
        <v>2</v>
      </c>
      <c r="F585" s="49" t="s">
        <v>63</v>
      </c>
      <c r="G585" s="49" t="s">
        <v>14</v>
      </c>
      <c r="H585" s="49">
        <v>501.3</v>
      </c>
      <c r="I585" s="49">
        <v>557</v>
      </c>
      <c r="J585" s="49">
        <v>795</v>
      </c>
      <c r="K585" s="49">
        <v>1050</v>
      </c>
      <c r="L585" s="49" t="s">
        <v>48</v>
      </c>
      <c r="M585" s="49"/>
    </row>
    <row r="586" spans="1:13" x14ac:dyDescent="0.35">
      <c r="A586" s="49" t="s">
        <v>116</v>
      </c>
      <c r="B586" s="49" t="s">
        <v>117</v>
      </c>
      <c r="C586" s="49" t="s">
        <v>3</v>
      </c>
      <c r="D586" s="49" t="s">
        <v>50</v>
      </c>
      <c r="E586" s="49" t="s">
        <v>2</v>
      </c>
      <c r="F586" s="49" t="s">
        <v>63</v>
      </c>
      <c r="G586" s="49" t="s">
        <v>15</v>
      </c>
      <c r="H586" s="49">
        <v>501.3</v>
      </c>
      <c r="I586" s="49">
        <v>557</v>
      </c>
      <c r="J586" s="49">
        <v>795</v>
      </c>
      <c r="K586" s="49">
        <v>1050</v>
      </c>
      <c r="L586" s="49" t="s">
        <v>48</v>
      </c>
      <c r="M586" s="49"/>
    </row>
    <row r="587" spans="1:13" x14ac:dyDescent="0.35">
      <c r="A587" s="49" t="s">
        <v>116</v>
      </c>
      <c r="B587" s="49" t="s">
        <v>117</v>
      </c>
      <c r="C587" s="49" t="s">
        <v>3</v>
      </c>
      <c r="D587" s="49" t="s">
        <v>50</v>
      </c>
      <c r="E587" s="49" t="s">
        <v>2</v>
      </c>
      <c r="F587" s="49" t="s">
        <v>63</v>
      </c>
      <c r="G587" s="49" t="s">
        <v>16</v>
      </c>
      <c r="H587" s="49">
        <v>501.3</v>
      </c>
      <c r="I587" s="49">
        <v>557</v>
      </c>
      <c r="J587" s="49">
        <v>795</v>
      </c>
      <c r="K587" s="49">
        <v>1050</v>
      </c>
      <c r="L587" s="49" t="s">
        <v>48</v>
      </c>
      <c r="M587" s="49"/>
    </row>
    <row r="588" spans="1:13" x14ac:dyDescent="0.35">
      <c r="A588" s="49" t="s">
        <v>116</v>
      </c>
      <c r="B588" s="49" t="s">
        <v>117</v>
      </c>
      <c r="C588" s="49" t="s">
        <v>3</v>
      </c>
      <c r="D588" s="49" t="s">
        <v>50</v>
      </c>
      <c r="E588" s="49" t="s">
        <v>2</v>
      </c>
      <c r="F588" s="49" t="s">
        <v>63</v>
      </c>
      <c r="G588" s="49" t="s">
        <v>17</v>
      </c>
      <c r="H588" s="49">
        <v>501.3</v>
      </c>
      <c r="I588" s="49">
        <v>557</v>
      </c>
      <c r="J588" s="49">
        <v>795</v>
      </c>
      <c r="K588" s="49">
        <v>1050</v>
      </c>
      <c r="L588" s="49" t="s">
        <v>48</v>
      </c>
      <c r="M588" s="49"/>
    </row>
    <row r="589" spans="1:13" x14ac:dyDescent="0.35">
      <c r="A589" s="49" t="s">
        <v>116</v>
      </c>
      <c r="B589" s="49" t="s">
        <v>117</v>
      </c>
      <c r="C589" s="49" t="s">
        <v>3</v>
      </c>
      <c r="D589" s="49" t="s">
        <v>51</v>
      </c>
      <c r="E589" s="49" t="s">
        <v>2</v>
      </c>
      <c r="F589" s="49" t="s">
        <v>63</v>
      </c>
      <c r="G589" s="49" t="s">
        <v>18</v>
      </c>
      <c r="H589" s="49">
        <v>520.20000000000005</v>
      </c>
      <c r="I589" s="49">
        <v>578</v>
      </c>
      <c r="J589" s="49">
        <v>825</v>
      </c>
      <c r="K589" s="49">
        <v>895</v>
      </c>
      <c r="L589" s="49" t="s">
        <v>48</v>
      </c>
      <c r="M589" s="49"/>
    </row>
    <row r="590" spans="1:13" x14ac:dyDescent="0.35">
      <c r="A590" s="49" t="s">
        <v>116</v>
      </c>
      <c r="B590" s="49" t="s">
        <v>117</v>
      </c>
      <c r="C590" s="49" t="s">
        <v>3</v>
      </c>
      <c r="D590" s="49" t="s">
        <v>51</v>
      </c>
      <c r="E590" s="49" t="s">
        <v>2</v>
      </c>
      <c r="F590" s="49" t="s">
        <v>63</v>
      </c>
      <c r="G590" s="49" t="s">
        <v>19</v>
      </c>
      <c r="H590" s="49">
        <v>520.20000000000005</v>
      </c>
      <c r="I590" s="49">
        <v>578</v>
      </c>
      <c r="J590" s="49">
        <v>825</v>
      </c>
      <c r="K590" s="49">
        <v>895</v>
      </c>
      <c r="L590" s="49" t="s">
        <v>48</v>
      </c>
      <c r="M590" s="49"/>
    </row>
    <row r="591" spans="1:13" x14ac:dyDescent="0.35">
      <c r="A591" s="49" t="s">
        <v>116</v>
      </c>
      <c r="B591" s="49" t="s">
        <v>117</v>
      </c>
      <c r="C591" s="49" t="s">
        <v>3</v>
      </c>
      <c r="D591" s="49" t="s">
        <v>51</v>
      </c>
      <c r="E591" s="49" t="s">
        <v>3</v>
      </c>
      <c r="F591" s="49" t="s">
        <v>63</v>
      </c>
      <c r="G591" s="49" t="s">
        <v>20</v>
      </c>
      <c r="H591" s="49">
        <v>520.20000000000005</v>
      </c>
      <c r="I591" s="49">
        <v>578</v>
      </c>
      <c r="J591" s="49">
        <v>825</v>
      </c>
      <c r="K591" s="49">
        <v>895</v>
      </c>
      <c r="L591" s="49" t="s">
        <v>48</v>
      </c>
      <c r="M591" s="49"/>
    </row>
    <row r="592" spans="1:13" x14ac:dyDescent="0.35">
      <c r="A592" s="49" t="s">
        <v>116</v>
      </c>
      <c r="B592" s="49" t="s">
        <v>117</v>
      </c>
      <c r="C592" s="49" t="s">
        <v>3</v>
      </c>
      <c r="D592" s="49" t="s">
        <v>51</v>
      </c>
      <c r="E592" s="49" t="s">
        <v>3</v>
      </c>
      <c r="F592" s="49" t="s">
        <v>63</v>
      </c>
      <c r="G592" s="49" t="s">
        <v>21</v>
      </c>
      <c r="H592" s="49">
        <v>520.20000000000005</v>
      </c>
      <c r="I592" s="49">
        <v>578</v>
      </c>
      <c r="J592" s="49">
        <v>825</v>
      </c>
      <c r="K592" s="49">
        <v>895</v>
      </c>
      <c r="L592" s="49" t="s">
        <v>48</v>
      </c>
      <c r="M592" s="49"/>
    </row>
    <row r="593" spans="1:13" x14ac:dyDescent="0.35">
      <c r="A593" s="49" t="s">
        <v>116</v>
      </c>
      <c r="B593" s="49" t="s">
        <v>117</v>
      </c>
      <c r="C593" s="49" t="s">
        <v>3</v>
      </c>
      <c r="D593" s="49" t="s">
        <v>52</v>
      </c>
      <c r="E593" s="49" t="s">
        <v>2</v>
      </c>
      <c r="F593" s="49" t="s">
        <v>63</v>
      </c>
      <c r="G593" s="49" t="s">
        <v>53</v>
      </c>
      <c r="H593" s="49">
        <v>567</v>
      </c>
      <c r="I593" s="49">
        <v>630</v>
      </c>
      <c r="J593" s="49">
        <v>700</v>
      </c>
      <c r="K593" s="49">
        <v>775</v>
      </c>
      <c r="L593" s="49" t="s">
        <v>48</v>
      </c>
      <c r="M593" s="49"/>
    </row>
    <row r="594" spans="1:13" x14ac:dyDescent="0.35">
      <c r="A594" s="49" t="s">
        <v>116</v>
      </c>
      <c r="B594" s="49" t="s">
        <v>117</v>
      </c>
      <c r="C594" s="49" t="s">
        <v>3</v>
      </c>
      <c r="D594" s="49" t="s">
        <v>52</v>
      </c>
      <c r="E594" s="49" t="s">
        <v>2</v>
      </c>
      <c r="F594" s="49" t="s">
        <v>63</v>
      </c>
      <c r="G594" s="49" t="s">
        <v>54</v>
      </c>
      <c r="H594" s="49">
        <v>567</v>
      </c>
      <c r="I594" s="49">
        <v>630</v>
      </c>
      <c r="J594" s="49">
        <v>700</v>
      </c>
      <c r="K594" s="49">
        <v>775</v>
      </c>
      <c r="L594" s="49" t="s">
        <v>48</v>
      </c>
      <c r="M594" s="49"/>
    </row>
    <row r="595" spans="1:13" x14ac:dyDescent="0.35">
      <c r="A595" s="49" t="s">
        <v>116</v>
      </c>
      <c r="B595" s="49" t="s">
        <v>117</v>
      </c>
      <c r="C595" s="49" t="s">
        <v>3</v>
      </c>
      <c r="D595" s="49" t="s">
        <v>52</v>
      </c>
      <c r="E595" s="49" t="s">
        <v>2</v>
      </c>
      <c r="F595" s="49" t="s">
        <v>63</v>
      </c>
      <c r="G595" s="49" t="s">
        <v>55</v>
      </c>
      <c r="H595" s="49">
        <v>567</v>
      </c>
      <c r="I595" s="49">
        <v>630</v>
      </c>
      <c r="J595" s="49">
        <v>700</v>
      </c>
      <c r="K595" s="49">
        <v>775</v>
      </c>
      <c r="L595" s="49" t="s">
        <v>48</v>
      </c>
      <c r="M595" s="49"/>
    </row>
    <row r="596" spans="1:13" x14ac:dyDescent="0.35">
      <c r="A596" s="49" t="s">
        <v>116</v>
      </c>
      <c r="B596" s="49" t="s">
        <v>117</v>
      </c>
      <c r="C596" s="49" t="s">
        <v>3</v>
      </c>
      <c r="D596" s="49" t="s">
        <v>52</v>
      </c>
      <c r="E596" s="49" t="s">
        <v>2</v>
      </c>
      <c r="F596" s="49" t="s">
        <v>63</v>
      </c>
      <c r="G596" s="49" t="s">
        <v>56</v>
      </c>
      <c r="H596" s="49">
        <v>567</v>
      </c>
      <c r="I596" s="49">
        <v>630</v>
      </c>
      <c r="J596" s="49">
        <v>700</v>
      </c>
      <c r="K596" s="49">
        <v>775</v>
      </c>
      <c r="L596" s="49" t="s">
        <v>48</v>
      </c>
      <c r="M596" s="49"/>
    </row>
    <row r="597" spans="1:13" x14ac:dyDescent="0.35">
      <c r="A597" s="49" t="s">
        <v>116</v>
      </c>
      <c r="B597" s="49" t="s">
        <v>117</v>
      </c>
      <c r="C597" s="49" t="s">
        <v>3</v>
      </c>
      <c r="D597" s="49" t="s">
        <v>52</v>
      </c>
      <c r="E597" s="49" t="s">
        <v>2</v>
      </c>
      <c r="F597" s="49" t="s">
        <v>63</v>
      </c>
      <c r="G597" s="49" t="s">
        <v>57</v>
      </c>
      <c r="H597" s="49">
        <v>567</v>
      </c>
      <c r="I597" s="49">
        <v>630</v>
      </c>
      <c r="J597" s="49">
        <v>700</v>
      </c>
      <c r="K597" s="49">
        <v>775</v>
      </c>
      <c r="L597" s="49" t="s">
        <v>48</v>
      </c>
      <c r="M597" s="49"/>
    </row>
    <row r="598" spans="1:13" x14ac:dyDescent="0.35">
      <c r="A598" s="49" t="s">
        <v>116</v>
      </c>
      <c r="B598" s="49" t="s">
        <v>117</v>
      </c>
      <c r="C598" s="49" t="s">
        <v>3</v>
      </c>
      <c r="D598" s="49" t="s">
        <v>58</v>
      </c>
      <c r="E598" s="49" t="s">
        <v>2</v>
      </c>
      <c r="F598" s="49" t="s">
        <v>63</v>
      </c>
      <c r="G598" s="49" t="s">
        <v>22</v>
      </c>
      <c r="H598" s="49">
        <v>450</v>
      </c>
      <c r="I598" s="49">
        <v>500</v>
      </c>
      <c r="J598" s="49">
        <v>700</v>
      </c>
      <c r="K598" s="49">
        <v>775</v>
      </c>
      <c r="L598" s="49" t="s">
        <v>48</v>
      </c>
      <c r="M598" s="49"/>
    </row>
    <row r="599" spans="1:13" x14ac:dyDescent="0.35">
      <c r="A599" s="49" t="s">
        <v>116</v>
      </c>
      <c r="B599" s="49" t="s">
        <v>117</v>
      </c>
      <c r="C599" s="49" t="s">
        <v>3</v>
      </c>
      <c r="D599" s="49" t="s">
        <v>58</v>
      </c>
      <c r="E599" s="49" t="s">
        <v>2</v>
      </c>
      <c r="F599" s="49" t="s">
        <v>63</v>
      </c>
      <c r="G599" s="49" t="s">
        <v>23</v>
      </c>
      <c r="H599" s="49">
        <v>450</v>
      </c>
      <c r="I599" s="49">
        <v>500</v>
      </c>
      <c r="J599" s="49">
        <v>700</v>
      </c>
      <c r="K599" s="49">
        <v>775</v>
      </c>
      <c r="L599" s="49" t="s">
        <v>48</v>
      </c>
      <c r="M599" s="49"/>
    </row>
    <row r="600" spans="1:13" x14ac:dyDescent="0.35">
      <c r="A600" s="49" t="s">
        <v>116</v>
      </c>
      <c r="B600" s="49" t="s">
        <v>117</v>
      </c>
      <c r="C600" s="49" t="s">
        <v>3</v>
      </c>
      <c r="D600" s="49" t="s">
        <v>58</v>
      </c>
      <c r="E600" s="49" t="s">
        <v>3</v>
      </c>
      <c r="F600" s="49" t="s">
        <v>63</v>
      </c>
      <c r="G600" s="49" t="s">
        <v>24</v>
      </c>
      <c r="H600" s="49">
        <v>450</v>
      </c>
      <c r="I600" s="49">
        <v>500</v>
      </c>
      <c r="J600" s="49">
        <v>700</v>
      </c>
      <c r="K600" s="49">
        <v>775</v>
      </c>
      <c r="L600" s="49" t="s">
        <v>48</v>
      </c>
      <c r="M600" s="49"/>
    </row>
    <row r="601" spans="1:13" x14ac:dyDescent="0.35">
      <c r="A601" s="49" t="s">
        <v>116</v>
      </c>
      <c r="B601" s="49" t="s">
        <v>117</v>
      </c>
      <c r="C601" s="49" t="s">
        <v>3</v>
      </c>
      <c r="D601" s="49" t="s">
        <v>59</v>
      </c>
      <c r="E601" s="49" t="s">
        <v>2</v>
      </c>
      <c r="F601" s="49" t="s">
        <v>63</v>
      </c>
      <c r="G601" s="49" t="s">
        <v>60</v>
      </c>
      <c r="H601" s="49">
        <v>520.20000000000005</v>
      </c>
      <c r="I601" s="49">
        <v>578</v>
      </c>
      <c r="J601" s="49">
        <v>825</v>
      </c>
      <c r="K601" s="49">
        <v>895</v>
      </c>
      <c r="L601" s="49" t="s">
        <v>48</v>
      </c>
      <c r="M601" s="49"/>
    </row>
    <row r="602" spans="1:13" x14ac:dyDescent="0.35">
      <c r="A602" s="49" t="s">
        <v>116</v>
      </c>
      <c r="B602" s="49" t="s">
        <v>117</v>
      </c>
      <c r="C602" s="49" t="s">
        <v>3</v>
      </c>
      <c r="D602" s="49" t="s">
        <v>59</v>
      </c>
      <c r="E602" s="49" t="s">
        <v>2</v>
      </c>
      <c r="F602" s="49" t="s">
        <v>63</v>
      </c>
      <c r="G602" s="49" t="s">
        <v>25</v>
      </c>
      <c r="H602" s="49">
        <v>520.20000000000005</v>
      </c>
      <c r="I602" s="49">
        <v>578</v>
      </c>
      <c r="J602" s="49">
        <v>825</v>
      </c>
      <c r="K602" s="49">
        <v>895</v>
      </c>
      <c r="L602" s="49" t="s">
        <v>48</v>
      </c>
      <c r="M602" s="49"/>
    </row>
    <row r="603" spans="1:13" x14ac:dyDescent="0.35">
      <c r="A603" s="49" t="s">
        <v>116</v>
      </c>
      <c r="B603" s="49" t="s">
        <v>117</v>
      </c>
      <c r="C603" s="49" t="s">
        <v>3</v>
      </c>
      <c r="D603" s="49" t="s">
        <v>59</v>
      </c>
      <c r="E603" s="49" t="s">
        <v>2</v>
      </c>
      <c r="F603" s="49" t="s">
        <v>63</v>
      </c>
      <c r="G603" s="49" t="s">
        <v>26</v>
      </c>
      <c r="H603" s="49">
        <v>520.20000000000005</v>
      </c>
      <c r="I603" s="49">
        <v>578</v>
      </c>
      <c r="J603" s="49">
        <v>825</v>
      </c>
      <c r="K603" s="49">
        <v>895</v>
      </c>
      <c r="L603" s="49" t="s">
        <v>48</v>
      </c>
      <c r="M603" s="49"/>
    </row>
    <row r="604" spans="1:13" x14ac:dyDescent="0.35">
      <c r="A604" s="49" t="s">
        <v>116</v>
      </c>
      <c r="B604" s="49" t="s">
        <v>117</v>
      </c>
      <c r="C604" s="49" t="s">
        <v>3</v>
      </c>
      <c r="D604" s="49" t="s">
        <v>59</v>
      </c>
      <c r="E604" s="49" t="s">
        <v>3</v>
      </c>
      <c r="F604" s="49" t="s">
        <v>63</v>
      </c>
      <c r="G604" s="49" t="s">
        <v>27</v>
      </c>
      <c r="H604" s="49">
        <v>520.20000000000005</v>
      </c>
      <c r="I604" s="49">
        <v>578</v>
      </c>
      <c r="J604" s="49">
        <v>825</v>
      </c>
      <c r="K604" s="49">
        <v>895</v>
      </c>
      <c r="L604" s="49" t="s">
        <v>48</v>
      </c>
      <c r="M604" s="49"/>
    </row>
    <row r="605" spans="1:13" x14ac:dyDescent="0.35">
      <c r="A605" s="49" t="s">
        <v>116</v>
      </c>
      <c r="B605" s="49" t="s">
        <v>117</v>
      </c>
      <c r="C605" s="49" t="s">
        <v>3</v>
      </c>
      <c r="D605" s="49" t="s">
        <v>61</v>
      </c>
      <c r="E605" s="49" t="s">
        <v>2</v>
      </c>
      <c r="F605" s="49" t="s">
        <v>63</v>
      </c>
      <c r="G605" s="49" t="s">
        <v>62</v>
      </c>
      <c r="H605" s="49">
        <v>232.20000000000002</v>
      </c>
      <c r="I605" s="49">
        <v>258</v>
      </c>
      <c r="J605" s="49">
        <v>368</v>
      </c>
      <c r="K605" s="49">
        <v>525</v>
      </c>
      <c r="L605" s="49" t="s">
        <v>48</v>
      </c>
      <c r="M605" s="49"/>
    </row>
    <row r="606" spans="1:13" x14ac:dyDescent="0.35">
      <c r="A606" s="49" t="s">
        <v>116</v>
      </c>
      <c r="B606" s="49" t="s">
        <v>117</v>
      </c>
      <c r="C606" s="49" t="s">
        <v>4</v>
      </c>
      <c r="D606" s="49" t="s">
        <v>47</v>
      </c>
      <c r="E606" s="49" t="s">
        <v>2</v>
      </c>
      <c r="F606" s="49" t="s">
        <v>63</v>
      </c>
      <c r="G606" s="49" t="s">
        <v>10</v>
      </c>
      <c r="H606" s="49">
        <v>567</v>
      </c>
      <c r="I606" s="49">
        <v>630</v>
      </c>
      <c r="J606" s="49">
        <v>700</v>
      </c>
      <c r="K606" s="49">
        <v>780</v>
      </c>
      <c r="L606" s="49" t="s">
        <v>48</v>
      </c>
      <c r="M606" s="49">
        <v>30000</v>
      </c>
    </row>
    <row r="607" spans="1:13" x14ac:dyDescent="0.35">
      <c r="A607" s="49" t="s">
        <v>116</v>
      </c>
      <c r="B607" s="49" t="s">
        <v>117</v>
      </c>
      <c r="C607" s="49" t="s">
        <v>4</v>
      </c>
      <c r="D607" s="49" t="s">
        <v>47</v>
      </c>
      <c r="E607" s="49" t="s">
        <v>2</v>
      </c>
      <c r="F607" s="49" t="s">
        <v>63</v>
      </c>
      <c r="G607" s="49" t="s">
        <v>11</v>
      </c>
      <c r="H607" s="49">
        <v>567</v>
      </c>
      <c r="I607" s="49">
        <v>630</v>
      </c>
      <c r="J607" s="49">
        <v>700</v>
      </c>
      <c r="K607" s="49">
        <v>780</v>
      </c>
      <c r="L607" s="49" t="s">
        <v>48</v>
      </c>
      <c r="M607" s="49">
        <v>30000</v>
      </c>
    </row>
    <row r="608" spans="1:13" x14ac:dyDescent="0.35">
      <c r="A608" s="49" t="s">
        <v>116</v>
      </c>
      <c r="B608" s="49" t="s">
        <v>117</v>
      </c>
      <c r="C608" s="49" t="s">
        <v>4</v>
      </c>
      <c r="D608" s="49" t="s">
        <v>47</v>
      </c>
      <c r="E608" s="49" t="s">
        <v>2</v>
      </c>
      <c r="F608" s="49" t="s">
        <v>63</v>
      </c>
      <c r="G608" s="49" t="s">
        <v>49</v>
      </c>
      <c r="H608" s="49">
        <v>567</v>
      </c>
      <c r="I608" s="49">
        <v>630</v>
      </c>
      <c r="J608" s="49">
        <v>700</v>
      </c>
      <c r="K608" s="49">
        <v>780</v>
      </c>
      <c r="L608" s="49" t="s">
        <v>48</v>
      </c>
      <c r="M608" s="49">
        <v>30000</v>
      </c>
    </row>
    <row r="609" spans="1:13" x14ac:dyDescent="0.35">
      <c r="A609" s="49" t="s">
        <v>116</v>
      </c>
      <c r="B609" s="49" t="s">
        <v>117</v>
      </c>
      <c r="C609" s="49" t="s">
        <v>4</v>
      </c>
      <c r="D609" s="49" t="s">
        <v>47</v>
      </c>
      <c r="E609" s="49" t="s">
        <v>2</v>
      </c>
      <c r="F609" s="49" t="s">
        <v>63</v>
      </c>
      <c r="G609" s="49" t="s">
        <v>12</v>
      </c>
      <c r="H609" s="49">
        <v>567</v>
      </c>
      <c r="I609" s="49">
        <v>630</v>
      </c>
      <c r="J609" s="49">
        <v>700</v>
      </c>
      <c r="K609" s="49">
        <v>780</v>
      </c>
      <c r="L609" s="49" t="s">
        <v>48</v>
      </c>
      <c r="M609" s="49">
        <v>30000</v>
      </c>
    </row>
    <row r="610" spans="1:13" x14ac:dyDescent="0.35">
      <c r="A610" s="49" t="s">
        <v>116</v>
      </c>
      <c r="B610" s="49" t="s">
        <v>117</v>
      </c>
      <c r="C610" s="49" t="s">
        <v>4</v>
      </c>
      <c r="D610" s="49" t="s">
        <v>50</v>
      </c>
      <c r="E610" s="49" t="s">
        <v>2</v>
      </c>
      <c r="F610" s="49" t="s">
        <v>63</v>
      </c>
      <c r="G610" s="49" t="s">
        <v>13</v>
      </c>
      <c r="H610" s="49">
        <v>501.3</v>
      </c>
      <c r="I610" s="49">
        <v>557</v>
      </c>
      <c r="J610" s="49">
        <v>795</v>
      </c>
      <c r="K610" s="49">
        <v>1050</v>
      </c>
      <c r="L610" s="49" t="s">
        <v>48</v>
      </c>
      <c r="M610" s="49">
        <v>30000</v>
      </c>
    </row>
    <row r="611" spans="1:13" x14ac:dyDescent="0.35">
      <c r="A611" s="49" t="s">
        <v>116</v>
      </c>
      <c r="B611" s="49" t="s">
        <v>117</v>
      </c>
      <c r="C611" s="49" t="s">
        <v>4</v>
      </c>
      <c r="D611" s="49" t="s">
        <v>50</v>
      </c>
      <c r="E611" s="49" t="s">
        <v>2</v>
      </c>
      <c r="F611" s="49" t="s">
        <v>63</v>
      </c>
      <c r="G611" s="49" t="s">
        <v>14</v>
      </c>
      <c r="H611" s="49">
        <v>501.3</v>
      </c>
      <c r="I611" s="49">
        <v>557</v>
      </c>
      <c r="J611" s="49">
        <v>795</v>
      </c>
      <c r="K611" s="49">
        <v>1050</v>
      </c>
      <c r="L611" s="49" t="s">
        <v>48</v>
      </c>
      <c r="M611" s="49">
        <v>30000</v>
      </c>
    </row>
    <row r="612" spans="1:13" x14ac:dyDescent="0.35">
      <c r="A612" s="49" t="s">
        <v>116</v>
      </c>
      <c r="B612" s="49" t="s">
        <v>117</v>
      </c>
      <c r="C612" s="49" t="s">
        <v>4</v>
      </c>
      <c r="D612" s="49" t="s">
        <v>50</v>
      </c>
      <c r="E612" s="49" t="s">
        <v>2</v>
      </c>
      <c r="F612" s="49" t="s">
        <v>63</v>
      </c>
      <c r="G612" s="49" t="s">
        <v>15</v>
      </c>
      <c r="H612" s="49">
        <v>501.3</v>
      </c>
      <c r="I612" s="49">
        <v>557</v>
      </c>
      <c r="J612" s="49">
        <v>795</v>
      </c>
      <c r="K612" s="49">
        <v>1050</v>
      </c>
      <c r="L612" s="49" t="s">
        <v>48</v>
      </c>
      <c r="M612" s="49">
        <v>30000</v>
      </c>
    </row>
    <row r="613" spans="1:13" x14ac:dyDescent="0.35">
      <c r="A613" s="49" t="s">
        <v>116</v>
      </c>
      <c r="B613" s="49" t="s">
        <v>117</v>
      </c>
      <c r="C613" s="49" t="s">
        <v>4</v>
      </c>
      <c r="D613" s="49" t="s">
        <v>50</v>
      </c>
      <c r="E613" s="49" t="s">
        <v>2</v>
      </c>
      <c r="F613" s="49" t="s">
        <v>63</v>
      </c>
      <c r="G613" s="49" t="s">
        <v>16</v>
      </c>
      <c r="H613" s="49">
        <v>501.3</v>
      </c>
      <c r="I613" s="49">
        <v>557</v>
      </c>
      <c r="J613" s="49">
        <v>795</v>
      </c>
      <c r="K613" s="49">
        <v>1050</v>
      </c>
      <c r="L613" s="49" t="s">
        <v>48</v>
      </c>
      <c r="M613" s="49">
        <v>30000</v>
      </c>
    </row>
    <row r="614" spans="1:13" x14ac:dyDescent="0.35">
      <c r="A614" s="49" t="s">
        <v>116</v>
      </c>
      <c r="B614" s="49" t="s">
        <v>117</v>
      </c>
      <c r="C614" s="49" t="s">
        <v>4</v>
      </c>
      <c r="D614" s="49" t="s">
        <v>50</v>
      </c>
      <c r="E614" s="49" t="s">
        <v>2</v>
      </c>
      <c r="F614" s="49" t="s">
        <v>63</v>
      </c>
      <c r="G614" s="49" t="s">
        <v>17</v>
      </c>
      <c r="H614" s="49">
        <v>501.3</v>
      </c>
      <c r="I614" s="49">
        <v>557</v>
      </c>
      <c r="J614" s="49">
        <v>795</v>
      </c>
      <c r="K614" s="49">
        <v>1050</v>
      </c>
      <c r="L614" s="49" t="s">
        <v>48</v>
      </c>
      <c r="M614" s="49">
        <v>30000</v>
      </c>
    </row>
    <row r="615" spans="1:13" x14ac:dyDescent="0.35">
      <c r="A615" s="49" t="s">
        <v>116</v>
      </c>
      <c r="B615" s="49" t="s">
        <v>117</v>
      </c>
      <c r="C615" s="49" t="s">
        <v>4</v>
      </c>
      <c r="D615" s="49" t="s">
        <v>51</v>
      </c>
      <c r="E615" s="49" t="s">
        <v>2</v>
      </c>
      <c r="F615" s="49" t="s">
        <v>63</v>
      </c>
      <c r="G615" s="49" t="s">
        <v>18</v>
      </c>
      <c r="H615" s="49">
        <v>520.20000000000005</v>
      </c>
      <c r="I615" s="49">
        <v>578</v>
      </c>
      <c r="J615" s="49">
        <v>825</v>
      </c>
      <c r="K615" s="49">
        <v>895</v>
      </c>
      <c r="L615" s="49" t="s">
        <v>48</v>
      </c>
      <c r="M615" s="49">
        <v>30000</v>
      </c>
    </row>
    <row r="616" spans="1:13" x14ac:dyDescent="0.35">
      <c r="A616" s="49" t="s">
        <v>116</v>
      </c>
      <c r="B616" s="49" t="s">
        <v>117</v>
      </c>
      <c r="C616" s="49" t="s">
        <v>4</v>
      </c>
      <c r="D616" s="49" t="s">
        <v>51</v>
      </c>
      <c r="E616" s="49" t="s">
        <v>2</v>
      </c>
      <c r="F616" s="49" t="s">
        <v>63</v>
      </c>
      <c r="G616" s="49" t="s">
        <v>19</v>
      </c>
      <c r="H616" s="49">
        <v>520.20000000000005</v>
      </c>
      <c r="I616" s="49">
        <v>578</v>
      </c>
      <c r="J616" s="49">
        <v>825</v>
      </c>
      <c r="K616" s="49">
        <v>895</v>
      </c>
      <c r="L616" s="49" t="s">
        <v>48</v>
      </c>
      <c r="M616" s="49">
        <v>30000</v>
      </c>
    </row>
    <row r="617" spans="1:13" x14ac:dyDescent="0.35">
      <c r="A617" s="49" t="s">
        <v>116</v>
      </c>
      <c r="B617" s="49" t="s">
        <v>117</v>
      </c>
      <c r="C617" s="49" t="s">
        <v>4</v>
      </c>
      <c r="D617" s="49" t="s">
        <v>51</v>
      </c>
      <c r="E617" s="49" t="s">
        <v>3</v>
      </c>
      <c r="F617" s="49" t="s">
        <v>63</v>
      </c>
      <c r="G617" s="49" t="s">
        <v>20</v>
      </c>
      <c r="H617" s="49">
        <v>520.20000000000005</v>
      </c>
      <c r="I617" s="49">
        <v>578</v>
      </c>
      <c r="J617" s="49">
        <v>825</v>
      </c>
      <c r="K617" s="49">
        <v>895</v>
      </c>
      <c r="L617" s="49" t="s">
        <v>48</v>
      </c>
      <c r="M617" s="49">
        <v>30000</v>
      </c>
    </row>
    <row r="618" spans="1:13" x14ac:dyDescent="0.35">
      <c r="A618" s="49" t="s">
        <v>116</v>
      </c>
      <c r="B618" s="49" t="s">
        <v>117</v>
      </c>
      <c r="C618" s="49" t="s">
        <v>4</v>
      </c>
      <c r="D618" s="49" t="s">
        <v>51</v>
      </c>
      <c r="E618" s="49" t="s">
        <v>3</v>
      </c>
      <c r="F618" s="49" t="s">
        <v>63</v>
      </c>
      <c r="G618" s="49" t="s">
        <v>21</v>
      </c>
      <c r="H618" s="49">
        <v>520.20000000000005</v>
      </c>
      <c r="I618" s="49">
        <v>578</v>
      </c>
      <c r="J618" s="49">
        <v>825</v>
      </c>
      <c r="K618" s="49">
        <v>895</v>
      </c>
      <c r="L618" s="49" t="s">
        <v>48</v>
      </c>
      <c r="M618" s="49">
        <v>30000</v>
      </c>
    </row>
    <row r="619" spans="1:13" x14ac:dyDescent="0.35">
      <c r="A619" s="49" t="s">
        <v>116</v>
      </c>
      <c r="B619" s="49" t="s">
        <v>117</v>
      </c>
      <c r="C619" s="49" t="s">
        <v>4</v>
      </c>
      <c r="D619" s="49" t="s">
        <v>52</v>
      </c>
      <c r="E619" s="49" t="s">
        <v>2</v>
      </c>
      <c r="F619" s="49" t="s">
        <v>63</v>
      </c>
      <c r="G619" s="49" t="s">
        <v>53</v>
      </c>
      <c r="H619" s="49">
        <v>567</v>
      </c>
      <c r="I619" s="49">
        <v>630</v>
      </c>
      <c r="J619" s="49">
        <v>700</v>
      </c>
      <c r="K619" s="49">
        <v>775</v>
      </c>
      <c r="L619" s="49" t="s">
        <v>48</v>
      </c>
      <c r="M619" s="49">
        <v>30000</v>
      </c>
    </row>
    <row r="620" spans="1:13" x14ac:dyDescent="0.35">
      <c r="A620" s="49" t="s">
        <v>116</v>
      </c>
      <c r="B620" s="49" t="s">
        <v>117</v>
      </c>
      <c r="C620" s="49" t="s">
        <v>4</v>
      </c>
      <c r="D620" s="49" t="s">
        <v>52</v>
      </c>
      <c r="E620" s="49" t="s">
        <v>2</v>
      </c>
      <c r="F620" s="49" t="s">
        <v>63</v>
      </c>
      <c r="G620" s="49" t="s">
        <v>54</v>
      </c>
      <c r="H620" s="49">
        <v>567</v>
      </c>
      <c r="I620" s="49">
        <v>630</v>
      </c>
      <c r="J620" s="49">
        <v>700</v>
      </c>
      <c r="K620" s="49">
        <v>775</v>
      </c>
      <c r="L620" s="49" t="s">
        <v>48</v>
      </c>
      <c r="M620" s="49">
        <v>30000</v>
      </c>
    </row>
    <row r="621" spans="1:13" x14ac:dyDescent="0.35">
      <c r="A621" s="49" t="s">
        <v>116</v>
      </c>
      <c r="B621" s="49" t="s">
        <v>117</v>
      </c>
      <c r="C621" s="49" t="s">
        <v>4</v>
      </c>
      <c r="D621" s="49" t="s">
        <v>52</v>
      </c>
      <c r="E621" s="49" t="s">
        <v>2</v>
      </c>
      <c r="F621" s="49" t="s">
        <v>63</v>
      </c>
      <c r="G621" s="49" t="s">
        <v>55</v>
      </c>
      <c r="H621" s="49">
        <v>567</v>
      </c>
      <c r="I621" s="49">
        <v>630</v>
      </c>
      <c r="J621" s="49">
        <v>700</v>
      </c>
      <c r="K621" s="49">
        <v>775</v>
      </c>
      <c r="L621" s="49" t="s">
        <v>48</v>
      </c>
      <c r="M621" s="49">
        <v>30000</v>
      </c>
    </row>
    <row r="622" spans="1:13" x14ac:dyDescent="0.35">
      <c r="A622" s="49" t="s">
        <v>116</v>
      </c>
      <c r="B622" s="49" t="s">
        <v>117</v>
      </c>
      <c r="C622" s="49" t="s">
        <v>4</v>
      </c>
      <c r="D622" s="49" t="s">
        <v>52</v>
      </c>
      <c r="E622" s="49" t="s">
        <v>2</v>
      </c>
      <c r="F622" s="49" t="s">
        <v>63</v>
      </c>
      <c r="G622" s="49" t="s">
        <v>56</v>
      </c>
      <c r="H622" s="49">
        <v>567</v>
      </c>
      <c r="I622" s="49">
        <v>630</v>
      </c>
      <c r="J622" s="49">
        <v>700</v>
      </c>
      <c r="K622" s="49">
        <v>775</v>
      </c>
      <c r="L622" s="49" t="s">
        <v>48</v>
      </c>
      <c r="M622" s="49">
        <v>30000</v>
      </c>
    </row>
    <row r="623" spans="1:13" x14ac:dyDescent="0.35">
      <c r="A623" s="49" t="s">
        <v>116</v>
      </c>
      <c r="B623" s="49" t="s">
        <v>117</v>
      </c>
      <c r="C623" s="49" t="s">
        <v>4</v>
      </c>
      <c r="D623" s="49" t="s">
        <v>52</v>
      </c>
      <c r="E623" s="49" t="s">
        <v>2</v>
      </c>
      <c r="F623" s="49" t="s">
        <v>63</v>
      </c>
      <c r="G623" s="49" t="s">
        <v>57</v>
      </c>
      <c r="H623" s="49">
        <v>567</v>
      </c>
      <c r="I623" s="49">
        <v>630</v>
      </c>
      <c r="J623" s="49">
        <v>700</v>
      </c>
      <c r="K623" s="49">
        <v>775</v>
      </c>
      <c r="L623" s="49" t="s">
        <v>48</v>
      </c>
      <c r="M623" s="49">
        <v>30000</v>
      </c>
    </row>
    <row r="624" spans="1:13" x14ac:dyDescent="0.35">
      <c r="A624" s="49" t="s">
        <v>116</v>
      </c>
      <c r="B624" s="49" t="s">
        <v>117</v>
      </c>
      <c r="C624" s="49" t="s">
        <v>4</v>
      </c>
      <c r="D624" s="49" t="s">
        <v>58</v>
      </c>
      <c r="E624" s="49" t="s">
        <v>2</v>
      </c>
      <c r="F624" s="49" t="s">
        <v>63</v>
      </c>
      <c r="G624" s="49" t="s">
        <v>22</v>
      </c>
      <c r="H624" s="49">
        <v>450</v>
      </c>
      <c r="I624" s="49">
        <v>500</v>
      </c>
      <c r="J624" s="49">
        <v>700</v>
      </c>
      <c r="K624" s="49">
        <v>775</v>
      </c>
      <c r="L624" s="49" t="s">
        <v>48</v>
      </c>
      <c r="M624" s="49">
        <v>30000</v>
      </c>
    </row>
    <row r="625" spans="1:13" x14ac:dyDescent="0.35">
      <c r="A625" s="49" t="s">
        <v>116</v>
      </c>
      <c r="B625" s="49" t="s">
        <v>117</v>
      </c>
      <c r="C625" s="49" t="s">
        <v>4</v>
      </c>
      <c r="D625" s="49" t="s">
        <v>58</v>
      </c>
      <c r="E625" s="49" t="s">
        <v>2</v>
      </c>
      <c r="F625" s="49" t="s">
        <v>63</v>
      </c>
      <c r="G625" s="49" t="s">
        <v>23</v>
      </c>
      <c r="H625" s="49">
        <v>450</v>
      </c>
      <c r="I625" s="49">
        <v>500</v>
      </c>
      <c r="J625" s="49">
        <v>700</v>
      </c>
      <c r="K625" s="49">
        <v>775</v>
      </c>
      <c r="L625" s="49" t="s">
        <v>48</v>
      </c>
      <c r="M625" s="49">
        <v>30000</v>
      </c>
    </row>
    <row r="626" spans="1:13" x14ac:dyDescent="0.35">
      <c r="A626" s="49" t="s">
        <v>116</v>
      </c>
      <c r="B626" s="49" t="s">
        <v>117</v>
      </c>
      <c r="C626" s="49" t="s">
        <v>4</v>
      </c>
      <c r="D626" s="49" t="s">
        <v>58</v>
      </c>
      <c r="E626" s="49" t="s">
        <v>3</v>
      </c>
      <c r="F626" s="49" t="s">
        <v>63</v>
      </c>
      <c r="G626" s="49" t="s">
        <v>24</v>
      </c>
      <c r="H626" s="49">
        <v>450</v>
      </c>
      <c r="I626" s="49">
        <v>500</v>
      </c>
      <c r="J626" s="49">
        <v>700</v>
      </c>
      <c r="K626" s="49">
        <v>775</v>
      </c>
      <c r="L626" s="49" t="s">
        <v>48</v>
      </c>
      <c r="M626" s="49">
        <v>30000</v>
      </c>
    </row>
    <row r="627" spans="1:13" x14ac:dyDescent="0.35">
      <c r="A627" s="49" t="s">
        <v>116</v>
      </c>
      <c r="B627" s="49" t="s">
        <v>117</v>
      </c>
      <c r="C627" s="49" t="s">
        <v>4</v>
      </c>
      <c r="D627" s="49" t="s">
        <v>59</v>
      </c>
      <c r="E627" s="49" t="s">
        <v>2</v>
      </c>
      <c r="F627" s="49" t="s">
        <v>63</v>
      </c>
      <c r="G627" s="49" t="s">
        <v>60</v>
      </c>
      <c r="H627" s="49">
        <v>520.20000000000005</v>
      </c>
      <c r="I627" s="49">
        <v>578</v>
      </c>
      <c r="J627" s="49">
        <v>825</v>
      </c>
      <c r="K627" s="49">
        <v>895</v>
      </c>
      <c r="L627" s="49" t="s">
        <v>48</v>
      </c>
      <c r="M627" s="49">
        <v>30000</v>
      </c>
    </row>
    <row r="628" spans="1:13" x14ac:dyDescent="0.35">
      <c r="A628" s="49" t="s">
        <v>116</v>
      </c>
      <c r="B628" s="49" t="s">
        <v>117</v>
      </c>
      <c r="C628" s="49" t="s">
        <v>4</v>
      </c>
      <c r="D628" s="49" t="s">
        <v>59</v>
      </c>
      <c r="E628" s="49" t="s">
        <v>2</v>
      </c>
      <c r="F628" s="49" t="s">
        <v>63</v>
      </c>
      <c r="G628" s="49" t="s">
        <v>25</v>
      </c>
      <c r="H628" s="49">
        <v>520.20000000000005</v>
      </c>
      <c r="I628" s="49">
        <v>578</v>
      </c>
      <c r="J628" s="49">
        <v>825</v>
      </c>
      <c r="K628" s="49">
        <v>895</v>
      </c>
      <c r="L628" s="49" t="s">
        <v>48</v>
      </c>
      <c r="M628" s="49">
        <v>30000</v>
      </c>
    </row>
    <row r="629" spans="1:13" x14ac:dyDescent="0.35">
      <c r="A629" s="49" t="s">
        <v>116</v>
      </c>
      <c r="B629" s="49" t="s">
        <v>117</v>
      </c>
      <c r="C629" s="49" t="s">
        <v>4</v>
      </c>
      <c r="D629" s="49" t="s">
        <v>59</v>
      </c>
      <c r="E629" s="49" t="s">
        <v>2</v>
      </c>
      <c r="F629" s="49" t="s">
        <v>63</v>
      </c>
      <c r="G629" s="49" t="s">
        <v>26</v>
      </c>
      <c r="H629" s="49">
        <v>520.20000000000005</v>
      </c>
      <c r="I629" s="49">
        <v>578</v>
      </c>
      <c r="J629" s="49">
        <v>825</v>
      </c>
      <c r="K629" s="49">
        <v>895</v>
      </c>
      <c r="L629" s="49" t="s">
        <v>48</v>
      </c>
      <c r="M629" s="49">
        <v>30000</v>
      </c>
    </row>
    <row r="630" spans="1:13" x14ac:dyDescent="0.35">
      <c r="A630" s="49" t="s">
        <v>116</v>
      </c>
      <c r="B630" s="49" t="s">
        <v>117</v>
      </c>
      <c r="C630" s="49" t="s">
        <v>4</v>
      </c>
      <c r="D630" s="49" t="s">
        <v>59</v>
      </c>
      <c r="E630" s="49" t="s">
        <v>3</v>
      </c>
      <c r="F630" s="49" t="s">
        <v>63</v>
      </c>
      <c r="G630" s="49" t="s">
        <v>27</v>
      </c>
      <c r="H630" s="49">
        <v>520.20000000000005</v>
      </c>
      <c r="I630" s="49">
        <v>578</v>
      </c>
      <c r="J630" s="49">
        <v>825</v>
      </c>
      <c r="K630" s="49">
        <v>895</v>
      </c>
      <c r="L630" s="49" t="s">
        <v>48</v>
      </c>
      <c r="M630" s="49">
        <v>30000</v>
      </c>
    </row>
    <row r="631" spans="1:13" x14ac:dyDescent="0.35">
      <c r="A631" s="49" t="s">
        <v>116</v>
      </c>
      <c r="B631" s="49" t="s">
        <v>117</v>
      </c>
      <c r="C631" s="49" t="s">
        <v>4</v>
      </c>
      <c r="D631" s="49" t="s">
        <v>61</v>
      </c>
      <c r="E631" s="49" t="s">
        <v>2</v>
      </c>
      <c r="F631" s="49" t="s">
        <v>63</v>
      </c>
      <c r="G631" s="49" t="s">
        <v>62</v>
      </c>
      <c r="H631" s="49">
        <v>232.20000000000002</v>
      </c>
      <c r="I631" s="49">
        <v>258</v>
      </c>
      <c r="J631" s="49">
        <v>368</v>
      </c>
      <c r="K631" s="49">
        <v>525</v>
      </c>
      <c r="L631" s="49" t="s">
        <v>48</v>
      </c>
      <c r="M631" s="49">
        <v>30000</v>
      </c>
    </row>
    <row r="632" spans="1:13" x14ac:dyDescent="0.35">
      <c r="A632" s="49" t="s">
        <v>116</v>
      </c>
      <c r="B632" s="49" t="s">
        <v>117</v>
      </c>
      <c r="C632" s="49" t="s">
        <v>5</v>
      </c>
      <c r="D632" s="49" t="s">
        <v>47</v>
      </c>
      <c r="E632" s="49" t="s">
        <v>2</v>
      </c>
      <c r="F632" s="49" t="s">
        <v>63</v>
      </c>
      <c r="G632" s="49" t="s">
        <v>10</v>
      </c>
      <c r="H632" s="49">
        <v>567</v>
      </c>
      <c r="I632" s="49">
        <v>630</v>
      </c>
      <c r="J632" s="49">
        <v>700</v>
      </c>
      <c r="K632" s="49">
        <v>780</v>
      </c>
      <c r="L632" s="49" t="s">
        <v>48</v>
      </c>
      <c r="M632" s="49">
        <v>30000</v>
      </c>
    </row>
    <row r="633" spans="1:13" x14ac:dyDescent="0.35">
      <c r="A633" s="49" t="s">
        <v>116</v>
      </c>
      <c r="B633" s="49" t="s">
        <v>117</v>
      </c>
      <c r="C633" s="49" t="s">
        <v>5</v>
      </c>
      <c r="D633" s="49" t="s">
        <v>47</v>
      </c>
      <c r="E633" s="49" t="s">
        <v>2</v>
      </c>
      <c r="F633" s="49" t="s">
        <v>63</v>
      </c>
      <c r="G633" s="49" t="s">
        <v>11</v>
      </c>
      <c r="H633" s="49">
        <v>567</v>
      </c>
      <c r="I633" s="49">
        <v>630</v>
      </c>
      <c r="J633" s="49">
        <v>700</v>
      </c>
      <c r="K633" s="49">
        <v>780</v>
      </c>
      <c r="L633" s="49" t="s">
        <v>48</v>
      </c>
      <c r="M633" s="49">
        <v>30000</v>
      </c>
    </row>
    <row r="634" spans="1:13" x14ac:dyDescent="0.35">
      <c r="A634" s="49" t="s">
        <v>116</v>
      </c>
      <c r="B634" s="49" t="s">
        <v>117</v>
      </c>
      <c r="C634" s="49" t="s">
        <v>5</v>
      </c>
      <c r="D634" s="49" t="s">
        <v>47</v>
      </c>
      <c r="E634" s="49" t="s">
        <v>2</v>
      </c>
      <c r="F634" s="49" t="s">
        <v>63</v>
      </c>
      <c r="G634" s="49" t="s">
        <v>49</v>
      </c>
      <c r="H634" s="49">
        <v>567</v>
      </c>
      <c r="I634" s="49">
        <v>630</v>
      </c>
      <c r="J634" s="49">
        <v>700</v>
      </c>
      <c r="K634" s="49">
        <v>780</v>
      </c>
      <c r="L634" s="49" t="s">
        <v>48</v>
      </c>
      <c r="M634" s="49">
        <v>30000</v>
      </c>
    </row>
    <row r="635" spans="1:13" x14ac:dyDescent="0.35">
      <c r="A635" s="49" t="s">
        <v>116</v>
      </c>
      <c r="B635" s="49" t="s">
        <v>117</v>
      </c>
      <c r="C635" s="49" t="s">
        <v>5</v>
      </c>
      <c r="D635" s="49" t="s">
        <v>47</v>
      </c>
      <c r="E635" s="49" t="s">
        <v>2</v>
      </c>
      <c r="F635" s="49" t="s">
        <v>63</v>
      </c>
      <c r="G635" s="49" t="s">
        <v>12</v>
      </c>
      <c r="H635" s="49">
        <v>567</v>
      </c>
      <c r="I635" s="49">
        <v>630</v>
      </c>
      <c r="J635" s="49">
        <v>700</v>
      </c>
      <c r="K635" s="49">
        <v>780</v>
      </c>
      <c r="L635" s="49" t="s">
        <v>48</v>
      </c>
      <c r="M635" s="49">
        <v>30000</v>
      </c>
    </row>
    <row r="636" spans="1:13" x14ac:dyDescent="0.35">
      <c r="A636" s="49" t="s">
        <v>116</v>
      </c>
      <c r="B636" s="49" t="s">
        <v>117</v>
      </c>
      <c r="C636" s="49" t="s">
        <v>5</v>
      </c>
      <c r="D636" s="49" t="s">
        <v>50</v>
      </c>
      <c r="E636" s="49" t="s">
        <v>2</v>
      </c>
      <c r="F636" s="49" t="s">
        <v>63</v>
      </c>
      <c r="G636" s="49" t="s">
        <v>13</v>
      </c>
      <c r="H636" s="49">
        <v>501.3</v>
      </c>
      <c r="I636" s="49">
        <v>557</v>
      </c>
      <c r="J636" s="49">
        <v>795</v>
      </c>
      <c r="K636" s="49">
        <v>1050</v>
      </c>
      <c r="L636" s="49" t="s">
        <v>48</v>
      </c>
      <c r="M636" s="49">
        <v>30000</v>
      </c>
    </row>
    <row r="637" spans="1:13" x14ac:dyDescent="0.35">
      <c r="A637" s="49" t="s">
        <v>116</v>
      </c>
      <c r="B637" s="49" t="s">
        <v>117</v>
      </c>
      <c r="C637" s="49" t="s">
        <v>5</v>
      </c>
      <c r="D637" s="49" t="s">
        <v>50</v>
      </c>
      <c r="E637" s="49" t="s">
        <v>2</v>
      </c>
      <c r="F637" s="49" t="s">
        <v>63</v>
      </c>
      <c r="G637" s="49" t="s">
        <v>14</v>
      </c>
      <c r="H637" s="49">
        <v>501.3</v>
      </c>
      <c r="I637" s="49">
        <v>557</v>
      </c>
      <c r="J637" s="49">
        <v>795</v>
      </c>
      <c r="K637" s="49">
        <v>1050</v>
      </c>
      <c r="L637" s="49" t="s">
        <v>48</v>
      </c>
      <c r="M637" s="49">
        <v>30000</v>
      </c>
    </row>
    <row r="638" spans="1:13" x14ac:dyDescent="0.35">
      <c r="A638" s="49" t="s">
        <v>116</v>
      </c>
      <c r="B638" s="49" t="s">
        <v>117</v>
      </c>
      <c r="C638" s="49" t="s">
        <v>5</v>
      </c>
      <c r="D638" s="49" t="s">
        <v>50</v>
      </c>
      <c r="E638" s="49" t="s">
        <v>2</v>
      </c>
      <c r="F638" s="49" t="s">
        <v>63</v>
      </c>
      <c r="G638" s="49" t="s">
        <v>15</v>
      </c>
      <c r="H638" s="49">
        <v>501.3</v>
      </c>
      <c r="I638" s="49">
        <v>557</v>
      </c>
      <c r="J638" s="49">
        <v>795</v>
      </c>
      <c r="K638" s="49">
        <v>1050</v>
      </c>
      <c r="L638" s="49" t="s">
        <v>48</v>
      </c>
      <c r="M638" s="49">
        <v>30000</v>
      </c>
    </row>
    <row r="639" spans="1:13" x14ac:dyDescent="0.35">
      <c r="A639" s="49" t="s">
        <v>116</v>
      </c>
      <c r="B639" s="49" t="s">
        <v>117</v>
      </c>
      <c r="C639" s="49" t="s">
        <v>5</v>
      </c>
      <c r="D639" s="49" t="s">
        <v>50</v>
      </c>
      <c r="E639" s="49" t="s">
        <v>2</v>
      </c>
      <c r="F639" s="49" t="s">
        <v>63</v>
      </c>
      <c r="G639" s="49" t="s">
        <v>16</v>
      </c>
      <c r="H639" s="49">
        <v>501.3</v>
      </c>
      <c r="I639" s="49">
        <v>557</v>
      </c>
      <c r="J639" s="49">
        <v>795</v>
      </c>
      <c r="K639" s="49">
        <v>1050</v>
      </c>
      <c r="L639" s="49" t="s">
        <v>48</v>
      </c>
      <c r="M639" s="49">
        <v>30000</v>
      </c>
    </row>
    <row r="640" spans="1:13" x14ac:dyDescent="0.35">
      <c r="A640" s="49" t="s">
        <v>116</v>
      </c>
      <c r="B640" s="49" t="s">
        <v>117</v>
      </c>
      <c r="C640" s="49" t="s">
        <v>5</v>
      </c>
      <c r="D640" s="49" t="s">
        <v>50</v>
      </c>
      <c r="E640" s="49" t="s">
        <v>2</v>
      </c>
      <c r="F640" s="49" t="s">
        <v>63</v>
      </c>
      <c r="G640" s="49" t="s">
        <v>17</v>
      </c>
      <c r="H640" s="49">
        <v>501.3</v>
      </c>
      <c r="I640" s="49">
        <v>557</v>
      </c>
      <c r="J640" s="49">
        <v>795</v>
      </c>
      <c r="K640" s="49">
        <v>1050</v>
      </c>
      <c r="L640" s="49" t="s">
        <v>48</v>
      </c>
      <c r="M640" s="49">
        <v>30000</v>
      </c>
    </row>
    <row r="641" spans="1:13" x14ac:dyDescent="0.35">
      <c r="A641" s="49" t="s">
        <v>116</v>
      </c>
      <c r="B641" s="49" t="s">
        <v>117</v>
      </c>
      <c r="C641" s="49" t="s">
        <v>5</v>
      </c>
      <c r="D641" s="49" t="s">
        <v>51</v>
      </c>
      <c r="E641" s="49" t="s">
        <v>2</v>
      </c>
      <c r="F641" s="49" t="s">
        <v>63</v>
      </c>
      <c r="G641" s="49" t="s">
        <v>18</v>
      </c>
      <c r="H641" s="49">
        <v>520.20000000000005</v>
      </c>
      <c r="I641" s="49">
        <v>578</v>
      </c>
      <c r="J641" s="49">
        <v>825</v>
      </c>
      <c r="K641" s="49">
        <v>895</v>
      </c>
      <c r="L641" s="49" t="s">
        <v>48</v>
      </c>
      <c r="M641" s="49">
        <v>30000</v>
      </c>
    </row>
    <row r="642" spans="1:13" x14ac:dyDescent="0.35">
      <c r="A642" s="49" t="s">
        <v>116</v>
      </c>
      <c r="B642" s="49" t="s">
        <v>117</v>
      </c>
      <c r="C642" s="49" t="s">
        <v>5</v>
      </c>
      <c r="D642" s="49" t="s">
        <v>51</v>
      </c>
      <c r="E642" s="49" t="s">
        <v>2</v>
      </c>
      <c r="F642" s="49" t="s">
        <v>63</v>
      </c>
      <c r="G642" s="49" t="s">
        <v>19</v>
      </c>
      <c r="H642" s="49">
        <v>520.20000000000005</v>
      </c>
      <c r="I642" s="49">
        <v>578</v>
      </c>
      <c r="J642" s="49">
        <v>825</v>
      </c>
      <c r="K642" s="49">
        <v>895</v>
      </c>
      <c r="L642" s="49" t="s">
        <v>48</v>
      </c>
      <c r="M642" s="49">
        <v>30000</v>
      </c>
    </row>
    <row r="643" spans="1:13" x14ac:dyDescent="0.35">
      <c r="A643" s="49" t="s">
        <v>116</v>
      </c>
      <c r="B643" s="49" t="s">
        <v>117</v>
      </c>
      <c r="C643" s="49" t="s">
        <v>5</v>
      </c>
      <c r="D643" s="49" t="s">
        <v>51</v>
      </c>
      <c r="E643" s="49" t="s">
        <v>3</v>
      </c>
      <c r="F643" s="49" t="s">
        <v>63</v>
      </c>
      <c r="G643" s="49" t="s">
        <v>20</v>
      </c>
      <c r="H643" s="49">
        <v>520.20000000000005</v>
      </c>
      <c r="I643" s="49">
        <v>578</v>
      </c>
      <c r="J643" s="49">
        <v>825</v>
      </c>
      <c r="K643" s="49">
        <v>895</v>
      </c>
      <c r="L643" s="49" t="s">
        <v>48</v>
      </c>
      <c r="M643" s="49">
        <v>30000</v>
      </c>
    </row>
    <row r="644" spans="1:13" x14ac:dyDescent="0.35">
      <c r="A644" s="49" t="s">
        <v>116</v>
      </c>
      <c r="B644" s="49" t="s">
        <v>117</v>
      </c>
      <c r="C644" s="49" t="s">
        <v>5</v>
      </c>
      <c r="D644" s="49" t="s">
        <v>51</v>
      </c>
      <c r="E644" s="49" t="s">
        <v>3</v>
      </c>
      <c r="F644" s="49" t="s">
        <v>63</v>
      </c>
      <c r="G644" s="49" t="s">
        <v>21</v>
      </c>
      <c r="H644" s="49">
        <v>520.20000000000005</v>
      </c>
      <c r="I644" s="49">
        <v>578</v>
      </c>
      <c r="J644" s="49">
        <v>825</v>
      </c>
      <c r="K644" s="49">
        <v>895</v>
      </c>
      <c r="L644" s="49" t="s">
        <v>48</v>
      </c>
      <c r="M644" s="49">
        <v>30000</v>
      </c>
    </row>
    <row r="645" spans="1:13" x14ac:dyDescent="0.35">
      <c r="A645" s="49" t="s">
        <v>116</v>
      </c>
      <c r="B645" s="49" t="s">
        <v>117</v>
      </c>
      <c r="C645" s="49" t="s">
        <v>5</v>
      </c>
      <c r="D645" s="49" t="s">
        <v>52</v>
      </c>
      <c r="E645" s="49" t="s">
        <v>2</v>
      </c>
      <c r="F645" s="49" t="s">
        <v>63</v>
      </c>
      <c r="G645" s="49" t="s">
        <v>53</v>
      </c>
      <c r="H645" s="49">
        <v>567</v>
      </c>
      <c r="I645" s="49">
        <v>630</v>
      </c>
      <c r="J645" s="49">
        <v>700</v>
      </c>
      <c r="K645" s="49">
        <v>775</v>
      </c>
      <c r="L645" s="49" t="s">
        <v>48</v>
      </c>
      <c r="M645" s="49">
        <v>30000</v>
      </c>
    </row>
    <row r="646" spans="1:13" x14ac:dyDescent="0.35">
      <c r="A646" s="49" t="s">
        <v>116</v>
      </c>
      <c r="B646" s="49" t="s">
        <v>117</v>
      </c>
      <c r="C646" s="49" t="s">
        <v>5</v>
      </c>
      <c r="D646" s="49" t="s">
        <v>52</v>
      </c>
      <c r="E646" s="49" t="s">
        <v>2</v>
      </c>
      <c r="F646" s="49" t="s">
        <v>63</v>
      </c>
      <c r="G646" s="49" t="s">
        <v>54</v>
      </c>
      <c r="H646" s="49">
        <v>567</v>
      </c>
      <c r="I646" s="49">
        <v>630</v>
      </c>
      <c r="J646" s="49">
        <v>700</v>
      </c>
      <c r="K646" s="49">
        <v>775</v>
      </c>
      <c r="L646" s="49" t="s">
        <v>48</v>
      </c>
      <c r="M646" s="49">
        <v>30000</v>
      </c>
    </row>
    <row r="647" spans="1:13" x14ac:dyDescent="0.35">
      <c r="A647" s="49" t="s">
        <v>116</v>
      </c>
      <c r="B647" s="49" t="s">
        <v>117</v>
      </c>
      <c r="C647" s="49" t="s">
        <v>5</v>
      </c>
      <c r="D647" s="49" t="s">
        <v>52</v>
      </c>
      <c r="E647" s="49" t="s">
        <v>2</v>
      </c>
      <c r="F647" s="49" t="s">
        <v>63</v>
      </c>
      <c r="G647" s="49" t="s">
        <v>55</v>
      </c>
      <c r="H647" s="49">
        <v>567</v>
      </c>
      <c r="I647" s="49">
        <v>630</v>
      </c>
      <c r="J647" s="49">
        <v>700</v>
      </c>
      <c r="K647" s="49">
        <v>775</v>
      </c>
      <c r="L647" s="49" t="s">
        <v>48</v>
      </c>
      <c r="M647" s="49">
        <v>30000</v>
      </c>
    </row>
    <row r="648" spans="1:13" x14ac:dyDescent="0.35">
      <c r="A648" s="49" t="s">
        <v>116</v>
      </c>
      <c r="B648" s="49" t="s">
        <v>117</v>
      </c>
      <c r="C648" s="49" t="s">
        <v>5</v>
      </c>
      <c r="D648" s="49" t="s">
        <v>52</v>
      </c>
      <c r="E648" s="49" t="s">
        <v>2</v>
      </c>
      <c r="F648" s="49" t="s">
        <v>63</v>
      </c>
      <c r="G648" s="49" t="s">
        <v>56</v>
      </c>
      <c r="H648" s="49">
        <v>567</v>
      </c>
      <c r="I648" s="49">
        <v>630</v>
      </c>
      <c r="J648" s="49">
        <v>700</v>
      </c>
      <c r="K648" s="49">
        <v>775</v>
      </c>
      <c r="L648" s="49" t="s">
        <v>48</v>
      </c>
      <c r="M648" s="49">
        <v>30000</v>
      </c>
    </row>
    <row r="649" spans="1:13" x14ac:dyDescent="0.35">
      <c r="A649" s="49" t="s">
        <v>116</v>
      </c>
      <c r="B649" s="49" t="s">
        <v>117</v>
      </c>
      <c r="C649" s="49" t="s">
        <v>5</v>
      </c>
      <c r="D649" s="49" t="s">
        <v>52</v>
      </c>
      <c r="E649" s="49" t="s">
        <v>2</v>
      </c>
      <c r="F649" s="49" t="s">
        <v>63</v>
      </c>
      <c r="G649" s="49" t="s">
        <v>57</v>
      </c>
      <c r="H649" s="49">
        <v>567</v>
      </c>
      <c r="I649" s="49">
        <v>630</v>
      </c>
      <c r="J649" s="49">
        <v>700</v>
      </c>
      <c r="K649" s="49">
        <v>775</v>
      </c>
      <c r="L649" s="49" t="s">
        <v>48</v>
      </c>
      <c r="M649" s="49">
        <v>30000</v>
      </c>
    </row>
    <row r="650" spans="1:13" x14ac:dyDescent="0.35">
      <c r="A650" s="49" t="s">
        <v>116</v>
      </c>
      <c r="B650" s="49" t="s">
        <v>117</v>
      </c>
      <c r="C650" s="49" t="s">
        <v>5</v>
      </c>
      <c r="D650" s="49" t="s">
        <v>58</v>
      </c>
      <c r="E650" s="49" t="s">
        <v>2</v>
      </c>
      <c r="F650" s="49" t="s">
        <v>63</v>
      </c>
      <c r="G650" s="49" t="s">
        <v>22</v>
      </c>
      <c r="H650" s="49">
        <v>450</v>
      </c>
      <c r="I650" s="49">
        <v>500</v>
      </c>
      <c r="J650" s="49">
        <v>700</v>
      </c>
      <c r="K650" s="49">
        <v>775</v>
      </c>
      <c r="L650" s="49" t="s">
        <v>48</v>
      </c>
      <c r="M650" s="49">
        <v>30000</v>
      </c>
    </row>
    <row r="651" spans="1:13" x14ac:dyDescent="0.35">
      <c r="A651" s="49" t="s">
        <v>116</v>
      </c>
      <c r="B651" s="49" t="s">
        <v>117</v>
      </c>
      <c r="C651" s="49" t="s">
        <v>5</v>
      </c>
      <c r="D651" s="49" t="s">
        <v>58</v>
      </c>
      <c r="E651" s="49" t="s">
        <v>2</v>
      </c>
      <c r="F651" s="49" t="s">
        <v>63</v>
      </c>
      <c r="G651" s="49" t="s">
        <v>23</v>
      </c>
      <c r="H651" s="49">
        <v>450</v>
      </c>
      <c r="I651" s="49">
        <v>500</v>
      </c>
      <c r="J651" s="49">
        <v>700</v>
      </c>
      <c r="K651" s="49">
        <v>775</v>
      </c>
      <c r="L651" s="49" t="s">
        <v>48</v>
      </c>
      <c r="M651" s="49">
        <v>30000</v>
      </c>
    </row>
    <row r="652" spans="1:13" x14ac:dyDescent="0.35">
      <c r="A652" s="49" t="s">
        <v>116</v>
      </c>
      <c r="B652" s="49" t="s">
        <v>117</v>
      </c>
      <c r="C652" s="49" t="s">
        <v>5</v>
      </c>
      <c r="D652" s="49" t="s">
        <v>58</v>
      </c>
      <c r="E652" s="49" t="s">
        <v>3</v>
      </c>
      <c r="F652" s="49" t="s">
        <v>63</v>
      </c>
      <c r="G652" s="49" t="s">
        <v>24</v>
      </c>
      <c r="H652" s="49">
        <v>450</v>
      </c>
      <c r="I652" s="49">
        <v>500</v>
      </c>
      <c r="J652" s="49">
        <v>700</v>
      </c>
      <c r="K652" s="49">
        <v>775</v>
      </c>
      <c r="L652" s="49" t="s">
        <v>48</v>
      </c>
      <c r="M652" s="49">
        <v>30000</v>
      </c>
    </row>
    <row r="653" spans="1:13" x14ac:dyDescent="0.35">
      <c r="A653" s="49" t="s">
        <v>116</v>
      </c>
      <c r="B653" s="49" t="s">
        <v>117</v>
      </c>
      <c r="C653" s="49" t="s">
        <v>5</v>
      </c>
      <c r="D653" s="49" t="s">
        <v>59</v>
      </c>
      <c r="E653" s="49" t="s">
        <v>2</v>
      </c>
      <c r="F653" s="49" t="s">
        <v>63</v>
      </c>
      <c r="G653" s="49" t="s">
        <v>60</v>
      </c>
      <c r="H653" s="49">
        <v>520.20000000000005</v>
      </c>
      <c r="I653" s="49">
        <v>578</v>
      </c>
      <c r="J653" s="49">
        <v>825</v>
      </c>
      <c r="K653" s="49">
        <v>895</v>
      </c>
      <c r="L653" s="49" t="s">
        <v>48</v>
      </c>
      <c r="M653" s="49">
        <v>30000</v>
      </c>
    </row>
    <row r="654" spans="1:13" x14ac:dyDescent="0.35">
      <c r="A654" s="49" t="s">
        <v>116</v>
      </c>
      <c r="B654" s="49" t="s">
        <v>117</v>
      </c>
      <c r="C654" s="49" t="s">
        <v>5</v>
      </c>
      <c r="D654" s="49" t="s">
        <v>59</v>
      </c>
      <c r="E654" s="49" t="s">
        <v>2</v>
      </c>
      <c r="F654" s="49" t="s">
        <v>63</v>
      </c>
      <c r="G654" s="49" t="s">
        <v>25</v>
      </c>
      <c r="H654" s="49">
        <v>520.20000000000005</v>
      </c>
      <c r="I654" s="49">
        <v>578</v>
      </c>
      <c r="J654" s="49">
        <v>825</v>
      </c>
      <c r="K654" s="49">
        <v>895</v>
      </c>
      <c r="L654" s="49" t="s">
        <v>48</v>
      </c>
      <c r="M654" s="49">
        <v>30000</v>
      </c>
    </row>
    <row r="655" spans="1:13" x14ac:dyDescent="0.35">
      <c r="A655" s="49" t="s">
        <v>116</v>
      </c>
      <c r="B655" s="49" t="s">
        <v>117</v>
      </c>
      <c r="C655" s="49" t="s">
        <v>5</v>
      </c>
      <c r="D655" s="49" t="s">
        <v>59</v>
      </c>
      <c r="E655" s="49" t="s">
        <v>2</v>
      </c>
      <c r="F655" s="49" t="s">
        <v>63</v>
      </c>
      <c r="G655" s="49" t="s">
        <v>26</v>
      </c>
      <c r="H655" s="49">
        <v>520.20000000000005</v>
      </c>
      <c r="I655" s="49">
        <v>578</v>
      </c>
      <c r="J655" s="49">
        <v>825</v>
      </c>
      <c r="K655" s="49">
        <v>895</v>
      </c>
      <c r="L655" s="49" t="s">
        <v>48</v>
      </c>
      <c r="M655" s="49">
        <v>30000</v>
      </c>
    </row>
    <row r="656" spans="1:13" x14ac:dyDescent="0.35">
      <c r="A656" s="49" t="s">
        <v>116</v>
      </c>
      <c r="B656" s="49" t="s">
        <v>117</v>
      </c>
      <c r="C656" s="49" t="s">
        <v>5</v>
      </c>
      <c r="D656" s="49" t="s">
        <v>59</v>
      </c>
      <c r="E656" s="49" t="s">
        <v>3</v>
      </c>
      <c r="F656" s="49" t="s">
        <v>63</v>
      </c>
      <c r="G656" s="49" t="s">
        <v>27</v>
      </c>
      <c r="H656" s="49">
        <v>520.20000000000005</v>
      </c>
      <c r="I656" s="49">
        <v>578</v>
      </c>
      <c r="J656" s="49">
        <v>825</v>
      </c>
      <c r="K656" s="49">
        <v>895</v>
      </c>
      <c r="L656" s="49" t="s">
        <v>48</v>
      </c>
      <c r="M656" s="49">
        <v>30000</v>
      </c>
    </row>
    <row r="657" spans="1:13" x14ac:dyDescent="0.35">
      <c r="A657" s="49" t="s">
        <v>116</v>
      </c>
      <c r="B657" s="49" t="s">
        <v>117</v>
      </c>
      <c r="C657" s="49" t="s">
        <v>5</v>
      </c>
      <c r="D657" s="49" t="s">
        <v>61</v>
      </c>
      <c r="E657" s="49" t="s">
        <v>2</v>
      </c>
      <c r="F657" s="49" t="s">
        <v>63</v>
      </c>
      <c r="G657" s="49" t="s">
        <v>62</v>
      </c>
      <c r="H657" s="49">
        <v>232.20000000000002</v>
      </c>
      <c r="I657" s="49">
        <v>258</v>
      </c>
      <c r="J657" s="49">
        <v>368</v>
      </c>
      <c r="K657" s="49">
        <v>525</v>
      </c>
      <c r="L657" s="49" t="s">
        <v>48</v>
      </c>
      <c r="M657" s="49">
        <v>30000</v>
      </c>
    </row>
    <row r="658" spans="1:13" x14ac:dyDescent="0.35">
      <c r="A658" s="49" t="s">
        <v>116</v>
      </c>
      <c r="B658" s="49" t="s">
        <v>117</v>
      </c>
      <c r="C658" s="49" t="s">
        <v>6</v>
      </c>
      <c r="D658" s="49" t="s">
        <v>47</v>
      </c>
      <c r="E658" s="49" t="s">
        <v>2</v>
      </c>
      <c r="F658" s="49" t="s">
        <v>63</v>
      </c>
      <c r="G658" s="49" t="s">
        <v>10</v>
      </c>
      <c r="H658" s="49">
        <v>567</v>
      </c>
      <c r="I658" s="49">
        <v>630</v>
      </c>
      <c r="J658" s="49">
        <v>700</v>
      </c>
      <c r="K658" s="49">
        <v>780</v>
      </c>
      <c r="L658" s="49" t="s">
        <v>48</v>
      </c>
      <c r="M658" s="49">
        <v>30000</v>
      </c>
    </row>
    <row r="659" spans="1:13" x14ac:dyDescent="0.35">
      <c r="A659" s="49" t="s">
        <v>116</v>
      </c>
      <c r="B659" s="49" t="s">
        <v>117</v>
      </c>
      <c r="C659" s="49" t="s">
        <v>6</v>
      </c>
      <c r="D659" s="49" t="s">
        <v>47</v>
      </c>
      <c r="E659" s="49" t="s">
        <v>2</v>
      </c>
      <c r="F659" s="49" t="s">
        <v>63</v>
      </c>
      <c r="G659" s="49" t="s">
        <v>11</v>
      </c>
      <c r="H659" s="49">
        <v>567</v>
      </c>
      <c r="I659" s="49">
        <v>630</v>
      </c>
      <c r="J659" s="49">
        <v>700</v>
      </c>
      <c r="K659" s="49">
        <v>780</v>
      </c>
      <c r="L659" s="49" t="s">
        <v>48</v>
      </c>
      <c r="M659" s="49">
        <v>30000</v>
      </c>
    </row>
    <row r="660" spans="1:13" x14ac:dyDescent="0.35">
      <c r="A660" s="49" t="s">
        <v>116</v>
      </c>
      <c r="B660" s="49" t="s">
        <v>117</v>
      </c>
      <c r="C660" s="49" t="s">
        <v>6</v>
      </c>
      <c r="D660" s="49" t="s">
        <v>47</v>
      </c>
      <c r="E660" s="49" t="s">
        <v>2</v>
      </c>
      <c r="F660" s="49" t="s">
        <v>63</v>
      </c>
      <c r="G660" s="49" t="s">
        <v>49</v>
      </c>
      <c r="H660" s="49">
        <v>567</v>
      </c>
      <c r="I660" s="49">
        <v>630</v>
      </c>
      <c r="J660" s="49">
        <v>700</v>
      </c>
      <c r="K660" s="49">
        <v>780</v>
      </c>
      <c r="L660" s="49" t="s">
        <v>48</v>
      </c>
      <c r="M660" s="49">
        <v>30000</v>
      </c>
    </row>
    <row r="661" spans="1:13" x14ac:dyDescent="0.35">
      <c r="A661" s="49" t="s">
        <v>116</v>
      </c>
      <c r="B661" s="49" t="s">
        <v>117</v>
      </c>
      <c r="C661" s="49" t="s">
        <v>6</v>
      </c>
      <c r="D661" s="49" t="s">
        <v>47</v>
      </c>
      <c r="E661" s="49" t="s">
        <v>2</v>
      </c>
      <c r="F661" s="49" t="s">
        <v>63</v>
      </c>
      <c r="G661" s="49" t="s">
        <v>12</v>
      </c>
      <c r="H661" s="49">
        <v>567</v>
      </c>
      <c r="I661" s="49">
        <v>630</v>
      </c>
      <c r="J661" s="49">
        <v>700</v>
      </c>
      <c r="K661" s="49">
        <v>780</v>
      </c>
      <c r="L661" s="49" t="s">
        <v>48</v>
      </c>
      <c r="M661" s="49">
        <v>30000</v>
      </c>
    </row>
    <row r="662" spans="1:13" x14ac:dyDescent="0.35">
      <c r="A662" s="49" t="s">
        <v>116</v>
      </c>
      <c r="B662" s="49" t="s">
        <v>117</v>
      </c>
      <c r="C662" s="49" t="s">
        <v>6</v>
      </c>
      <c r="D662" s="49" t="s">
        <v>50</v>
      </c>
      <c r="E662" s="49" t="s">
        <v>2</v>
      </c>
      <c r="F662" s="49" t="s">
        <v>63</v>
      </c>
      <c r="G662" s="49" t="s">
        <v>13</v>
      </c>
      <c r="H662" s="49">
        <v>501.3</v>
      </c>
      <c r="I662" s="49">
        <v>557</v>
      </c>
      <c r="J662" s="49">
        <v>795</v>
      </c>
      <c r="K662" s="49">
        <v>1050</v>
      </c>
      <c r="L662" s="49" t="s">
        <v>48</v>
      </c>
      <c r="M662" s="49">
        <v>30000</v>
      </c>
    </row>
    <row r="663" spans="1:13" x14ac:dyDescent="0.35">
      <c r="A663" s="49" t="s">
        <v>116</v>
      </c>
      <c r="B663" s="49" t="s">
        <v>117</v>
      </c>
      <c r="C663" s="49" t="s">
        <v>6</v>
      </c>
      <c r="D663" s="49" t="s">
        <v>50</v>
      </c>
      <c r="E663" s="49" t="s">
        <v>2</v>
      </c>
      <c r="F663" s="49" t="s">
        <v>63</v>
      </c>
      <c r="G663" s="49" t="s">
        <v>14</v>
      </c>
      <c r="H663" s="49">
        <v>501.3</v>
      </c>
      <c r="I663" s="49">
        <v>557</v>
      </c>
      <c r="J663" s="49">
        <v>795</v>
      </c>
      <c r="K663" s="49">
        <v>1050</v>
      </c>
      <c r="L663" s="49" t="s">
        <v>48</v>
      </c>
      <c r="M663" s="49">
        <v>30000</v>
      </c>
    </row>
    <row r="664" spans="1:13" x14ac:dyDescent="0.35">
      <c r="A664" s="49" t="s">
        <v>116</v>
      </c>
      <c r="B664" s="49" t="s">
        <v>117</v>
      </c>
      <c r="C664" s="49" t="s">
        <v>6</v>
      </c>
      <c r="D664" s="49" t="s">
        <v>50</v>
      </c>
      <c r="E664" s="49" t="s">
        <v>2</v>
      </c>
      <c r="F664" s="49" t="s">
        <v>63</v>
      </c>
      <c r="G664" s="49" t="s">
        <v>15</v>
      </c>
      <c r="H664" s="49">
        <v>501.3</v>
      </c>
      <c r="I664" s="49">
        <v>557</v>
      </c>
      <c r="J664" s="49">
        <v>795</v>
      </c>
      <c r="K664" s="49">
        <v>1050</v>
      </c>
      <c r="L664" s="49" t="s">
        <v>48</v>
      </c>
      <c r="M664" s="49">
        <v>30000</v>
      </c>
    </row>
    <row r="665" spans="1:13" x14ac:dyDescent="0.35">
      <c r="A665" s="49" t="s">
        <v>116</v>
      </c>
      <c r="B665" s="49" t="s">
        <v>117</v>
      </c>
      <c r="C665" s="49" t="s">
        <v>6</v>
      </c>
      <c r="D665" s="49" t="s">
        <v>50</v>
      </c>
      <c r="E665" s="49" t="s">
        <v>2</v>
      </c>
      <c r="F665" s="49" t="s">
        <v>63</v>
      </c>
      <c r="G665" s="49" t="s">
        <v>16</v>
      </c>
      <c r="H665" s="49">
        <v>501.3</v>
      </c>
      <c r="I665" s="49">
        <v>557</v>
      </c>
      <c r="J665" s="49">
        <v>795</v>
      </c>
      <c r="K665" s="49">
        <v>1050</v>
      </c>
      <c r="L665" s="49" t="s">
        <v>48</v>
      </c>
      <c r="M665" s="49">
        <v>30000</v>
      </c>
    </row>
    <row r="666" spans="1:13" x14ac:dyDescent="0.35">
      <c r="A666" s="49" t="s">
        <v>116</v>
      </c>
      <c r="B666" s="49" t="s">
        <v>117</v>
      </c>
      <c r="C666" s="49" t="s">
        <v>6</v>
      </c>
      <c r="D666" s="49" t="s">
        <v>50</v>
      </c>
      <c r="E666" s="49" t="s">
        <v>2</v>
      </c>
      <c r="F666" s="49" t="s">
        <v>63</v>
      </c>
      <c r="G666" s="49" t="s">
        <v>17</v>
      </c>
      <c r="H666" s="49">
        <v>501.3</v>
      </c>
      <c r="I666" s="49">
        <v>557</v>
      </c>
      <c r="J666" s="49">
        <v>795</v>
      </c>
      <c r="K666" s="49">
        <v>1050</v>
      </c>
      <c r="L666" s="49" t="s">
        <v>48</v>
      </c>
      <c r="M666" s="49">
        <v>30000</v>
      </c>
    </row>
    <row r="667" spans="1:13" x14ac:dyDescent="0.35">
      <c r="A667" s="49" t="s">
        <v>116</v>
      </c>
      <c r="B667" s="49" t="s">
        <v>117</v>
      </c>
      <c r="C667" s="49" t="s">
        <v>6</v>
      </c>
      <c r="D667" s="49" t="s">
        <v>51</v>
      </c>
      <c r="E667" s="49" t="s">
        <v>2</v>
      </c>
      <c r="F667" s="49" t="s">
        <v>63</v>
      </c>
      <c r="G667" s="49" t="s">
        <v>18</v>
      </c>
      <c r="H667" s="49">
        <v>520.20000000000005</v>
      </c>
      <c r="I667" s="49">
        <v>578</v>
      </c>
      <c r="J667" s="49">
        <v>825</v>
      </c>
      <c r="K667" s="49">
        <v>895</v>
      </c>
      <c r="L667" s="49" t="s">
        <v>48</v>
      </c>
      <c r="M667" s="49">
        <v>30000</v>
      </c>
    </row>
    <row r="668" spans="1:13" x14ac:dyDescent="0.35">
      <c r="A668" s="49" t="s">
        <v>116</v>
      </c>
      <c r="B668" s="49" t="s">
        <v>117</v>
      </c>
      <c r="C668" s="49" t="s">
        <v>6</v>
      </c>
      <c r="D668" s="49" t="s">
        <v>51</v>
      </c>
      <c r="E668" s="49" t="s">
        <v>2</v>
      </c>
      <c r="F668" s="49" t="s">
        <v>63</v>
      </c>
      <c r="G668" s="49" t="s">
        <v>19</v>
      </c>
      <c r="H668" s="49">
        <v>520.20000000000005</v>
      </c>
      <c r="I668" s="49">
        <v>578</v>
      </c>
      <c r="J668" s="49">
        <v>825</v>
      </c>
      <c r="K668" s="49">
        <v>895</v>
      </c>
      <c r="L668" s="49" t="s">
        <v>48</v>
      </c>
      <c r="M668" s="49">
        <v>30000</v>
      </c>
    </row>
    <row r="669" spans="1:13" x14ac:dyDescent="0.35">
      <c r="A669" s="49" t="s">
        <v>116</v>
      </c>
      <c r="B669" s="49" t="s">
        <v>117</v>
      </c>
      <c r="C669" s="49" t="s">
        <v>6</v>
      </c>
      <c r="D669" s="49" t="s">
        <v>51</v>
      </c>
      <c r="E669" s="49" t="s">
        <v>3</v>
      </c>
      <c r="F669" s="49" t="s">
        <v>63</v>
      </c>
      <c r="G669" s="49" t="s">
        <v>20</v>
      </c>
      <c r="H669" s="49">
        <v>520.20000000000005</v>
      </c>
      <c r="I669" s="49">
        <v>578</v>
      </c>
      <c r="J669" s="49">
        <v>825</v>
      </c>
      <c r="K669" s="49">
        <v>895</v>
      </c>
      <c r="L669" s="49" t="s">
        <v>48</v>
      </c>
      <c r="M669" s="49">
        <v>30000</v>
      </c>
    </row>
    <row r="670" spans="1:13" x14ac:dyDescent="0.35">
      <c r="A670" s="49" t="s">
        <v>116</v>
      </c>
      <c r="B670" s="49" t="s">
        <v>117</v>
      </c>
      <c r="C670" s="49" t="s">
        <v>6</v>
      </c>
      <c r="D670" s="49" t="s">
        <v>51</v>
      </c>
      <c r="E670" s="49" t="s">
        <v>3</v>
      </c>
      <c r="F670" s="49" t="s">
        <v>63</v>
      </c>
      <c r="G670" s="49" t="s">
        <v>21</v>
      </c>
      <c r="H670" s="49">
        <v>520.20000000000005</v>
      </c>
      <c r="I670" s="49">
        <v>578</v>
      </c>
      <c r="J670" s="49">
        <v>825</v>
      </c>
      <c r="K670" s="49">
        <v>895</v>
      </c>
      <c r="L670" s="49" t="s">
        <v>48</v>
      </c>
      <c r="M670" s="49">
        <v>30000</v>
      </c>
    </row>
    <row r="671" spans="1:13" x14ac:dyDescent="0.35">
      <c r="A671" s="49" t="s">
        <v>116</v>
      </c>
      <c r="B671" s="49" t="s">
        <v>117</v>
      </c>
      <c r="C671" s="49" t="s">
        <v>6</v>
      </c>
      <c r="D671" s="49" t="s">
        <v>52</v>
      </c>
      <c r="E671" s="49" t="s">
        <v>2</v>
      </c>
      <c r="F671" s="49" t="s">
        <v>63</v>
      </c>
      <c r="G671" s="49" t="s">
        <v>53</v>
      </c>
      <c r="H671" s="49">
        <v>567</v>
      </c>
      <c r="I671" s="49">
        <v>630</v>
      </c>
      <c r="J671" s="49">
        <v>700</v>
      </c>
      <c r="K671" s="49">
        <v>775</v>
      </c>
      <c r="L671" s="49" t="s">
        <v>48</v>
      </c>
      <c r="M671" s="49">
        <v>30000</v>
      </c>
    </row>
    <row r="672" spans="1:13" x14ac:dyDescent="0.35">
      <c r="A672" s="49" t="s">
        <v>116</v>
      </c>
      <c r="B672" s="49" t="s">
        <v>117</v>
      </c>
      <c r="C672" s="49" t="s">
        <v>6</v>
      </c>
      <c r="D672" s="49" t="s">
        <v>52</v>
      </c>
      <c r="E672" s="49" t="s">
        <v>2</v>
      </c>
      <c r="F672" s="49" t="s">
        <v>63</v>
      </c>
      <c r="G672" s="49" t="s">
        <v>54</v>
      </c>
      <c r="H672" s="49">
        <v>567</v>
      </c>
      <c r="I672" s="49">
        <v>630</v>
      </c>
      <c r="J672" s="49">
        <v>700</v>
      </c>
      <c r="K672" s="49">
        <v>775</v>
      </c>
      <c r="L672" s="49" t="s">
        <v>48</v>
      </c>
      <c r="M672" s="49">
        <v>30000</v>
      </c>
    </row>
    <row r="673" spans="1:13" x14ac:dyDescent="0.35">
      <c r="A673" s="49" t="s">
        <v>116</v>
      </c>
      <c r="B673" s="49" t="s">
        <v>117</v>
      </c>
      <c r="C673" s="49" t="s">
        <v>6</v>
      </c>
      <c r="D673" s="49" t="s">
        <v>52</v>
      </c>
      <c r="E673" s="49" t="s">
        <v>2</v>
      </c>
      <c r="F673" s="49" t="s">
        <v>63</v>
      </c>
      <c r="G673" s="49" t="s">
        <v>55</v>
      </c>
      <c r="H673" s="49">
        <v>567</v>
      </c>
      <c r="I673" s="49">
        <v>630</v>
      </c>
      <c r="J673" s="49">
        <v>700</v>
      </c>
      <c r="K673" s="49">
        <v>775</v>
      </c>
      <c r="L673" s="49" t="s">
        <v>48</v>
      </c>
      <c r="M673" s="49">
        <v>30000</v>
      </c>
    </row>
    <row r="674" spans="1:13" x14ac:dyDescent="0.35">
      <c r="A674" s="49" t="s">
        <v>116</v>
      </c>
      <c r="B674" s="49" t="s">
        <v>117</v>
      </c>
      <c r="C674" s="49" t="s">
        <v>6</v>
      </c>
      <c r="D674" s="49" t="s">
        <v>52</v>
      </c>
      <c r="E674" s="49" t="s">
        <v>2</v>
      </c>
      <c r="F674" s="49" t="s">
        <v>63</v>
      </c>
      <c r="G674" s="49" t="s">
        <v>56</v>
      </c>
      <c r="H674" s="49">
        <v>567</v>
      </c>
      <c r="I674" s="49">
        <v>630</v>
      </c>
      <c r="J674" s="49">
        <v>700</v>
      </c>
      <c r="K674" s="49">
        <v>775</v>
      </c>
      <c r="L674" s="49" t="s">
        <v>48</v>
      </c>
      <c r="M674" s="49">
        <v>30000</v>
      </c>
    </row>
    <row r="675" spans="1:13" x14ac:dyDescent="0.35">
      <c r="A675" s="49" t="s">
        <v>116</v>
      </c>
      <c r="B675" s="49" t="s">
        <v>117</v>
      </c>
      <c r="C675" s="49" t="s">
        <v>6</v>
      </c>
      <c r="D675" s="49" t="s">
        <v>52</v>
      </c>
      <c r="E675" s="49" t="s">
        <v>2</v>
      </c>
      <c r="F675" s="49" t="s">
        <v>63</v>
      </c>
      <c r="G675" s="49" t="s">
        <v>57</v>
      </c>
      <c r="H675" s="49">
        <v>567</v>
      </c>
      <c r="I675" s="49">
        <v>630</v>
      </c>
      <c r="J675" s="49">
        <v>700</v>
      </c>
      <c r="K675" s="49">
        <v>775</v>
      </c>
      <c r="L675" s="49" t="s">
        <v>48</v>
      </c>
      <c r="M675" s="49">
        <v>30000</v>
      </c>
    </row>
    <row r="676" spans="1:13" x14ac:dyDescent="0.35">
      <c r="A676" s="49" t="s">
        <v>116</v>
      </c>
      <c r="B676" s="49" t="s">
        <v>117</v>
      </c>
      <c r="C676" s="49" t="s">
        <v>6</v>
      </c>
      <c r="D676" s="49" t="s">
        <v>58</v>
      </c>
      <c r="E676" s="49" t="s">
        <v>2</v>
      </c>
      <c r="F676" s="49" t="s">
        <v>63</v>
      </c>
      <c r="G676" s="49" t="s">
        <v>22</v>
      </c>
      <c r="H676" s="49">
        <v>450</v>
      </c>
      <c r="I676" s="49">
        <v>500</v>
      </c>
      <c r="J676" s="49">
        <v>700</v>
      </c>
      <c r="K676" s="49">
        <v>775</v>
      </c>
      <c r="L676" s="49" t="s">
        <v>48</v>
      </c>
      <c r="M676" s="49">
        <v>30000</v>
      </c>
    </row>
    <row r="677" spans="1:13" x14ac:dyDescent="0.35">
      <c r="A677" s="49" t="s">
        <v>116</v>
      </c>
      <c r="B677" s="49" t="s">
        <v>117</v>
      </c>
      <c r="C677" s="49" t="s">
        <v>6</v>
      </c>
      <c r="D677" s="49" t="s">
        <v>58</v>
      </c>
      <c r="E677" s="49" t="s">
        <v>2</v>
      </c>
      <c r="F677" s="49" t="s">
        <v>63</v>
      </c>
      <c r="G677" s="49" t="s">
        <v>23</v>
      </c>
      <c r="H677" s="49">
        <v>450</v>
      </c>
      <c r="I677" s="49">
        <v>500</v>
      </c>
      <c r="J677" s="49">
        <v>700</v>
      </c>
      <c r="K677" s="49">
        <v>775</v>
      </c>
      <c r="L677" s="49" t="s">
        <v>48</v>
      </c>
      <c r="M677" s="49">
        <v>30000</v>
      </c>
    </row>
    <row r="678" spans="1:13" x14ac:dyDescent="0.35">
      <c r="A678" s="49" t="s">
        <v>116</v>
      </c>
      <c r="B678" s="49" t="s">
        <v>117</v>
      </c>
      <c r="C678" s="49" t="s">
        <v>6</v>
      </c>
      <c r="D678" s="49" t="s">
        <v>58</v>
      </c>
      <c r="E678" s="49" t="s">
        <v>3</v>
      </c>
      <c r="F678" s="49" t="s">
        <v>63</v>
      </c>
      <c r="G678" s="49" t="s">
        <v>24</v>
      </c>
      <c r="H678" s="49">
        <v>450</v>
      </c>
      <c r="I678" s="49">
        <v>500</v>
      </c>
      <c r="J678" s="49">
        <v>700</v>
      </c>
      <c r="K678" s="49">
        <v>775</v>
      </c>
      <c r="L678" s="49" t="s">
        <v>48</v>
      </c>
      <c r="M678" s="49">
        <v>30000</v>
      </c>
    </row>
    <row r="679" spans="1:13" x14ac:dyDescent="0.35">
      <c r="A679" s="49" t="s">
        <v>116</v>
      </c>
      <c r="B679" s="49" t="s">
        <v>117</v>
      </c>
      <c r="C679" s="49" t="s">
        <v>6</v>
      </c>
      <c r="D679" s="49" t="s">
        <v>59</v>
      </c>
      <c r="E679" s="49" t="s">
        <v>2</v>
      </c>
      <c r="F679" s="49" t="s">
        <v>63</v>
      </c>
      <c r="G679" s="49" t="s">
        <v>60</v>
      </c>
      <c r="H679" s="49">
        <v>520.20000000000005</v>
      </c>
      <c r="I679" s="49">
        <v>578</v>
      </c>
      <c r="J679" s="49">
        <v>825</v>
      </c>
      <c r="K679" s="49">
        <v>895</v>
      </c>
      <c r="L679" s="49" t="s">
        <v>48</v>
      </c>
      <c r="M679" s="49">
        <v>30000</v>
      </c>
    </row>
    <row r="680" spans="1:13" x14ac:dyDescent="0.35">
      <c r="A680" s="49" t="s">
        <v>116</v>
      </c>
      <c r="B680" s="49" t="s">
        <v>117</v>
      </c>
      <c r="C680" s="49" t="s">
        <v>6</v>
      </c>
      <c r="D680" s="49" t="s">
        <v>59</v>
      </c>
      <c r="E680" s="49" t="s">
        <v>2</v>
      </c>
      <c r="F680" s="49" t="s">
        <v>63</v>
      </c>
      <c r="G680" s="49" t="s">
        <v>25</v>
      </c>
      <c r="H680" s="49">
        <v>520.20000000000005</v>
      </c>
      <c r="I680" s="49">
        <v>578</v>
      </c>
      <c r="J680" s="49">
        <v>825</v>
      </c>
      <c r="K680" s="49">
        <v>895</v>
      </c>
      <c r="L680" s="49" t="s">
        <v>48</v>
      </c>
      <c r="M680" s="49">
        <v>30000</v>
      </c>
    </row>
    <row r="681" spans="1:13" x14ac:dyDescent="0.35">
      <c r="A681" s="49" t="s">
        <v>116</v>
      </c>
      <c r="B681" s="49" t="s">
        <v>117</v>
      </c>
      <c r="C681" s="49" t="s">
        <v>6</v>
      </c>
      <c r="D681" s="49" t="s">
        <v>59</v>
      </c>
      <c r="E681" s="49" t="s">
        <v>2</v>
      </c>
      <c r="F681" s="49" t="s">
        <v>63</v>
      </c>
      <c r="G681" s="49" t="s">
        <v>26</v>
      </c>
      <c r="H681" s="49">
        <v>520.20000000000005</v>
      </c>
      <c r="I681" s="49">
        <v>578</v>
      </c>
      <c r="J681" s="49">
        <v>825</v>
      </c>
      <c r="K681" s="49">
        <v>895</v>
      </c>
      <c r="L681" s="49" t="s">
        <v>48</v>
      </c>
      <c r="M681" s="49">
        <v>30000</v>
      </c>
    </row>
    <row r="682" spans="1:13" x14ac:dyDescent="0.35">
      <c r="A682" s="49" t="s">
        <v>116</v>
      </c>
      <c r="B682" s="49" t="s">
        <v>117</v>
      </c>
      <c r="C682" s="49" t="s">
        <v>6</v>
      </c>
      <c r="D682" s="49" t="s">
        <v>59</v>
      </c>
      <c r="E682" s="49" t="s">
        <v>3</v>
      </c>
      <c r="F682" s="49" t="s">
        <v>63</v>
      </c>
      <c r="G682" s="49" t="s">
        <v>27</v>
      </c>
      <c r="H682" s="49">
        <v>520.20000000000005</v>
      </c>
      <c r="I682" s="49">
        <v>578</v>
      </c>
      <c r="J682" s="49">
        <v>825</v>
      </c>
      <c r="K682" s="49">
        <v>895</v>
      </c>
      <c r="L682" s="49" t="s">
        <v>48</v>
      </c>
      <c r="M682" s="49">
        <v>30000</v>
      </c>
    </row>
    <row r="683" spans="1:13" x14ac:dyDescent="0.35">
      <c r="A683" s="49" t="s">
        <v>116</v>
      </c>
      <c r="B683" s="49" t="s">
        <v>117</v>
      </c>
      <c r="C683" s="49" t="s">
        <v>6</v>
      </c>
      <c r="D683" s="49" t="s">
        <v>61</v>
      </c>
      <c r="E683" s="49" t="s">
        <v>2</v>
      </c>
      <c r="F683" s="49" t="s">
        <v>63</v>
      </c>
      <c r="G683" s="49" t="s">
        <v>62</v>
      </c>
      <c r="H683" s="49">
        <v>232.20000000000002</v>
      </c>
      <c r="I683" s="49">
        <v>258</v>
      </c>
      <c r="J683" s="49">
        <v>368</v>
      </c>
      <c r="K683" s="49">
        <v>525</v>
      </c>
      <c r="L683" s="49" t="s">
        <v>48</v>
      </c>
      <c r="M683" s="49">
        <v>30000</v>
      </c>
    </row>
    <row r="684" spans="1:13" x14ac:dyDescent="0.35">
      <c r="A684" s="49" t="s">
        <v>116</v>
      </c>
      <c r="B684" s="49" t="s">
        <v>117</v>
      </c>
      <c r="C684" s="49" t="s">
        <v>7</v>
      </c>
      <c r="D684" s="49" t="s">
        <v>47</v>
      </c>
      <c r="E684" s="49" t="s">
        <v>2</v>
      </c>
      <c r="F684" s="49" t="s">
        <v>63</v>
      </c>
      <c r="G684" s="49" t="s">
        <v>10</v>
      </c>
      <c r="H684" s="49">
        <v>567</v>
      </c>
      <c r="I684" s="49">
        <v>630</v>
      </c>
      <c r="J684" s="49">
        <v>700</v>
      </c>
      <c r="K684" s="49">
        <v>780</v>
      </c>
      <c r="L684" s="49" t="s">
        <v>48</v>
      </c>
      <c r="M684" s="49">
        <v>26000</v>
      </c>
    </row>
    <row r="685" spans="1:13" x14ac:dyDescent="0.35">
      <c r="A685" s="49" t="s">
        <v>116</v>
      </c>
      <c r="B685" s="49" t="s">
        <v>117</v>
      </c>
      <c r="C685" s="49" t="s">
        <v>7</v>
      </c>
      <c r="D685" s="49" t="s">
        <v>47</v>
      </c>
      <c r="E685" s="49" t="s">
        <v>2</v>
      </c>
      <c r="F685" s="49" t="s">
        <v>63</v>
      </c>
      <c r="G685" s="49" t="s">
        <v>11</v>
      </c>
      <c r="H685" s="49">
        <v>567</v>
      </c>
      <c r="I685" s="49">
        <v>630</v>
      </c>
      <c r="J685" s="49">
        <v>700</v>
      </c>
      <c r="K685" s="49">
        <v>780</v>
      </c>
      <c r="L685" s="49" t="s">
        <v>48</v>
      </c>
      <c r="M685" s="49">
        <v>26000</v>
      </c>
    </row>
    <row r="686" spans="1:13" x14ac:dyDescent="0.35">
      <c r="A686" s="49" t="s">
        <v>116</v>
      </c>
      <c r="B686" s="49" t="s">
        <v>117</v>
      </c>
      <c r="C686" s="49" t="s">
        <v>7</v>
      </c>
      <c r="D686" s="49" t="s">
        <v>47</v>
      </c>
      <c r="E686" s="49" t="s">
        <v>2</v>
      </c>
      <c r="F686" s="49" t="s">
        <v>63</v>
      </c>
      <c r="G686" s="49" t="s">
        <v>49</v>
      </c>
      <c r="H686" s="49">
        <v>567</v>
      </c>
      <c r="I686" s="49">
        <v>630</v>
      </c>
      <c r="J686" s="49">
        <v>700</v>
      </c>
      <c r="K686" s="49">
        <v>780</v>
      </c>
      <c r="L686" s="49" t="s">
        <v>48</v>
      </c>
      <c r="M686" s="49">
        <v>26000</v>
      </c>
    </row>
    <row r="687" spans="1:13" x14ac:dyDescent="0.35">
      <c r="A687" s="49" t="s">
        <v>116</v>
      </c>
      <c r="B687" s="49" t="s">
        <v>117</v>
      </c>
      <c r="C687" s="49" t="s">
        <v>7</v>
      </c>
      <c r="D687" s="49" t="s">
        <v>47</v>
      </c>
      <c r="E687" s="49" t="s">
        <v>2</v>
      </c>
      <c r="F687" s="49" t="s">
        <v>63</v>
      </c>
      <c r="G687" s="49" t="s">
        <v>12</v>
      </c>
      <c r="H687" s="49">
        <v>567</v>
      </c>
      <c r="I687" s="49">
        <v>630</v>
      </c>
      <c r="J687" s="49">
        <v>700</v>
      </c>
      <c r="K687" s="49">
        <v>780</v>
      </c>
      <c r="L687" s="49" t="s">
        <v>48</v>
      </c>
      <c r="M687" s="49">
        <v>26000</v>
      </c>
    </row>
    <row r="688" spans="1:13" x14ac:dyDescent="0.35">
      <c r="A688" s="49" t="s">
        <v>116</v>
      </c>
      <c r="B688" s="49" t="s">
        <v>117</v>
      </c>
      <c r="C688" s="49" t="s">
        <v>7</v>
      </c>
      <c r="D688" s="49" t="s">
        <v>50</v>
      </c>
      <c r="E688" s="49" t="s">
        <v>2</v>
      </c>
      <c r="F688" s="49" t="s">
        <v>63</v>
      </c>
      <c r="G688" s="49" t="s">
        <v>13</v>
      </c>
      <c r="H688" s="49">
        <v>501.3</v>
      </c>
      <c r="I688" s="49">
        <v>557</v>
      </c>
      <c r="J688" s="49">
        <v>795</v>
      </c>
      <c r="K688" s="49">
        <v>1050</v>
      </c>
      <c r="L688" s="49" t="s">
        <v>48</v>
      </c>
      <c r="M688" s="49">
        <v>26000</v>
      </c>
    </row>
    <row r="689" spans="1:13" x14ac:dyDescent="0.35">
      <c r="A689" s="49" t="s">
        <v>116</v>
      </c>
      <c r="B689" s="49" t="s">
        <v>117</v>
      </c>
      <c r="C689" s="49" t="s">
        <v>7</v>
      </c>
      <c r="D689" s="49" t="s">
        <v>50</v>
      </c>
      <c r="E689" s="49" t="s">
        <v>2</v>
      </c>
      <c r="F689" s="49" t="s">
        <v>63</v>
      </c>
      <c r="G689" s="49" t="s">
        <v>14</v>
      </c>
      <c r="H689" s="49">
        <v>501.3</v>
      </c>
      <c r="I689" s="49">
        <v>557</v>
      </c>
      <c r="J689" s="49">
        <v>795</v>
      </c>
      <c r="K689" s="49">
        <v>1050</v>
      </c>
      <c r="L689" s="49" t="s">
        <v>48</v>
      </c>
      <c r="M689" s="49">
        <v>26000</v>
      </c>
    </row>
    <row r="690" spans="1:13" x14ac:dyDescent="0.35">
      <c r="A690" s="49" t="s">
        <v>116</v>
      </c>
      <c r="B690" s="49" t="s">
        <v>117</v>
      </c>
      <c r="C690" s="49" t="s">
        <v>7</v>
      </c>
      <c r="D690" s="49" t="s">
        <v>50</v>
      </c>
      <c r="E690" s="49" t="s">
        <v>2</v>
      </c>
      <c r="F690" s="49" t="s">
        <v>63</v>
      </c>
      <c r="G690" s="49" t="s">
        <v>15</v>
      </c>
      <c r="H690" s="49">
        <v>501.3</v>
      </c>
      <c r="I690" s="49">
        <v>557</v>
      </c>
      <c r="J690" s="49">
        <v>795</v>
      </c>
      <c r="K690" s="49">
        <v>1050</v>
      </c>
      <c r="L690" s="49" t="s">
        <v>48</v>
      </c>
      <c r="M690" s="49">
        <v>26000</v>
      </c>
    </row>
    <row r="691" spans="1:13" x14ac:dyDescent="0.35">
      <c r="A691" s="49" t="s">
        <v>116</v>
      </c>
      <c r="B691" s="49" t="s">
        <v>117</v>
      </c>
      <c r="C691" s="49" t="s">
        <v>7</v>
      </c>
      <c r="D691" s="49" t="s">
        <v>50</v>
      </c>
      <c r="E691" s="49" t="s">
        <v>2</v>
      </c>
      <c r="F691" s="49" t="s">
        <v>63</v>
      </c>
      <c r="G691" s="49" t="s">
        <v>16</v>
      </c>
      <c r="H691" s="49">
        <v>501.3</v>
      </c>
      <c r="I691" s="49">
        <v>557</v>
      </c>
      <c r="J691" s="49">
        <v>795</v>
      </c>
      <c r="K691" s="49">
        <v>1050</v>
      </c>
      <c r="L691" s="49" t="s">
        <v>48</v>
      </c>
      <c r="M691" s="49">
        <v>26000</v>
      </c>
    </row>
    <row r="692" spans="1:13" x14ac:dyDescent="0.35">
      <c r="A692" s="49" t="s">
        <v>116</v>
      </c>
      <c r="B692" s="49" t="s">
        <v>117</v>
      </c>
      <c r="C692" s="49" t="s">
        <v>7</v>
      </c>
      <c r="D692" s="49" t="s">
        <v>50</v>
      </c>
      <c r="E692" s="49" t="s">
        <v>2</v>
      </c>
      <c r="F692" s="49" t="s">
        <v>63</v>
      </c>
      <c r="G692" s="49" t="s">
        <v>17</v>
      </c>
      <c r="H692" s="49">
        <v>501.3</v>
      </c>
      <c r="I692" s="49">
        <v>557</v>
      </c>
      <c r="J692" s="49">
        <v>795</v>
      </c>
      <c r="K692" s="49">
        <v>1050</v>
      </c>
      <c r="L692" s="49" t="s">
        <v>48</v>
      </c>
      <c r="M692" s="49">
        <v>26000</v>
      </c>
    </row>
    <row r="693" spans="1:13" x14ac:dyDescent="0.35">
      <c r="A693" s="49" t="s">
        <v>116</v>
      </c>
      <c r="B693" s="49" t="s">
        <v>117</v>
      </c>
      <c r="C693" s="49" t="s">
        <v>7</v>
      </c>
      <c r="D693" s="49" t="s">
        <v>51</v>
      </c>
      <c r="E693" s="49" t="s">
        <v>2</v>
      </c>
      <c r="F693" s="49" t="s">
        <v>63</v>
      </c>
      <c r="G693" s="49" t="s">
        <v>18</v>
      </c>
      <c r="H693" s="49">
        <v>520.20000000000005</v>
      </c>
      <c r="I693" s="49">
        <v>578</v>
      </c>
      <c r="J693" s="49">
        <v>825</v>
      </c>
      <c r="K693" s="49">
        <v>895</v>
      </c>
      <c r="L693" s="49" t="s">
        <v>48</v>
      </c>
      <c r="M693" s="49">
        <v>26000</v>
      </c>
    </row>
    <row r="694" spans="1:13" x14ac:dyDescent="0.35">
      <c r="A694" s="49" t="s">
        <v>116</v>
      </c>
      <c r="B694" s="49" t="s">
        <v>117</v>
      </c>
      <c r="C694" s="49" t="s">
        <v>7</v>
      </c>
      <c r="D694" s="49" t="s">
        <v>51</v>
      </c>
      <c r="E694" s="49" t="s">
        <v>2</v>
      </c>
      <c r="F694" s="49" t="s">
        <v>63</v>
      </c>
      <c r="G694" s="49" t="s">
        <v>19</v>
      </c>
      <c r="H694" s="49">
        <v>520.20000000000005</v>
      </c>
      <c r="I694" s="49">
        <v>578</v>
      </c>
      <c r="J694" s="49">
        <v>825</v>
      </c>
      <c r="K694" s="49">
        <v>895</v>
      </c>
      <c r="L694" s="49" t="s">
        <v>48</v>
      </c>
      <c r="M694" s="49">
        <v>26000</v>
      </c>
    </row>
    <row r="695" spans="1:13" x14ac:dyDescent="0.35">
      <c r="A695" s="49" t="s">
        <v>116</v>
      </c>
      <c r="B695" s="49" t="s">
        <v>117</v>
      </c>
      <c r="C695" s="49" t="s">
        <v>7</v>
      </c>
      <c r="D695" s="49" t="s">
        <v>51</v>
      </c>
      <c r="E695" s="49" t="s">
        <v>3</v>
      </c>
      <c r="F695" s="49" t="s">
        <v>63</v>
      </c>
      <c r="G695" s="49" t="s">
        <v>20</v>
      </c>
      <c r="H695" s="49">
        <v>520.20000000000005</v>
      </c>
      <c r="I695" s="49">
        <v>578</v>
      </c>
      <c r="J695" s="49">
        <v>825</v>
      </c>
      <c r="K695" s="49">
        <v>895</v>
      </c>
      <c r="L695" s="49" t="s">
        <v>48</v>
      </c>
      <c r="M695" s="49">
        <v>26000</v>
      </c>
    </row>
    <row r="696" spans="1:13" x14ac:dyDescent="0.35">
      <c r="A696" s="49" t="s">
        <v>116</v>
      </c>
      <c r="B696" s="49" t="s">
        <v>117</v>
      </c>
      <c r="C696" s="49" t="s">
        <v>7</v>
      </c>
      <c r="D696" s="49" t="s">
        <v>51</v>
      </c>
      <c r="E696" s="49" t="s">
        <v>3</v>
      </c>
      <c r="F696" s="49" t="s">
        <v>63</v>
      </c>
      <c r="G696" s="49" t="s">
        <v>21</v>
      </c>
      <c r="H696" s="49">
        <v>520.20000000000005</v>
      </c>
      <c r="I696" s="49">
        <v>578</v>
      </c>
      <c r="J696" s="49">
        <v>825</v>
      </c>
      <c r="K696" s="49">
        <v>895</v>
      </c>
      <c r="L696" s="49" t="s">
        <v>48</v>
      </c>
      <c r="M696" s="49">
        <v>26000</v>
      </c>
    </row>
    <row r="697" spans="1:13" x14ac:dyDescent="0.35">
      <c r="A697" s="49" t="s">
        <v>116</v>
      </c>
      <c r="B697" s="49" t="s">
        <v>117</v>
      </c>
      <c r="C697" s="49" t="s">
        <v>7</v>
      </c>
      <c r="D697" s="49" t="s">
        <v>52</v>
      </c>
      <c r="E697" s="49" t="s">
        <v>2</v>
      </c>
      <c r="F697" s="49" t="s">
        <v>63</v>
      </c>
      <c r="G697" s="49" t="s">
        <v>53</v>
      </c>
      <c r="H697" s="49">
        <v>567</v>
      </c>
      <c r="I697" s="49">
        <v>630</v>
      </c>
      <c r="J697" s="49">
        <v>700</v>
      </c>
      <c r="K697" s="49">
        <v>775</v>
      </c>
      <c r="L697" s="49" t="s">
        <v>48</v>
      </c>
      <c r="M697" s="49">
        <v>26000</v>
      </c>
    </row>
    <row r="698" spans="1:13" x14ac:dyDescent="0.35">
      <c r="A698" s="49" t="s">
        <v>116</v>
      </c>
      <c r="B698" s="49" t="s">
        <v>117</v>
      </c>
      <c r="C698" s="49" t="s">
        <v>7</v>
      </c>
      <c r="D698" s="49" t="s">
        <v>52</v>
      </c>
      <c r="E698" s="49" t="s">
        <v>2</v>
      </c>
      <c r="F698" s="49" t="s">
        <v>63</v>
      </c>
      <c r="G698" s="49" t="s">
        <v>54</v>
      </c>
      <c r="H698" s="49">
        <v>567</v>
      </c>
      <c r="I698" s="49">
        <v>630</v>
      </c>
      <c r="J698" s="49">
        <v>700</v>
      </c>
      <c r="K698" s="49">
        <v>775</v>
      </c>
      <c r="L698" s="49" t="s">
        <v>48</v>
      </c>
      <c r="M698" s="49">
        <v>26000</v>
      </c>
    </row>
    <row r="699" spans="1:13" x14ac:dyDescent="0.35">
      <c r="A699" s="49" t="s">
        <v>116</v>
      </c>
      <c r="B699" s="49" t="s">
        <v>117</v>
      </c>
      <c r="C699" s="49" t="s">
        <v>7</v>
      </c>
      <c r="D699" s="49" t="s">
        <v>52</v>
      </c>
      <c r="E699" s="49" t="s">
        <v>2</v>
      </c>
      <c r="F699" s="49" t="s">
        <v>63</v>
      </c>
      <c r="G699" s="49" t="s">
        <v>55</v>
      </c>
      <c r="H699" s="49">
        <v>567</v>
      </c>
      <c r="I699" s="49">
        <v>630</v>
      </c>
      <c r="J699" s="49">
        <v>700</v>
      </c>
      <c r="K699" s="49">
        <v>775</v>
      </c>
      <c r="L699" s="49" t="s">
        <v>48</v>
      </c>
      <c r="M699" s="49">
        <v>26000</v>
      </c>
    </row>
    <row r="700" spans="1:13" x14ac:dyDescent="0.35">
      <c r="A700" s="49" t="s">
        <v>116</v>
      </c>
      <c r="B700" s="49" t="s">
        <v>117</v>
      </c>
      <c r="C700" s="49" t="s">
        <v>7</v>
      </c>
      <c r="D700" s="49" t="s">
        <v>52</v>
      </c>
      <c r="E700" s="49" t="s">
        <v>2</v>
      </c>
      <c r="F700" s="49" t="s">
        <v>63</v>
      </c>
      <c r="G700" s="49" t="s">
        <v>56</v>
      </c>
      <c r="H700" s="49">
        <v>567</v>
      </c>
      <c r="I700" s="49">
        <v>630</v>
      </c>
      <c r="J700" s="49">
        <v>700</v>
      </c>
      <c r="K700" s="49">
        <v>775</v>
      </c>
      <c r="L700" s="49" t="s">
        <v>48</v>
      </c>
      <c r="M700" s="49">
        <v>26000</v>
      </c>
    </row>
    <row r="701" spans="1:13" x14ac:dyDescent="0.35">
      <c r="A701" s="49" t="s">
        <v>116</v>
      </c>
      <c r="B701" s="49" t="s">
        <v>117</v>
      </c>
      <c r="C701" s="49" t="s">
        <v>7</v>
      </c>
      <c r="D701" s="49" t="s">
        <v>52</v>
      </c>
      <c r="E701" s="49" t="s">
        <v>2</v>
      </c>
      <c r="F701" s="49" t="s">
        <v>63</v>
      </c>
      <c r="G701" s="49" t="s">
        <v>57</v>
      </c>
      <c r="H701" s="49">
        <v>567</v>
      </c>
      <c r="I701" s="49">
        <v>630</v>
      </c>
      <c r="J701" s="49">
        <v>700</v>
      </c>
      <c r="K701" s="49">
        <v>775</v>
      </c>
      <c r="L701" s="49" t="s">
        <v>48</v>
      </c>
      <c r="M701" s="49">
        <v>26000</v>
      </c>
    </row>
    <row r="702" spans="1:13" x14ac:dyDescent="0.35">
      <c r="A702" s="49" t="s">
        <v>116</v>
      </c>
      <c r="B702" s="49" t="s">
        <v>117</v>
      </c>
      <c r="C702" s="49" t="s">
        <v>7</v>
      </c>
      <c r="D702" s="49" t="s">
        <v>58</v>
      </c>
      <c r="E702" s="49" t="s">
        <v>2</v>
      </c>
      <c r="F702" s="49" t="s">
        <v>63</v>
      </c>
      <c r="G702" s="49" t="s">
        <v>22</v>
      </c>
      <c r="H702" s="49">
        <v>450</v>
      </c>
      <c r="I702" s="49">
        <v>500</v>
      </c>
      <c r="J702" s="49">
        <v>700</v>
      </c>
      <c r="K702" s="49">
        <v>775</v>
      </c>
      <c r="L702" s="49" t="s">
        <v>48</v>
      </c>
      <c r="M702" s="49">
        <v>26000</v>
      </c>
    </row>
    <row r="703" spans="1:13" x14ac:dyDescent="0.35">
      <c r="A703" s="49" t="s">
        <v>116</v>
      </c>
      <c r="B703" s="49" t="s">
        <v>117</v>
      </c>
      <c r="C703" s="49" t="s">
        <v>7</v>
      </c>
      <c r="D703" s="49" t="s">
        <v>58</v>
      </c>
      <c r="E703" s="49" t="s">
        <v>2</v>
      </c>
      <c r="F703" s="49" t="s">
        <v>63</v>
      </c>
      <c r="G703" s="49" t="s">
        <v>23</v>
      </c>
      <c r="H703" s="49">
        <v>450</v>
      </c>
      <c r="I703" s="49">
        <v>500</v>
      </c>
      <c r="J703" s="49">
        <v>700</v>
      </c>
      <c r="K703" s="49">
        <v>775</v>
      </c>
      <c r="L703" s="49" t="s">
        <v>48</v>
      </c>
      <c r="M703" s="49">
        <v>26000</v>
      </c>
    </row>
    <row r="704" spans="1:13" x14ac:dyDescent="0.35">
      <c r="A704" s="49" t="s">
        <v>116</v>
      </c>
      <c r="B704" s="49" t="s">
        <v>117</v>
      </c>
      <c r="C704" s="49" t="s">
        <v>7</v>
      </c>
      <c r="D704" s="49" t="s">
        <v>58</v>
      </c>
      <c r="E704" s="49" t="s">
        <v>3</v>
      </c>
      <c r="F704" s="49" t="s">
        <v>63</v>
      </c>
      <c r="G704" s="49" t="s">
        <v>24</v>
      </c>
      <c r="H704" s="49">
        <v>450</v>
      </c>
      <c r="I704" s="49">
        <v>500</v>
      </c>
      <c r="J704" s="49">
        <v>700</v>
      </c>
      <c r="K704" s="49">
        <v>775</v>
      </c>
      <c r="L704" s="49" t="s">
        <v>48</v>
      </c>
      <c r="M704" s="49">
        <v>26000</v>
      </c>
    </row>
    <row r="705" spans="1:13" x14ac:dyDescent="0.35">
      <c r="A705" s="49" t="s">
        <v>116</v>
      </c>
      <c r="B705" s="49" t="s">
        <v>117</v>
      </c>
      <c r="C705" s="49" t="s">
        <v>7</v>
      </c>
      <c r="D705" s="49" t="s">
        <v>59</v>
      </c>
      <c r="E705" s="49" t="s">
        <v>2</v>
      </c>
      <c r="F705" s="49" t="s">
        <v>63</v>
      </c>
      <c r="G705" s="49" t="s">
        <v>60</v>
      </c>
      <c r="H705" s="49">
        <v>520.20000000000005</v>
      </c>
      <c r="I705" s="49">
        <v>578</v>
      </c>
      <c r="J705" s="49">
        <v>825</v>
      </c>
      <c r="K705" s="49">
        <v>895</v>
      </c>
      <c r="L705" s="49" t="s">
        <v>48</v>
      </c>
      <c r="M705" s="49">
        <v>26000</v>
      </c>
    </row>
    <row r="706" spans="1:13" x14ac:dyDescent="0.35">
      <c r="A706" s="49" t="s">
        <v>116</v>
      </c>
      <c r="B706" s="49" t="s">
        <v>117</v>
      </c>
      <c r="C706" s="49" t="s">
        <v>7</v>
      </c>
      <c r="D706" s="49" t="s">
        <v>59</v>
      </c>
      <c r="E706" s="49" t="s">
        <v>2</v>
      </c>
      <c r="F706" s="49" t="s">
        <v>63</v>
      </c>
      <c r="G706" s="49" t="s">
        <v>25</v>
      </c>
      <c r="H706" s="49">
        <v>520.20000000000005</v>
      </c>
      <c r="I706" s="49">
        <v>578</v>
      </c>
      <c r="J706" s="49">
        <v>825</v>
      </c>
      <c r="K706" s="49">
        <v>895</v>
      </c>
      <c r="L706" s="49" t="s">
        <v>48</v>
      </c>
      <c r="M706" s="49">
        <v>26000</v>
      </c>
    </row>
    <row r="707" spans="1:13" x14ac:dyDescent="0.35">
      <c r="A707" s="49" t="s">
        <v>116</v>
      </c>
      <c r="B707" s="49" t="s">
        <v>117</v>
      </c>
      <c r="C707" s="49" t="s">
        <v>7</v>
      </c>
      <c r="D707" s="49" t="s">
        <v>59</v>
      </c>
      <c r="E707" s="49" t="s">
        <v>2</v>
      </c>
      <c r="F707" s="49" t="s">
        <v>63</v>
      </c>
      <c r="G707" s="49" t="s">
        <v>26</v>
      </c>
      <c r="H707" s="49">
        <v>520.20000000000005</v>
      </c>
      <c r="I707" s="49">
        <v>578</v>
      </c>
      <c r="J707" s="49">
        <v>825</v>
      </c>
      <c r="K707" s="49">
        <v>895</v>
      </c>
      <c r="L707" s="49" t="s">
        <v>48</v>
      </c>
      <c r="M707" s="49">
        <v>26000</v>
      </c>
    </row>
    <row r="708" spans="1:13" x14ac:dyDescent="0.35">
      <c r="A708" s="49" t="s">
        <v>116</v>
      </c>
      <c r="B708" s="49" t="s">
        <v>117</v>
      </c>
      <c r="C708" s="49" t="s">
        <v>7</v>
      </c>
      <c r="D708" s="49" t="s">
        <v>59</v>
      </c>
      <c r="E708" s="49" t="s">
        <v>3</v>
      </c>
      <c r="F708" s="49" t="s">
        <v>63</v>
      </c>
      <c r="G708" s="49" t="s">
        <v>27</v>
      </c>
      <c r="H708" s="49">
        <v>520.20000000000005</v>
      </c>
      <c r="I708" s="49">
        <v>578</v>
      </c>
      <c r="J708" s="49">
        <v>825</v>
      </c>
      <c r="K708" s="49">
        <v>895</v>
      </c>
      <c r="L708" s="49" t="s">
        <v>48</v>
      </c>
      <c r="M708" s="49">
        <v>26000</v>
      </c>
    </row>
    <row r="709" spans="1:13" x14ac:dyDescent="0.35">
      <c r="A709" s="49" t="s">
        <v>116</v>
      </c>
      <c r="B709" s="49" t="s">
        <v>117</v>
      </c>
      <c r="C709" s="49" t="s">
        <v>7</v>
      </c>
      <c r="D709" s="49" t="s">
        <v>61</v>
      </c>
      <c r="E709" s="49" t="s">
        <v>2</v>
      </c>
      <c r="F709" s="49" t="s">
        <v>63</v>
      </c>
      <c r="G709" s="49" t="s">
        <v>62</v>
      </c>
      <c r="H709" s="49">
        <v>232.20000000000002</v>
      </c>
      <c r="I709" s="49">
        <v>258</v>
      </c>
      <c r="J709" s="49">
        <v>368</v>
      </c>
      <c r="K709" s="49">
        <v>525</v>
      </c>
      <c r="L709" s="49" t="s">
        <v>48</v>
      </c>
      <c r="M709" s="49">
        <v>26000</v>
      </c>
    </row>
    <row r="710" spans="1:13" x14ac:dyDescent="0.35">
      <c r="A710" s="49" t="s">
        <v>116</v>
      </c>
      <c r="B710" s="49" t="s">
        <v>117</v>
      </c>
      <c r="C710" s="49" t="s">
        <v>8</v>
      </c>
      <c r="D710" s="49" t="s">
        <v>47</v>
      </c>
      <c r="E710" s="49" t="s">
        <v>2</v>
      </c>
      <c r="F710" s="49" t="s">
        <v>63</v>
      </c>
      <c r="G710" s="49" t="s">
        <v>10</v>
      </c>
      <c r="H710" s="49">
        <v>567</v>
      </c>
      <c r="I710" s="49">
        <v>630</v>
      </c>
      <c r="J710" s="49">
        <v>700</v>
      </c>
      <c r="K710" s="49">
        <v>780</v>
      </c>
      <c r="L710" s="49" t="s">
        <v>48</v>
      </c>
      <c r="M710" s="49">
        <v>30000</v>
      </c>
    </row>
    <row r="711" spans="1:13" x14ac:dyDescent="0.35">
      <c r="A711" s="49" t="s">
        <v>116</v>
      </c>
      <c r="B711" s="49" t="s">
        <v>117</v>
      </c>
      <c r="C711" s="49" t="s">
        <v>8</v>
      </c>
      <c r="D711" s="49" t="s">
        <v>47</v>
      </c>
      <c r="E711" s="49" t="s">
        <v>2</v>
      </c>
      <c r="F711" s="49" t="s">
        <v>63</v>
      </c>
      <c r="G711" s="49" t="s">
        <v>11</v>
      </c>
      <c r="H711" s="49">
        <v>567</v>
      </c>
      <c r="I711" s="49">
        <v>630</v>
      </c>
      <c r="J711" s="49">
        <v>700</v>
      </c>
      <c r="K711" s="49">
        <v>780</v>
      </c>
      <c r="L711" s="49" t="s">
        <v>48</v>
      </c>
      <c r="M711" s="49">
        <v>30000</v>
      </c>
    </row>
    <row r="712" spans="1:13" x14ac:dyDescent="0.35">
      <c r="A712" s="49" t="s">
        <v>116</v>
      </c>
      <c r="B712" s="49" t="s">
        <v>117</v>
      </c>
      <c r="C712" s="49" t="s">
        <v>8</v>
      </c>
      <c r="D712" s="49" t="s">
        <v>47</v>
      </c>
      <c r="E712" s="49" t="s">
        <v>2</v>
      </c>
      <c r="F712" s="49" t="s">
        <v>63</v>
      </c>
      <c r="G712" s="49" t="s">
        <v>49</v>
      </c>
      <c r="H712" s="49">
        <v>567</v>
      </c>
      <c r="I712" s="49">
        <v>630</v>
      </c>
      <c r="J712" s="49">
        <v>700</v>
      </c>
      <c r="K712" s="49">
        <v>780</v>
      </c>
      <c r="L712" s="49" t="s">
        <v>48</v>
      </c>
      <c r="M712" s="49">
        <v>30000</v>
      </c>
    </row>
    <row r="713" spans="1:13" x14ac:dyDescent="0.35">
      <c r="A713" s="49" t="s">
        <v>116</v>
      </c>
      <c r="B713" s="49" t="s">
        <v>117</v>
      </c>
      <c r="C713" s="49" t="s">
        <v>8</v>
      </c>
      <c r="D713" s="49" t="s">
        <v>47</v>
      </c>
      <c r="E713" s="49" t="s">
        <v>2</v>
      </c>
      <c r="F713" s="49" t="s">
        <v>63</v>
      </c>
      <c r="G713" s="49" t="s">
        <v>12</v>
      </c>
      <c r="H713" s="49">
        <v>567</v>
      </c>
      <c r="I713" s="49">
        <v>630</v>
      </c>
      <c r="J713" s="49">
        <v>700</v>
      </c>
      <c r="K713" s="49">
        <v>780</v>
      </c>
      <c r="L713" s="49" t="s">
        <v>48</v>
      </c>
      <c r="M713" s="49">
        <v>30000</v>
      </c>
    </row>
    <row r="714" spans="1:13" x14ac:dyDescent="0.35">
      <c r="A714" s="49" t="s">
        <v>116</v>
      </c>
      <c r="B714" s="49" t="s">
        <v>117</v>
      </c>
      <c r="C714" s="49" t="s">
        <v>8</v>
      </c>
      <c r="D714" s="49" t="s">
        <v>50</v>
      </c>
      <c r="E714" s="49" t="s">
        <v>2</v>
      </c>
      <c r="F714" s="49" t="s">
        <v>63</v>
      </c>
      <c r="G714" s="49" t="s">
        <v>13</v>
      </c>
      <c r="H714" s="49">
        <v>501.3</v>
      </c>
      <c r="I714" s="49">
        <v>557</v>
      </c>
      <c r="J714" s="49">
        <v>795</v>
      </c>
      <c r="K714" s="49">
        <v>1050</v>
      </c>
      <c r="L714" s="49" t="s">
        <v>48</v>
      </c>
      <c r="M714" s="49">
        <v>30000</v>
      </c>
    </row>
    <row r="715" spans="1:13" x14ac:dyDescent="0.35">
      <c r="A715" s="49" t="s">
        <v>116</v>
      </c>
      <c r="B715" s="49" t="s">
        <v>117</v>
      </c>
      <c r="C715" s="49" t="s">
        <v>8</v>
      </c>
      <c r="D715" s="49" t="s">
        <v>50</v>
      </c>
      <c r="E715" s="49" t="s">
        <v>2</v>
      </c>
      <c r="F715" s="49" t="s">
        <v>63</v>
      </c>
      <c r="G715" s="49" t="s">
        <v>14</v>
      </c>
      <c r="H715" s="49">
        <v>501.3</v>
      </c>
      <c r="I715" s="49">
        <v>557</v>
      </c>
      <c r="J715" s="49">
        <v>795</v>
      </c>
      <c r="K715" s="49">
        <v>1050</v>
      </c>
      <c r="L715" s="49" t="s">
        <v>48</v>
      </c>
      <c r="M715" s="49">
        <v>30000</v>
      </c>
    </row>
    <row r="716" spans="1:13" x14ac:dyDescent="0.35">
      <c r="A716" s="49" t="s">
        <v>116</v>
      </c>
      <c r="B716" s="49" t="s">
        <v>117</v>
      </c>
      <c r="C716" s="49" t="s">
        <v>8</v>
      </c>
      <c r="D716" s="49" t="s">
        <v>50</v>
      </c>
      <c r="E716" s="49" t="s">
        <v>2</v>
      </c>
      <c r="F716" s="49" t="s">
        <v>63</v>
      </c>
      <c r="G716" s="49" t="s">
        <v>15</v>
      </c>
      <c r="H716" s="49">
        <v>501.3</v>
      </c>
      <c r="I716" s="49">
        <v>557</v>
      </c>
      <c r="J716" s="49">
        <v>795</v>
      </c>
      <c r="K716" s="49">
        <v>1050</v>
      </c>
      <c r="L716" s="49" t="s">
        <v>48</v>
      </c>
      <c r="M716" s="49">
        <v>30000</v>
      </c>
    </row>
    <row r="717" spans="1:13" x14ac:dyDescent="0.35">
      <c r="A717" s="49" t="s">
        <v>116</v>
      </c>
      <c r="B717" s="49" t="s">
        <v>117</v>
      </c>
      <c r="C717" s="49" t="s">
        <v>8</v>
      </c>
      <c r="D717" s="49" t="s">
        <v>50</v>
      </c>
      <c r="E717" s="49" t="s">
        <v>2</v>
      </c>
      <c r="F717" s="49" t="s">
        <v>63</v>
      </c>
      <c r="G717" s="49" t="s">
        <v>16</v>
      </c>
      <c r="H717" s="49">
        <v>501.3</v>
      </c>
      <c r="I717" s="49">
        <v>557</v>
      </c>
      <c r="J717" s="49">
        <v>795</v>
      </c>
      <c r="K717" s="49">
        <v>1050</v>
      </c>
      <c r="L717" s="49" t="s">
        <v>48</v>
      </c>
      <c r="M717" s="49">
        <v>30000</v>
      </c>
    </row>
    <row r="718" spans="1:13" x14ac:dyDescent="0.35">
      <c r="A718" s="49" t="s">
        <v>116</v>
      </c>
      <c r="B718" s="49" t="s">
        <v>117</v>
      </c>
      <c r="C718" s="49" t="s">
        <v>8</v>
      </c>
      <c r="D718" s="49" t="s">
        <v>50</v>
      </c>
      <c r="E718" s="49" t="s">
        <v>2</v>
      </c>
      <c r="F718" s="49" t="s">
        <v>63</v>
      </c>
      <c r="G718" s="49" t="s">
        <v>17</v>
      </c>
      <c r="H718" s="49">
        <v>501.3</v>
      </c>
      <c r="I718" s="49">
        <v>557</v>
      </c>
      <c r="J718" s="49">
        <v>795</v>
      </c>
      <c r="K718" s="49">
        <v>1050</v>
      </c>
      <c r="L718" s="49" t="s">
        <v>48</v>
      </c>
      <c r="M718" s="49">
        <v>30000</v>
      </c>
    </row>
    <row r="719" spans="1:13" x14ac:dyDescent="0.35">
      <c r="A719" s="49" t="s">
        <v>116</v>
      </c>
      <c r="B719" s="49" t="s">
        <v>117</v>
      </c>
      <c r="C719" s="49" t="s">
        <v>8</v>
      </c>
      <c r="D719" s="49" t="s">
        <v>51</v>
      </c>
      <c r="E719" s="49" t="s">
        <v>2</v>
      </c>
      <c r="F719" s="49" t="s">
        <v>63</v>
      </c>
      <c r="G719" s="49" t="s">
        <v>18</v>
      </c>
      <c r="H719" s="49">
        <v>520.20000000000005</v>
      </c>
      <c r="I719" s="49">
        <v>578</v>
      </c>
      <c r="J719" s="49">
        <v>825</v>
      </c>
      <c r="K719" s="49">
        <v>895</v>
      </c>
      <c r="L719" s="49" t="s">
        <v>48</v>
      </c>
      <c r="M719" s="49">
        <v>30000</v>
      </c>
    </row>
    <row r="720" spans="1:13" x14ac:dyDescent="0.35">
      <c r="A720" s="49" t="s">
        <v>116</v>
      </c>
      <c r="B720" s="49" t="s">
        <v>117</v>
      </c>
      <c r="C720" s="49" t="s">
        <v>8</v>
      </c>
      <c r="D720" s="49" t="s">
        <v>51</v>
      </c>
      <c r="E720" s="49" t="s">
        <v>2</v>
      </c>
      <c r="F720" s="49" t="s">
        <v>63</v>
      </c>
      <c r="G720" s="49" t="s">
        <v>19</v>
      </c>
      <c r="H720" s="49">
        <v>520.20000000000005</v>
      </c>
      <c r="I720" s="49">
        <v>578</v>
      </c>
      <c r="J720" s="49">
        <v>825</v>
      </c>
      <c r="K720" s="49">
        <v>895</v>
      </c>
      <c r="L720" s="49" t="s">
        <v>48</v>
      </c>
      <c r="M720" s="49">
        <v>30000</v>
      </c>
    </row>
    <row r="721" spans="1:13" x14ac:dyDescent="0.35">
      <c r="A721" s="49" t="s">
        <v>116</v>
      </c>
      <c r="B721" s="49" t="s">
        <v>117</v>
      </c>
      <c r="C721" s="49" t="s">
        <v>8</v>
      </c>
      <c r="D721" s="49" t="s">
        <v>51</v>
      </c>
      <c r="E721" s="49" t="s">
        <v>3</v>
      </c>
      <c r="F721" s="49" t="s">
        <v>63</v>
      </c>
      <c r="G721" s="49" t="s">
        <v>20</v>
      </c>
      <c r="H721" s="49">
        <v>520.20000000000005</v>
      </c>
      <c r="I721" s="49">
        <v>578</v>
      </c>
      <c r="J721" s="49">
        <v>825</v>
      </c>
      <c r="K721" s="49">
        <v>895</v>
      </c>
      <c r="L721" s="49" t="s">
        <v>48</v>
      </c>
      <c r="M721" s="49">
        <v>30000</v>
      </c>
    </row>
    <row r="722" spans="1:13" x14ac:dyDescent="0.35">
      <c r="A722" s="49" t="s">
        <v>116</v>
      </c>
      <c r="B722" s="49" t="s">
        <v>117</v>
      </c>
      <c r="C722" s="49" t="s">
        <v>8</v>
      </c>
      <c r="D722" s="49" t="s">
        <v>51</v>
      </c>
      <c r="E722" s="49" t="s">
        <v>3</v>
      </c>
      <c r="F722" s="49" t="s">
        <v>63</v>
      </c>
      <c r="G722" s="49" t="s">
        <v>21</v>
      </c>
      <c r="H722" s="49">
        <v>520.20000000000005</v>
      </c>
      <c r="I722" s="49">
        <v>578</v>
      </c>
      <c r="J722" s="49">
        <v>825</v>
      </c>
      <c r="K722" s="49">
        <v>895</v>
      </c>
      <c r="L722" s="49" t="s">
        <v>48</v>
      </c>
      <c r="M722" s="49">
        <v>30000</v>
      </c>
    </row>
    <row r="723" spans="1:13" x14ac:dyDescent="0.35">
      <c r="A723" s="49" t="s">
        <v>116</v>
      </c>
      <c r="B723" s="49" t="s">
        <v>117</v>
      </c>
      <c r="C723" s="49" t="s">
        <v>8</v>
      </c>
      <c r="D723" s="49" t="s">
        <v>52</v>
      </c>
      <c r="E723" s="49" t="s">
        <v>2</v>
      </c>
      <c r="F723" s="49" t="s">
        <v>63</v>
      </c>
      <c r="G723" s="49" t="s">
        <v>53</v>
      </c>
      <c r="H723" s="49">
        <v>567</v>
      </c>
      <c r="I723" s="49">
        <v>630</v>
      </c>
      <c r="J723" s="49">
        <v>700</v>
      </c>
      <c r="K723" s="49">
        <v>775</v>
      </c>
      <c r="L723" s="49" t="s">
        <v>48</v>
      </c>
      <c r="M723" s="49">
        <v>30000</v>
      </c>
    </row>
    <row r="724" spans="1:13" x14ac:dyDescent="0.35">
      <c r="A724" s="49" t="s">
        <v>116</v>
      </c>
      <c r="B724" s="49" t="s">
        <v>117</v>
      </c>
      <c r="C724" s="49" t="s">
        <v>8</v>
      </c>
      <c r="D724" s="49" t="s">
        <v>52</v>
      </c>
      <c r="E724" s="49" t="s">
        <v>2</v>
      </c>
      <c r="F724" s="49" t="s">
        <v>63</v>
      </c>
      <c r="G724" s="49" t="s">
        <v>54</v>
      </c>
      <c r="H724" s="49">
        <v>567</v>
      </c>
      <c r="I724" s="49">
        <v>630</v>
      </c>
      <c r="J724" s="49">
        <v>700</v>
      </c>
      <c r="K724" s="49">
        <v>775</v>
      </c>
      <c r="L724" s="49" t="s">
        <v>48</v>
      </c>
      <c r="M724" s="49">
        <v>30000</v>
      </c>
    </row>
    <row r="725" spans="1:13" x14ac:dyDescent="0.35">
      <c r="A725" s="49" t="s">
        <v>116</v>
      </c>
      <c r="B725" s="49" t="s">
        <v>117</v>
      </c>
      <c r="C725" s="49" t="s">
        <v>8</v>
      </c>
      <c r="D725" s="49" t="s">
        <v>52</v>
      </c>
      <c r="E725" s="49" t="s">
        <v>2</v>
      </c>
      <c r="F725" s="49" t="s">
        <v>63</v>
      </c>
      <c r="G725" s="49" t="s">
        <v>55</v>
      </c>
      <c r="H725" s="49">
        <v>567</v>
      </c>
      <c r="I725" s="49">
        <v>630</v>
      </c>
      <c r="J725" s="49">
        <v>700</v>
      </c>
      <c r="K725" s="49">
        <v>775</v>
      </c>
      <c r="L725" s="49" t="s">
        <v>48</v>
      </c>
      <c r="M725" s="49">
        <v>30000</v>
      </c>
    </row>
    <row r="726" spans="1:13" x14ac:dyDescent="0.35">
      <c r="A726" s="49" t="s">
        <v>116</v>
      </c>
      <c r="B726" s="49" t="s">
        <v>117</v>
      </c>
      <c r="C726" s="49" t="s">
        <v>8</v>
      </c>
      <c r="D726" s="49" t="s">
        <v>52</v>
      </c>
      <c r="E726" s="49" t="s">
        <v>2</v>
      </c>
      <c r="F726" s="49" t="s">
        <v>63</v>
      </c>
      <c r="G726" s="49" t="s">
        <v>56</v>
      </c>
      <c r="H726" s="49">
        <v>567</v>
      </c>
      <c r="I726" s="49">
        <v>630</v>
      </c>
      <c r="J726" s="49">
        <v>700</v>
      </c>
      <c r="K726" s="49">
        <v>775</v>
      </c>
      <c r="L726" s="49" t="s">
        <v>48</v>
      </c>
      <c r="M726" s="49">
        <v>30000</v>
      </c>
    </row>
    <row r="727" spans="1:13" x14ac:dyDescent="0.35">
      <c r="A727" s="49" t="s">
        <v>116</v>
      </c>
      <c r="B727" s="49" t="s">
        <v>117</v>
      </c>
      <c r="C727" s="49" t="s">
        <v>8</v>
      </c>
      <c r="D727" s="49" t="s">
        <v>52</v>
      </c>
      <c r="E727" s="49" t="s">
        <v>2</v>
      </c>
      <c r="F727" s="49" t="s">
        <v>63</v>
      </c>
      <c r="G727" s="49" t="s">
        <v>57</v>
      </c>
      <c r="H727" s="49">
        <v>567</v>
      </c>
      <c r="I727" s="49">
        <v>630</v>
      </c>
      <c r="J727" s="49">
        <v>700</v>
      </c>
      <c r="K727" s="49">
        <v>775</v>
      </c>
      <c r="L727" s="49" t="s">
        <v>48</v>
      </c>
      <c r="M727" s="49">
        <v>30000</v>
      </c>
    </row>
    <row r="728" spans="1:13" x14ac:dyDescent="0.35">
      <c r="A728" s="49" t="s">
        <v>116</v>
      </c>
      <c r="B728" s="49" t="s">
        <v>117</v>
      </c>
      <c r="C728" s="49" t="s">
        <v>8</v>
      </c>
      <c r="D728" s="49" t="s">
        <v>58</v>
      </c>
      <c r="E728" s="49" t="s">
        <v>2</v>
      </c>
      <c r="F728" s="49" t="s">
        <v>63</v>
      </c>
      <c r="G728" s="49" t="s">
        <v>22</v>
      </c>
      <c r="H728" s="49">
        <v>450</v>
      </c>
      <c r="I728" s="49">
        <v>500</v>
      </c>
      <c r="J728" s="49">
        <v>700</v>
      </c>
      <c r="K728" s="49">
        <v>775</v>
      </c>
      <c r="L728" s="49" t="s">
        <v>48</v>
      </c>
      <c r="M728" s="49">
        <v>30000</v>
      </c>
    </row>
    <row r="729" spans="1:13" x14ac:dyDescent="0.35">
      <c r="A729" s="49" t="s">
        <v>116</v>
      </c>
      <c r="B729" s="49" t="s">
        <v>117</v>
      </c>
      <c r="C729" s="49" t="s">
        <v>8</v>
      </c>
      <c r="D729" s="49" t="s">
        <v>58</v>
      </c>
      <c r="E729" s="49" t="s">
        <v>2</v>
      </c>
      <c r="F729" s="49" t="s">
        <v>63</v>
      </c>
      <c r="G729" s="49" t="s">
        <v>23</v>
      </c>
      <c r="H729" s="49">
        <v>450</v>
      </c>
      <c r="I729" s="49">
        <v>500</v>
      </c>
      <c r="J729" s="49">
        <v>700</v>
      </c>
      <c r="K729" s="49">
        <v>775</v>
      </c>
      <c r="L729" s="49" t="s">
        <v>48</v>
      </c>
      <c r="M729" s="49">
        <v>30000</v>
      </c>
    </row>
    <row r="730" spans="1:13" x14ac:dyDescent="0.35">
      <c r="A730" s="49" t="s">
        <v>116</v>
      </c>
      <c r="B730" s="49" t="s">
        <v>117</v>
      </c>
      <c r="C730" s="49" t="s">
        <v>8</v>
      </c>
      <c r="D730" s="49" t="s">
        <v>58</v>
      </c>
      <c r="E730" s="49" t="s">
        <v>3</v>
      </c>
      <c r="F730" s="49" t="s">
        <v>63</v>
      </c>
      <c r="G730" s="49" t="s">
        <v>24</v>
      </c>
      <c r="H730" s="49">
        <v>450</v>
      </c>
      <c r="I730" s="49">
        <v>500</v>
      </c>
      <c r="J730" s="49">
        <v>700</v>
      </c>
      <c r="K730" s="49">
        <v>775</v>
      </c>
      <c r="L730" s="49" t="s">
        <v>48</v>
      </c>
      <c r="M730" s="49">
        <v>30000</v>
      </c>
    </row>
    <row r="731" spans="1:13" x14ac:dyDescent="0.35">
      <c r="A731" s="49" t="s">
        <v>116</v>
      </c>
      <c r="B731" s="49" t="s">
        <v>117</v>
      </c>
      <c r="C731" s="49" t="s">
        <v>8</v>
      </c>
      <c r="D731" s="49" t="s">
        <v>59</v>
      </c>
      <c r="E731" s="49" t="s">
        <v>2</v>
      </c>
      <c r="F731" s="49" t="s">
        <v>63</v>
      </c>
      <c r="G731" s="49" t="s">
        <v>60</v>
      </c>
      <c r="H731" s="49">
        <v>520.20000000000005</v>
      </c>
      <c r="I731" s="49">
        <v>578</v>
      </c>
      <c r="J731" s="49">
        <v>825</v>
      </c>
      <c r="K731" s="49">
        <v>895</v>
      </c>
      <c r="L731" s="49" t="s">
        <v>48</v>
      </c>
      <c r="M731" s="49">
        <v>30000</v>
      </c>
    </row>
    <row r="732" spans="1:13" x14ac:dyDescent="0.35">
      <c r="A732" s="49" t="s">
        <v>116</v>
      </c>
      <c r="B732" s="49" t="s">
        <v>117</v>
      </c>
      <c r="C732" s="49" t="s">
        <v>8</v>
      </c>
      <c r="D732" s="49" t="s">
        <v>59</v>
      </c>
      <c r="E732" s="49" t="s">
        <v>2</v>
      </c>
      <c r="F732" s="49" t="s">
        <v>63</v>
      </c>
      <c r="G732" s="49" t="s">
        <v>25</v>
      </c>
      <c r="H732" s="49">
        <v>520.20000000000005</v>
      </c>
      <c r="I732" s="49">
        <v>578</v>
      </c>
      <c r="J732" s="49">
        <v>825</v>
      </c>
      <c r="K732" s="49">
        <v>895</v>
      </c>
      <c r="L732" s="49" t="s">
        <v>48</v>
      </c>
      <c r="M732" s="49">
        <v>30000</v>
      </c>
    </row>
    <row r="733" spans="1:13" x14ac:dyDescent="0.35">
      <c r="A733" s="49" t="s">
        <v>116</v>
      </c>
      <c r="B733" s="49" t="s">
        <v>117</v>
      </c>
      <c r="C733" s="49" t="s">
        <v>8</v>
      </c>
      <c r="D733" s="49" t="s">
        <v>59</v>
      </c>
      <c r="E733" s="49" t="s">
        <v>2</v>
      </c>
      <c r="F733" s="49" t="s">
        <v>63</v>
      </c>
      <c r="G733" s="49" t="s">
        <v>26</v>
      </c>
      <c r="H733" s="49">
        <v>520.20000000000005</v>
      </c>
      <c r="I733" s="49">
        <v>578</v>
      </c>
      <c r="J733" s="49">
        <v>825</v>
      </c>
      <c r="K733" s="49">
        <v>895</v>
      </c>
      <c r="L733" s="49" t="s">
        <v>48</v>
      </c>
      <c r="M733" s="49">
        <v>30000</v>
      </c>
    </row>
    <row r="734" spans="1:13" x14ac:dyDescent="0.35">
      <c r="A734" s="49" t="s">
        <v>116</v>
      </c>
      <c r="B734" s="49" t="s">
        <v>117</v>
      </c>
      <c r="C734" s="49" t="s">
        <v>8</v>
      </c>
      <c r="D734" s="49" t="s">
        <v>59</v>
      </c>
      <c r="E734" s="49" t="s">
        <v>3</v>
      </c>
      <c r="F734" s="49" t="s">
        <v>63</v>
      </c>
      <c r="G734" s="49" t="s">
        <v>27</v>
      </c>
      <c r="H734" s="49">
        <v>520.20000000000005</v>
      </c>
      <c r="I734" s="49">
        <v>578</v>
      </c>
      <c r="J734" s="49">
        <v>825</v>
      </c>
      <c r="K734" s="49">
        <v>895</v>
      </c>
      <c r="L734" s="49" t="s">
        <v>48</v>
      </c>
      <c r="M734" s="49">
        <v>30000</v>
      </c>
    </row>
    <row r="735" spans="1:13" x14ac:dyDescent="0.35">
      <c r="A735" s="49" t="s">
        <v>116</v>
      </c>
      <c r="B735" s="49" t="s">
        <v>117</v>
      </c>
      <c r="C735" s="49" t="s">
        <v>8</v>
      </c>
      <c r="D735" s="49" t="s">
        <v>61</v>
      </c>
      <c r="E735" s="49" t="s">
        <v>2</v>
      </c>
      <c r="F735" s="49" t="s">
        <v>63</v>
      </c>
      <c r="G735" s="49" t="s">
        <v>62</v>
      </c>
      <c r="H735" s="49">
        <v>232.20000000000002</v>
      </c>
      <c r="I735" s="49">
        <v>258</v>
      </c>
      <c r="J735" s="49">
        <v>368</v>
      </c>
      <c r="K735" s="49">
        <v>525</v>
      </c>
      <c r="L735" s="49" t="s">
        <v>48</v>
      </c>
      <c r="M735" s="49">
        <v>30000</v>
      </c>
    </row>
    <row r="736" spans="1:13" x14ac:dyDescent="0.35">
      <c r="A736" s="49" t="s">
        <v>106</v>
      </c>
      <c r="B736" s="49" t="s">
        <v>107</v>
      </c>
      <c r="C736" s="49" t="s">
        <v>2</v>
      </c>
      <c r="D736" s="49" t="s">
        <v>47</v>
      </c>
      <c r="E736" s="49" t="s">
        <v>2</v>
      </c>
      <c r="F736" s="49" t="s">
        <v>63</v>
      </c>
      <c r="G736" s="49" t="s">
        <v>10</v>
      </c>
      <c r="H736" s="49">
        <v>465.75</v>
      </c>
      <c r="I736" s="49">
        <v>517.5</v>
      </c>
      <c r="J736" s="49">
        <v>575</v>
      </c>
      <c r="K736" s="49">
        <v>821</v>
      </c>
      <c r="L736" s="49" t="s">
        <v>48</v>
      </c>
      <c r="M736" s="49">
        <v>24000</v>
      </c>
    </row>
    <row r="737" spans="1:13" x14ac:dyDescent="0.35">
      <c r="A737" s="49" t="s">
        <v>106</v>
      </c>
      <c r="B737" s="49" t="s">
        <v>107</v>
      </c>
      <c r="C737" s="49" t="s">
        <v>2</v>
      </c>
      <c r="D737" s="49" t="s">
        <v>47</v>
      </c>
      <c r="E737" s="49" t="s">
        <v>2</v>
      </c>
      <c r="F737" s="49" t="s">
        <v>63</v>
      </c>
      <c r="G737" s="49" t="s">
        <v>11</v>
      </c>
      <c r="H737" s="49">
        <v>465.75</v>
      </c>
      <c r="I737" s="49">
        <v>517.5</v>
      </c>
      <c r="J737" s="49">
        <v>575</v>
      </c>
      <c r="K737" s="49">
        <v>821</v>
      </c>
      <c r="L737" s="49" t="s">
        <v>48</v>
      </c>
      <c r="M737" s="49">
        <v>24000</v>
      </c>
    </row>
    <row r="738" spans="1:13" x14ac:dyDescent="0.35">
      <c r="A738" s="49" t="s">
        <v>106</v>
      </c>
      <c r="B738" s="49" t="s">
        <v>107</v>
      </c>
      <c r="C738" s="49" t="s">
        <v>2</v>
      </c>
      <c r="D738" s="49" t="s">
        <v>47</v>
      </c>
      <c r="E738" s="49" t="s">
        <v>2</v>
      </c>
      <c r="F738" s="49" t="s">
        <v>63</v>
      </c>
      <c r="G738" s="49" t="s">
        <v>49</v>
      </c>
      <c r="H738" s="49">
        <v>465.75</v>
      </c>
      <c r="I738" s="49">
        <v>517.5</v>
      </c>
      <c r="J738" s="49">
        <v>575</v>
      </c>
      <c r="K738" s="49">
        <v>821</v>
      </c>
      <c r="L738" s="49" t="s">
        <v>48</v>
      </c>
      <c r="M738" s="49">
        <v>24000</v>
      </c>
    </row>
    <row r="739" spans="1:13" x14ac:dyDescent="0.35">
      <c r="A739" s="49" t="s">
        <v>106</v>
      </c>
      <c r="B739" s="49" t="s">
        <v>107</v>
      </c>
      <c r="C739" s="49" t="s">
        <v>2</v>
      </c>
      <c r="D739" s="49" t="s">
        <v>47</v>
      </c>
      <c r="E739" s="49" t="s">
        <v>2</v>
      </c>
      <c r="F739" s="49" t="s">
        <v>63</v>
      </c>
      <c r="G739" s="49" t="s">
        <v>12</v>
      </c>
      <c r="H739" s="49">
        <v>465.75</v>
      </c>
      <c r="I739" s="49">
        <v>517.5</v>
      </c>
      <c r="J739" s="49">
        <v>575</v>
      </c>
      <c r="K739" s="49">
        <v>821</v>
      </c>
      <c r="L739" s="49" t="s">
        <v>48</v>
      </c>
      <c r="M739" s="49">
        <v>24000</v>
      </c>
    </row>
    <row r="740" spans="1:13" x14ac:dyDescent="0.35">
      <c r="A740" s="49" t="s">
        <v>106</v>
      </c>
      <c r="B740" s="49" t="s">
        <v>107</v>
      </c>
      <c r="C740" s="49" t="s">
        <v>2</v>
      </c>
      <c r="D740" s="49" t="s">
        <v>50</v>
      </c>
      <c r="E740" s="49" t="s">
        <v>2</v>
      </c>
      <c r="F740" s="49" t="s">
        <v>63</v>
      </c>
      <c r="G740" s="49" t="s">
        <v>13</v>
      </c>
      <c r="H740" s="49">
        <v>362.7</v>
      </c>
      <c r="I740" s="49">
        <v>403</v>
      </c>
      <c r="J740" s="49">
        <v>575</v>
      </c>
      <c r="K740" s="49">
        <v>821</v>
      </c>
      <c r="L740" s="49" t="s">
        <v>48</v>
      </c>
      <c r="M740" s="49">
        <v>24000</v>
      </c>
    </row>
    <row r="741" spans="1:13" x14ac:dyDescent="0.35">
      <c r="A741" s="49" t="s">
        <v>106</v>
      </c>
      <c r="B741" s="49" t="s">
        <v>107</v>
      </c>
      <c r="C741" s="49" t="s">
        <v>2</v>
      </c>
      <c r="D741" s="49" t="s">
        <v>50</v>
      </c>
      <c r="E741" s="49" t="s">
        <v>2</v>
      </c>
      <c r="F741" s="49" t="s">
        <v>63</v>
      </c>
      <c r="G741" s="49" t="s">
        <v>14</v>
      </c>
      <c r="H741" s="49">
        <v>362.7</v>
      </c>
      <c r="I741" s="49">
        <v>403</v>
      </c>
      <c r="J741" s="49">
        <v>575</v>
      </c>
      <c r="K741" s="49">
        <v>821</v>
      </c>
      <c r="L741" s="49" t="s">
        <v>48</v>
      </c>
      <c r="M741" s="49">
        <v>24000</v>
      </c>
    </row>
    <row r="742" spans="1:13" x14ac:dyDescent="0.35">
      <c r="A742" s="49" t="s">
        <v>106</v>
      </c>
      <c r="B742" s="49" t="s">
        <v>107</v>
      </c>
      <c r="C742" s="49" t="s">
        <v>2</v>
      </c>
      <c r="D742" s="49" t="s">
        <v>50</v>
      </c>
      <c r="E742" s="49" t="s">
        <v>2</v>
      </c>
      <c r="F742" s="49" t="s">
        <v>63</v>
      </c>
      <c r="G742" s="49" t="s">
        <v>15</v>
      </c>
      <c r="H742" s="49">
        <v>362.7</v>
      </c>
      <c r="I742" s="49">
        <v>403</v>
      </c>
      <c r="J742" s="49">
        <v>575</v>
      </c>
      <c r="K742" s="49">
        <v>821</v>
      </c>
      <c r="L742" s="49" t="s">
        <v>48</v>
      </c>
      <c r="M742" s="49">
        <v>24000</v>
      </c>
    </row>
    <row r="743" spans="1:13" x14ac:dyDescent="0.35">
      <c r="A743" s="49" t="s">
        <v>106</v>
      </c>
      <c r="B743" s="49" t="s">
        <v>107</v>
      </c>
      <c r="C743" s="49" t="s">
        <v>2</v>
      </c>
      <c r="D743" s="49" t="s">
        <v>50</v>
      </c>
      <c r="E743" s="49" t="s">
        <v>2</v>
      </c>
      <c r="F743" s="49" t="s">
        <v>63</v>
      </c>
      <c r="G743" s="49" t="s">
        <v>16</v>
      </c>
      <c r="H743" s="49">
        <v>362.7</v>
      </c>
      <c r="I743" s="49">
        <v>403</v>
      </c>
      <c r="J743" s="49">
        <v>575</v>
      </c>
      <c r="K743" s="49">
        <v>821</v>
      </c>
      <c r="L743" s="49" t="s">
        <v>48</v>
      </c>
      <c r="M743" s="49">
        <v>24000</v>
      </c>
    </row>
    <row r="744" spans="1:13" x14ac:dyDescent="0.35">
      <c r="A744" s="49" t="s">
        <v>106</v>
      </c>
      <c r="B744" s="49" t="s">
        <v>107</v>
      </c>
      <c r="C744" s="49" t="s">
        <v>2</v>
      </c>
      <c r="D744" s="49" t="s">
        <v>50</v>
      </c>
      <c r="E744" s="49" t="s">
        <v>2</v>
      </c>
      <c r="F744" s="49" t="s">
        <v>63</v>
      </c>
      <c r="G744" s="49" t="s">
        <v>17</v>
      </c>
      <c r="H744" s="49">
        <v>362.7</v>
      </c>
      <c r="I744" s="49">
        <v>403</v>
      </c>
      <c r="J744" s="49">
        <v>575</v>
      </c>
      <c r="K744" s="49">
        <v>821</v>
      </c>
      <c r="L744" s="49" t="s">
        <v>48</v>
      </c>
      <c r="M744" s="49">
        <v>24000</v>
      </c>
    </row>
    <row r="745" spans="1:13" x14ac:dyDescent="0.35">
      <c r="A745" s="49" t="s">
        <v>106</v>
      </c>
      <c r="B745" s="49" t="s">
        <v>107</v>
      </c>
      <c r="C745" s="49" t="s">
        <v>2</v>
      </c>
      <c r="D745" s="49" t="s">
        <v>51</v>
      </c>
      <c r="E745" s="49" t="s">
        <v>2</v>
      </c>
      <c r="F745" s="49" t="s">
        <v>63</v>
      </c>
      <c r="G745" s="49" t="s">
        <v>18</v>
      </c>
      <c r="H745" s="49">
        <v>357.3</v>
      </c>
      <c r="I745" s="49">
        <v>397</v>
      </c>
      <c r="J745" s="49">
        <v>567</v>
      </c>
      <c r="K745" s="49">
        <v>810</v>
      </c>
      <c r="L745" s="49" t="s">
        <v>48</v>
      </c>
      <c r="M745" s="49">
        <v>24000</v>
      </c>
    </row>
    <row r="746" spans="1:13" x14ac:dyDescent="0.35">
      <c r="A746" s="49" t="s">
        <v>106</v>
      </c>
      <c r="B746" s="49" t="s">
        <v>107</v>
      </c>
      <c r="C746" s="49" t="s">
        <v>2</v>
      </c>
      <c r="D746" s="49" t="s">
        <v>51</v>
      </c>
      <c r="E746" s="49" t="s">
        <v>2</v>
      </c>
      <c r="F746" s="49" t="s">
        <v>63</v>
      </c>
      <c r="G746" s="49" t="s">
        <v>19</v>
      </c>
      <c r="H746" s="49">
        <v>357.3</v>
      </c>
      <c r="I746" s="49">
        <v>397</v>
      </c>
      <c r="J746" s="49">
        <v>567</v>
      </c>
      <c r="K746" s="49">
        <v>810</v>
      </c>
      <c r="L746" s="49" t="s">
        <v>48</v>
      </c>
      <c r="M746" s="49">
        <v>24000</v>
      </c>
    </row>
    <row r="747" spans="1:13" x14ac:dyDescent="0.35">
      <c r="A747" s="49" t="s">
        <v>106</v>
      </c>
      <c r="B747" s="49" t="s">
        <v>107</v>
      </c>
      <c r="C747" s="49" t="s">
        <v>2</v>
      </c>
      <c r="D747" s="49" t="s">
        <v>51</v>
      </c>
      <c r="E747" s="49" t="s">
        <v>3</v>
      </c>
      <c r="F747" s="49" t="s">
        <v>63</v>
      </c>
      <c r="G747" s="49" t="s">
        <v>20</v>
      </c>
      <c r="H747" s="49">
        <v>357.3</v>
      </c>
      <c r="I747" s="49">
        <v>397</v>
      </c>
      <c r="J747" s="49">
        <v>567</v>
      </c>
      <c r="K747" s="49">
        <v>810</v>
      </c>
      <c r="L747" s="49" t="s">
        <v>48</v>
      </c>
      <c r="M747" s="49">
        <v>24000</v>
      </c>
    </row>
    <row r="748" spans="1:13" x14ac:dyDescent="0.35">
      <c r="A748" s="49" t="s">
        <v>106</v>
      </c>
      <c r="B748" s="49" t="s">
        <v>107</v>
      </c>
      <c r="C748" s="49" t="s">
        <v>2</v>
      </c>
      <c r="D748" s="49" t="s">
        <v>51</v>
      </c>
      <c r="E748" s="49" t="s">
        <v>3</v>
      </c>
      <c r="F748" s="49" t="s">
        <v>63</v>
      </c>
      <c r="G748" s="49" t="s">
        <v>21</v>
      </c>
      <c r="H748" s="49">
        <v>357.3</v>
      </c>
      <c r="I748" s="49">
        <v>397</v>
      </c>
      <c r="J748" s="49">
        <v>567</v>
      </c>
      <c r="K748" s="49">
        <v>810</v>
      </c>
      <c r="L748" s="49" t="s">
        <v>48</v>
      </c>
      <c r="M748" s="49">
        <v>24000</v>
      </c>
    </row>
    <row r="749" spans="1:13" x14ac:dyDescent="0.35">
      <c r="A749" s="49" t="s">
        <v>106</v>
      </c>
      <c r="B749" s="49" t="s">
        <v>107</v>
      </c>
      <c r="C749" s="49" t="s">
        <v>2</v>
      </c>
      <c r="D749" s="49" t="s">
        <v>52</v>
      </c>
      <c r="E749" s="49" t="s">
        <v>2</v>
      </c>
      <c r="F749" s="49" t="s">
        <v>63</v>
      </c>
      <c r="G749" s="49" t="s">
        <v>53</v>
      </c>
      <c r="H749" s="49">
        <v>459.27000000000004</v>
      </c>
      <c r="I749" s="49">
        <v>510.3</v>
      </c>
      <c r="J749" s="49">
        <v>567</v>
      </c>
      <c r="K749" s="49">
        <v>810</v>
      </c>
      <c r="L749" s="49" t="s">
        <v>48</v>
      </c>
      <c r="M749" s="49">
        <v>24000</v>
      </c>
    </row>
    <row r="750" spans="1:13" x14ac:dyDescent="0.35">
      <c r="A750" s="49" t="s">
        <v>106</v>
      </c>
      <c r="B750" s="49" t="s">
        <v>107</v>
      </c>
      <c r="C750" s="49" t="s">
        <v>2</v>
      </c>
      <c r="D750" s="49" t="s">
        <v>52</v>
      </c>
      <c r="E750" s="49" t="s">
        <v>2</v>
      </c>
      <c r="F750" s="49" t="s">
        <v>63</v>
      </c>
      <c r="G750" s="49" t="s">
        <v>54</v>
      </c>
      <c r="H750" s="49">
        <v>459.27000000000004</v>
      </c>
      <c r="I750" s="49">
        <v>510.3</v>
      </c>
      <c r="J750" s="49">
        <v>567</v>
      </c>
      <c r="K750" s="49">
        <v>810</v>
      </c>
      <c r="L750" s="49" t="s">
        <v>48</v>
      </c>
      <c r="M750" s="49">
        <v>24000</v>
      </c>
    </row>
    <row r="751" spans="1:13" x14ac:dyDescent="0.35">
      <c r="A751" s="49" t="s">
        <v>106</v>
      </c>
      <c r="B751" s="49" t="s">
        <v>107</v>
      </c>
      <c r="C751" s="49" t="s">
        <v>2</v>
      </c>
      <c r="D751" s="49" t="s">
        <v>52</v>
      </c>
      <c r="E751" s="49" t="s">
        <v>2</v>
      </c>
      <c r="F751" s="49" t="s">
        <v>63</v>
      </c>
      <c r="G751" s="49" t="s">
        <v>55</v>
      </c>
      <c r="H751" s="49">
        <v>459.27000000000004</v>
      </c>
      <c r="I751" s="49">
        <v>510.3</v>
      </c>
      <c r="J751" s="49">
        <v>567</v>
      </c>
      <c r="K751" s="49">
        <v>810</v>
      </c>
      <c r="L751" s="49" t="s">
        <v>48</v>
      </c>
      <c r="M751" s="49">
        <v>24000</v>
      </c>
    </row>
    <row r="752" spans="1:13" x14ac:dyDescent="0.35">
      <c r="A752" s="49" t="s">
        <v>106</v>
      </c>
      <c r="B752" s="49" t="s">
        <v>107</v>
      </c>
      <c r="C752" s="49" t="s">
        <v>2</v>
      </c>
      <c r="D752" s="49" t="s">
        <v>52</v>
      </c>
      <c r="E752" s="49" t="s">
        <v>2</v>
      </c>
      <c r="F752" s="49" t="s">
        <v>63</v>
      </c>
      <c r="G752" s="49" t="s">
        <v>56</v>
      </c>
      <c r="H752" s="49">
        <v>459.27000000000004</v>
      </c>
      <c r="I752" s="49">
        <v>510.3</v>
      </c>
      <c r="J752" s="49">
        <v>567</v>
      </c>
      <c r="K752" s="49">
        <v>810</v>
      </c>
      <c r="L752" s="49" t="s">
        <v>48</v>
      </c>
      <c r="M752" s="49">
        <v>24000</v>
      </c>
    </row>
    <row r="753" spans="1:13" x14ac:dyDescent="0.35">
      <c r="A753" s="49" t="s">
        <v>106</v>
      </c>
      <c r="B753" s="49" t="s">
        <v>107</v>
      </c>
      <c r="C753" s="49" t="s">
        <v>2</v>
      </c>
      <c r="D753" s="49" t="s">
        <v>52</v>
      </c>
      <c r="E753" s="49" t="s">
        <v>2</v>
      </c>
      <c r="F753" s="49" t="s">
        <v>63</v>
      </c>
      <c r="G753" s="49" t="s">
        <v>57</v>
      </c>
      <c r="H753" s="49">
        <v>459.27000000000004</v>
      </c>
      <c r="I753" s="49">
        <v>510.3</v>
      </c>
      <c r="J753" s="49">
        <v>567</v>
      </c>
      <c r="K753" s="49">
        <v>810</v>
      </c>
      <c r="L753" s="49" t="s">
        <v>48</v>
      </c>
      <c r="M753" s="49">
        <v>24000</v>
      </c>
    </row>
    <row r="754" spans="1:13" x14ac:dyDescent="0.35">
      <c r="A754" s="49" t="s">
        <v>106</v>
      </c>
      <c r="B754" s="49" t="s">
        <v>107</v>
      </c>
      <c r="C754" s="49" t="s">
        <v>2</v>
      </c>
      <c r="D754" s="49" t="s">
        <v>58</v>
      </c>
      <c r="E754" s="49" t="s">
        <v>2</v>
      </c>
      <c r="F754" s="49" t="s">
        <v>63</v>
      </c>
      <c r="G754" s="49" t="s">
        <v>22</v>
      </c>
      <c r="H754" s="49">
        <v>306</v>
      </c>
      <c r="I754" s="49">
        <v>340</v>
      </c>
      <c r="J754" s="49">
        <v>385</v>
      </c>
      <c r="K754" s="49">
        <v>550</v>
      </c>
      <c r="L754" s="49" t="s">
        <v>48</v>
      </c>
      <c r="M754" s="49">
        <v>24000</v>
      </c>
    </row>
    <row r="755" spans="1:13" x14ac:dyDescent="0.35">
      <c r="A755" s="49" t="s">
        <v>106</v>
      </c>
      <c r="B755" s="49" t="s">
        <v>107</v>
      </c>
      <c r="C755" s="49" t="s">
        <v>2</v>
      </c>
      <c r="D755" s="49" t="s">
        <v>58</v>
      </c>
      <c r="E755" s="49" t="s">
        <v>2</v>
      </c>
      <c r="F755" s="49" t="s">
        <v>63</v>
      </c>
      <c r="G755" s="49" t="s">
        <v>23</v>
      </c>
      <c r="H755" s="49">
        <v>306</v>
      </c>
      <c r="I755" s="49">
        <v>340</v>
      </c>
      <c r="J755" s="49">
        <v>385</v>
      </c>
      <c r="K755" s="49">
        <v>550</v>
      </c>
      <c r="L755" s="49" t="s">
        <v>48</v>
      </c>
      <c r="M755" s="49">
        <v>24000</v>
      </c>
    </row>
    <row r="756" spans="1:13" x14ac:dyDescent="0.35">
      <c r="A756" s="49" t="s">
        <v>106</v>
      </c>
      <c r="B756" s="49" t="s">
        <v>107</v>
      </c>
      <c r="C756" s="49" t="s">
        <v>2</v>
      </c>
      <c r="D756" s="49" t="s">
        <v>58</v>
      </c>
      <c r="E756" s="49" t="s">
        <v>3</v>
      </c>
      <c r="F756" s="49" t="s">
        <v>63</v>
      </c>
      <c r="G756" s="49" t="s">
        <v>24</v>
      </c>
      <c r="H756" s="49">
        <v>306</v>
      </c>
      <c r="I756" s="49">
        <v>340</v>
      </c>
      <c r="J756" s="49">
        <v>385</v>
      </c>
      <c r="K756" s="49">
        <v>550</v>
      </c>
      <c r="L756" s="49" t="s">
        <v>48</v>
      </c>
      <c r="M756" s="49">
        <v>24000</v>
      </c>
    </row>
    <row r="757" spans="1:13" x14ac:dyDescent="0.35">
      <c r="A757" s="49" t="s">
        <v>106</v>
      </c>
      <c r="B757" s="49" t="s">
        <v>107</v>
      </c>
      <c r="C757" s="49" t="s">
        <v>2</v>
      </c>
      <c r="D757" s="49" t="s">
        <v>59</v>
      </c>
      <c r="E757" s="49" t="s">
        <v>2</v>
      </c>
      <c r="F757" s="49" t="s">
        <v>63</v>
      </c>
      <c r="G757" s="49" t="s">
        <v>60</v>
      </c>
      <c r="H757" s="49">
        <v>306</v>
      </c>
      <c r="I757" s="49">
        <v>340</v>
      </c>
      <c r="J757" s="49">
        <v>385</v>
      </c>
      <c r="K757" s="49">
        <v>550</v>
      </c>
      <c r="L757" s="49" t="s">
        <v>48</v>
      </c>
      <c r="M757" s="49">
        <v>24000</v>
      </c>
    </row>
    <row r="758" spans="1:13" x14ac:dyDescent="0.35">
      <c r="A758" s="49" t="s">
        <v>106</v>
      </c>
      <c r="B758" s="49" t="s">
        <v>107</v>
      </c>
      <c r="C758" s="49" t="s">
        <v>2</v>
      </c>
      <c r="D758" s="49" t="s">
        <v>59</v>
      </c>
      <c r="E758" s="49" t="s">
        <v>2</v>
      </c>
      <c r="F758" s="49" t="s">
        <v>63</v>
      </c>
      <c r="G758" s="49" t="s">
        <v>25</v>
      </c>
      <c r="H758" s="49">
        <v>306</v>
      </c>
      <c r="I758" s="49">
        <v>340</v>
      </c>
      <c r="J758" s="49">
        <v>385</v>
      </c>
      <c r="K758" s="49">
        <v>550</v>
      </c>
      <c r="L758" s="49" t="s">
        <v>48</v>
      </c>
      <c r="M758" s="49">
        <v>24000</v>
      </c>
    </row>
    <row r="759" spans="1:13" x14ac:dyDescent="0.35">
      <c r="A759" s="49" t="s">
        <v>106</v>
      </c>
      <c r="B759" s="49" t="s">
        <v>107</v>
      </c>
      <c r="C759" s="49" t="s">
        <v>2</v>
      </c>
      <c r="D759" s="49" t="s">
        <v>59</v>
      </c>
      <c r="E759" s="49" t="s">
        <v>2</v>
      </c>
      <c r="F759" s="49" t="s">
        <v>63</v>
      </c>
      <c r="G759" s="49" t="s">
        <v>26</v>
      </c>
      <c r="H759" s="49">
        <v>306</v>
      </c>
      <c r="I759" s="49">
        <v>340</v>
      </c>
      <c r="J759" s="49">
        <v>385</v>
      </c>
      <c r="K759" s="49">
        <v>550</v>
      </c>
      <c r="L759" s="49" t="s">
        <v>48</v>
      </c>
      <c r="M759" s="49">
        <v>24000</v>
      </c>
    </row>
    <row r="760" spans="1:13" x14ac:dyDescent="0.35">
      <c r="A760" s="49" t="s">
        <v>106</v>
      </c>
      <c r="B760" s="49" t="s">
        <v>107</v>
      </c>
      <c r="C760" s="49" t="s">
        <v>2</v>
      </c>
      <c r="D760" s="49" t="s">
        <v>59</v>
      </c>
      <c r="E760" s="49" t="s">
        <v>3</v>
      </c>
      <c r="F760" s="49" t="s">
        <v>63</v>
      </c>
      <c r="G760" s="49" t="s">
        <v>27</v>
      </c>
      <c r="H760" s="49">
        <v>306</v>
      </c>
      <c r="I760" s="49">
        <v>340</v>
      </c>
      <c r="J760" s="49">
        <v>385</v>
      </c>
      <c r="K760" s="49">
        <v>550</v>
      </c>
      <c r="L760" s="49" t="s">
        <v>48</v>
      </c>
      <c r="M760" s="49">
        <v>24000</v>
      </c>
    </row>
    <row r="761" spans="1:13" x14ac:dyDescent="0.35">
      <c r="A761" s="49" t="s">
        <v>106</v>
      </c>
      <c r="B761" s="49" t="s">
        <v>107</v>
      </c>
      <c r="C761" s="49" t="s">
        <v>2</v>
      </c>
      <c r="D761" s="49" t="s">
        <v>61</v>
      </c>
      <c r="E761" s="49" t="s">
        <v>2</v>
      </c>
      <c r="F761" s="49" t="s">
        <v>63</v>
      </c>
      <c r="G761" s="49" t="s">
        <v>62</v>
      </c>
      <c r="H761" s="49">
        <v>306</v>
      </c>
      <c r="I761" s="49">
        <v>340</v>
      </c>
      <c r="J761" s="49">
        <v>385</v>
      </c>
      <c r="K761" s="49">
        <v>433</v>
      </c>
      <c r="L761" s="49" t="s">
        <v>48</v>
      </c>
      <c r="M761" s="49">
        <v>24000</v>
      </c>
    </row>
    <row r="762" spans="1:13" x14ac:dyDescent="0.35">
      <c r="A762" s="49" t="s">
        <v>106</v>
      </c>
      <c r="B762" s="49" t="s">
        <v>107</v>
      </c>
      <c r="C762" s="49" t="s">
        <v>3</v>
      </c>
      <c r="D762" s="49" t="s">
        <v>47</v>
      </c>
      <c r="E762" s="49" t="s">
        <v>2</v>
      </c>
      <c r="F762" s="49" t="s">
        <v>63</v>
      </c>
      <c r="G762" s="49" t="s">
        <v>10</v>
      </c>
      <c r="H762" s="49">
        <v>465.75</v>
      </c>
      <c r="I762" s="49">
        <v>517.5</v>
      </c>
      <c r="J762" s="49">
        <v>575</v>
      </c>
      <c r="K762" s="49">
        <v>821</v>
      </c>
      <c r="L762" s="49" t="s">
        <v>48</v>
      </c>
      <c r="M762" s="49">
        <v>26000</v>
      </c>
    </row>
    <row r="763" spans="1:13" x14ac:dyDescent="0.35">
      <c r="A763" s="49" t="s">
        <v>106</v>
      </c>
      <c r="B763" s="49" t="s">
        <v>107</v>
      </c>
      <c r="C763" s="49" t="s">
        <v>3</v>
      </c>
      <c r="D763" s="49" t="s">
        <v>47</v>
      </c>
      <c r="E763" s="49" t="s">
        <v>2</v>
      </c>
      <c r="F763" s="49" t="s">
        <v>63</v>
      </c>
      <c r="G763" s="49" t="s">
        <v>11</v>
      </c>
      <c r="H763" s="49">
        <v>465.75</v>
      </c>
      <c r="I763" s="49">
        <v>517.5</v>
      </c>
      <c r="J763" s="49">
        <v>575</v>
      </c>
      <c r="K763" s="49">
        <v>821</v>
      </c>
      <c r="L763" s="49" t="s">
        <v>48</v>
      </c>
      <c r="M763" s="49">
        <v>26000</v>
      </c>
    </row>
    <row r="764" spans="1:13" x14ac:dyDescent="0.35">
      <c r="A764" s="49" t="s">
        <v>106</v>
      </c>
      <c r="B764" s="49" t="s">
        <v>107</v>
      </c>
      <c r="C764" s="49" t="s">
        <v>3</v>
      </c>
      <c r="D764" s="49" t="s">
        <v>47</v>
      </c>
      <c r="E764" s="49" t="s">
        <v>2</v>
      </c>
      <c r="F764" s="49" t="s">
        <v>63</v>
      </c>
      <c r="G764" s="49" t="s">
        <v>49</v>
      </c>
      <c r="H764" s="49">
        <v>465.75</v>
      </c>
      <c r="I764" s="49">
        <v>517.5</v>
      </c>
      <c r="J764" s="49">
        <v>575</v>
      </c>
      <c r="K764" s="49">
        <v>821</v>
      </c>
      <c r="L764" s="49" t="s">
        <v>48</v>
      </c>
      <c r="M764" s="49">
        <v>26000</v>
      </c>
    </row>
    <row r="765" spans="1:13" x14ac:dyDescent="0.35">
      <c r="A765" s="49" t="s">
        <v>106</v>
      </c>
      <c r="B765" s="49" t="s">
        <v>107</v>
      </c>
      <c r="C765" s="49" t="s">
        <v>3</v>
      </c>
      <c r="D765" s="49" t="s">
        <v>47</v>
      </c>
      <c r="E765" s="49" t="s">
        <v>2</v>
      </c>
      <c r="F765" s="49" t="s">
        <v>63</v>
      </c>
      <c r="G765" s="49" t="s">
        <v>12</v>
      </c>
      <c r="H765" s="49">
        <v>465.75</v>
      </c>
      <c r="I765" s="49">
        <v>517.5</v>
      </c>
      <c r="J765" s="49">
        <v>575</v>
      </c>
      <c r="K765" s="49">
        <v>821</v>
      </c>
      <c r="L765" s="49" t="s">
        <v>48</v>
      </c>
      <c r="M765" s="49">
        <v>26000</v>
      </c>
    </row>
    <row r="766" spans="1:13" x14ac:dyDescent="0.35">
      <c r="A766" s="49" t="s">
        <v>106</v>
      </c>
      <c r="B766" s="49" t="s">
        <v>107</v>
      </c>
      <c r="C766" s="49" t="s">
        <v>3</v>
      </c>
      <c r="D766" s="49" t="s">
        <v>50</v>
      </c>
      <c r="E766" s="49" t="s">
        <v>2</v>
      </c>
      <c r="F766" s="49" t="s">
        <v>63</v>
      </c>
      <c r="G766" s="49" t="s">
        <v>13</v>
      </c>
      <c r="H766" s="49">
        <v>362.7</v>
      </c>
      <c r="I766" s="49">
        <v>403</v>
      </c>
      <c r="J766" s="49">
        <v>575</v>
      </c>
      <c r="K766" s="49">
        <v>821</v>
      </c>
      <c r="L766" s="49" t="s">
        <v>48</v>
      </c>
      <c r="M766" s="49">
        <v>26000</v>
      </c>
    </row>
    <row r="767" spans="1:13" x14ac:dyDescent="0.35">
      <c r="A767" s="49" t="s">
        <v>106</v>
      </c>
      <c r="B767" s="49" t="s">
        <v>107</v>
      </c>
      <c r="C767" s="49" t="s">
        <v>3</v>
      </c>
      <c r="D767" s="49" t="s">
        <v>50</v>
      </c>
      <c r="E767" s="49" t="s">
        <v>2</v>
      </c>
      <c r="F767" s="49" t="s">
        <v>63</v>
      </c>
      <c r="G767" s="49" t="s">
        <v>14</v>
      </c>
      <c r="H767" s="49">
        <v>362.7</v>
      </c>
      <c r="I767" s="49">
        <v>403</v>
      </c>
      <c r="J767" s="49">
        <v>575</v>
      </c>
      <c r="K767" s="49">
        <v>821</v>
      </c>
      <c r="L767" s="49" t="s">
        <v>48</v>
      </c>
      <c r="M767" s="49">
        <v>26000</v>
      </c>
    </row>
    <row r="768" spans="1:13" x14ac:dyDescent="0.35">
      <c r="A768" s="49" t="s">
        <v>106</v>
      </c>
      <c r="B768" s="49" t="s">
        <v>107</v>
      </c>
      <c r="C768" s="49" t="s">
        <v>3</v>
      </c>
      <c r="D768" s="49" t="s">
        <v>50</v>
      </c>
      <c r="E768" s="49" t="s">
        <v>2</v>
      </c>
      <c r="F768" s="49" t="s">
        <v>63</v>
      </c>
      <c r="G768" s="49" t="s">
        <v>15</v>
      </c>
      <c r="H768" s="49">
        <v>362.7</v>
      </c>
      <c r="I768" s="49">
        <v>403</v>
      </c>
      <c r="J768" s="49">
        <v>575</v>
      </c>
      <c r="K768" s="49">
        <v>821</v>
      </c>
      <c r="L768" s="49" t="s">
        <v>48</v>
      </c>
      <c r="M768" s="49">
        <v>26000</v>
      </c>
    </row>
    <row r="769" spans="1:13" x14ac:dyDescent="0.35">
      <c r="A769" s="49" t="s">
        <v>106</v>
      </c>
      <c r="B769" s="49" t="s">
        <v>107</v>
      </c>
      <c r="C769" s="49" t="s">
        <v>3</v>
      </c>
      <c r="D769" s="49" t="s">
        <v>50</v>
      </c>
      <c r="E769" s="49" t="s">
        <v>2</v>
      </c>
      <c r="F769" s="49" t="s">
        <v>63</v>
      </c>
      <c r="G769" s="49" t="s">
        <v>16</v>
      </c>
      <c r="H769" s="49">
        <v>362.7</v>
      </c>
      <c r="I769" s="49">
        <v>403</v>
      </c>
      <c r="J769" s="49">
        <v>575</v>
      </c>
      <c r="K769" s="49">
        <v>821</v>
      </c>
      <c r="L769" s="49" t="s">
        <v>48</v>
      </c>
      <c r="M769" s="49">
        <v>26000</v>
      </c>
    </row>
    <row r="770" spans="1:13" x14ac:dyDescent="0.35">
      <c r="A770" s="49" t="s">
        <v>106</v>
      </c>
      <c r="B770" s="49" t="s">
        <v>107</v>
      </c>
      <c r="C770" s="49" t="s">
        <v>3</v>
      </c>
      <c r="D770" s="49" t="s">
        <v>50</v>
      </c>
      <c r="E770" s="49" t="s">
        <v>2</v>
      </c>
      <c r="F770" s="49" t="s">
        <v>63</v>
      </c>
      <c r="G770" s="49" t="s">
        <v>17</v>
      </c>
      <c r="H770" s="49">
        <v>362.7</v>
      </c>
      <c r="I770" s="49">
        <v>403</v>
      </c>
      <c r="J770" s="49">
        <v>575</v>
      </c>
      <c r="K770" s="49">
        <v>821</v>
      </c>
      <c r="L770" s="49" t="s">
        <v>48</v>
      </c>
      <c r="M770" s="49">
        <v>26000</v>
      </c>
    </row>
    <row r="771" spans="1:13" x14ac:dyDescent="0.35">
      <c r="A771" s="49" t="s">
        <v>106</v>
      </c>
      <c r="B771" s="49" t="s">
        <v>107</v>
      </c>
      <c r="C771" s="49" t="s">
        <v>3</v>
      </c>
      <c r="D771" s="49" t="s">
        <v>51</v>
      </c>
      <c r="E771" s="49" t="s">
        <v>2</v>
      </c>
      <c r="F771" s="49" t="s">
        <v>63</v>
      </c>
      <c r="G771" s="49" t="s">
        <v>18</v>
      </c>
      <c r="H771" s="49">
        <v>357.3</v>
      </c>
      <c r="I771" s="49">
        <v>397</v>
      </c>
      <c r="J771" s="49">
        <v>567</v>
      </c>
      <c r="K771" s="49">
        <v>810</v>
      </c>
      <c r="L771" s="49" t="s">
        <v>48</v>
      </c>
      <c r="M771" s="49">
        <v>26000</v>
      </c>
    </row>
    <row r="772" spans="1:13" x14ac:dyDescent="0.35">
      <c r="A772" s="49" t="s">
        <v>106</v>
      </c>
      <c r="B772" s="49" t="s">
        <v>107</v>
      </c>
      <c r="C772" s="49" t="s">
        <v>3</v>
      </c>
      <c r="D772" s="49" t="s">
        <v>51</v>
      </c>
      <c r="E772" s="49" t="s">
        <v>2</v>
      </c>
      <c r="F772" s="49" t="s">
        <v>63</v>
      </c>
      <c r="G772" s="49" t="s">
        <v>19</v>
      </c>
      <c r="H772" s="49">
        <v>357.3</v>
      </c>
      <c r="I772" s="49">
        <v>397</v>
      </c>
      <c r="J772" s="49">
        <v>567</v>
      </c>
      <c r="K772" s="49">
        <v>810</v>
      </c>
      <c r="L772" s="49" t="s">
        <v>48</v>
      </c>
      <c r="M772" s="49">
        <v>26000</v>
      </c>
    </row>
    <row r="773" spans="1:13" x14ac:dyDescent="0.35">
      <c r="A773" s="49" t="s">
        <v>106</v>
      </c>
      <c r="B773" s="49" t="s">
        <v>107</v>
      </c>
      <c r="C773" s="49" t="s">
        <v>3</v>
      </c>
      <c r="D773" s="49" t="s">
        <v>51</v>
      </c>
      <c r="E773" s="49" t="s">
        <v>3</v>
      </c>
      <c r="F773" s="49" t="s">
        <v>63</v>
      </c>
      <c r="G773" s="49" t="s">
        <v>20</v>
      </c>
      <c r="H773" s="49">
        <v>357.3</v>
      </c>
      <c r="I773" s="49">
        <v>397</v>
      </c>
      <c r="J773" s="49">
        <v>567</v>
      </c>
      <c r="K773" s="49">
        <v>810</v>
      </c>
      <c r="L773" s="49" t="s">
        <v>48</v>
      </c>
      <c r="M773" s="49">
        <v>26000</v>
      </c>
    </row>
    <row r="774" spans="1:13" x14ac:dyDescent="0.35">
      <c r="A774" s="49" t="s">
        <v>106</v>
      </c>
      <c r="B774" s="49" t="s">
        <v>107</v>
      </c>
      <c r="C774" s="49" t="s">
        <v>3</v>
      </c>
      <c r="D774" s="49" t="s">
        <v>51</v>
      </c>
      <c r="E774" s="49" t="s">
        <v>3</v>
      </c>
      <c r="F774" s="49" t="s">
        <v>63</v>
      </c>
      <c r="G774" s="49" t="s">
        <v>21</v>
      </c>
      <c r="H774" s="49">
        <v>357.3</v>
      </c>
      <c r="I774" s="49">
        <v>397</v>
      </c>
      <c r="J774" s="49">
        <v>567</v>
      </c>
      <c r="K774" s="49">
        <v>810</v>
      </c>
      <c r="L774" s="49" t="s">
        <v>48</v>
      </c>
      <c r="M774" s="49">
        <v>26000</v>
      </c>
    </row>
    <row r="775" spans="1:13" x14ac:dyDescent="0.35">
      <c r="A775" s="49" t="s">
        <v>106</v>
      </c>
      <c r="B775" s="49" t="s">
        <v>107</v>
      </c>
      <c r="C775" s="49" t="s">
        <v>3</v>
      </c>
      <c r="D775" s="49" t="s">
        <v>52</v>
      </c>
      <c r="E775" s="49" t="s">
        <v>2</v>
      </c>
      <c r="F775" s="49" t="s">
        <v>63</v>
      </c>
      <c r="G775" s="49" t="s">
        <v>53</v>
      </c>
      <c r="H775" s="49">
        <v>459.27000000000004</v>
      </c>
      <c r="I775" s="49">
        <v>510.3</v>
      </c>
      <c r="J775" s="49">
        <v>567</v>
      </c>
      <c r="K775" s="49">
        <v>810</v>
      </c>
      <c r="L775" s="49" t="s">
        <v>48</v>
      </c>
      <c r="M775" s="49">
        <v>26000</v>
      </c>
    </row>
    <row r="776" spans="1:13" x14ac:dyDescent="0.35">
      <c r="A776" s="49" t="s">
        <v>106</v>
      </c>
      <c r="B776" s="49" t="s">
        <v>107</v>
      </c>
      <c r="C776" s="49" t="s">
        <v>3</v>
      </c>
      <c r="D776" s="49" t="s">
        <v>52</v>
      </c>
      <c r="E776" s="49" t="s">
        <v>2</v>
      </c>
      <c r="F776" s="49" t="s">
        <v>63</v>
      </c>
      <c r="G776" s="49" t="s">
        <v>54</v>
      </c>
      <c r="H776" s="49">
        <v>459.27000000000004</v>
      </c>
      <c r="I776" s="49">
        <v>510.3</v>
      </c>
      <c r="J776" s="49">
        <v>567</v>
      </c>
      <c r="K776" s="49">
        <v>810</v>
      </c>
      <c r="L776" s="49" t="s">
        <v>48</v>
      </c>
      <c r="M776" s="49">
        <v>26000</v>
      </c>
    </row>
    <row r="777" spans="1:13" x14ac:dyDescent="0.35">
      <c r="A777" s="49" t="s">
        <v>106</v>
      </c>
      <c r="B777" s="49" t="s">
        <v>107</v>
      </c>
      <c r="C777" s="49" t="s">
        <v>3</v>
      </c>
      <c r="D777" s="49" t="s">
        <v>52</v>
      </c>
      <c r="E777" s="49" t="s">
        <v>2</v>
      </c>
      <c r="F777" s="49" t="s">
        <v>63</v>
      </c>
      <c r="G777" s="49" t="s">
        <v>55</v>
      </c>
      <c r="H777" s="49">
        <v>459.27000000000004</v>
      </c>
      <c r="I777" s="49">
        <v>510.3</v>
      </c>
      <c r="J777" s="49">
        <v>567</v>
      </c>
      <c r="K777" s="49">
        <v>810</v>
      </c>
      <c r="L777" s="49" t="s">
        <v>48</v>
      </c>
      <c r="M777" s="49">
        <v>26000</v>
      </c>
    </row>
    <row r="778" spans="1:13" x14ac:dyDescent="0.35">
      <c r="A778" s="49" t="s">
        <v>106</v>
      </c>
      <c r="B778" s="49" t="s">
        <v>107</v>
      </c>
      <c r="C778" s="49" t="s">
        <v>3</v>
      </c>
      <c r="D778" s="49" t="s">
        <v>52</v>
      </c>
      <c r="E778" s="49" t="s">
        <v>2</v>
      </c>
      <c r="F778" s="49" t="s">
        <v>63</v>
      </c>
      <c r="G778" s="49" t="s">
        <v>56</v>
      </c>
      <c r="H778" s="49">
        <v>459.27000000000004</v>
      </c>
      <c r="I778" s="49">
        <v>510.3</v>
      </c>
      <c r="J778" s="49">
        <v>567</v>
      </c>
      <c r="K778" s="49">
        <v>810</v>
      </c>
      <c r="L778" s="49" t="s">
        <v>48</v>
      </c>
      <c r="M778" s="49">
        <v>26000</v>
      </c>
    </row>
    <row r="779" spans="1:13" x14ac:dyDescent="0.35">
      <c r="A779" s="49" t="s">
        <v>106</v>
      </c>
      <c r="B779" s="49" t="s">
        <v>107</v>
      </c>
      <c r="C779" s="49" t="s">
        <v>3</v>
      </c>
      <c r="D779" s="49" t="s">
        <v>52</v>
      </c>
      <c r="E779" s="49" t="s">
        <v>2</v>
      </c>
      <c r="F779" s="49" t="s">
        <v>63</v>
      </c>
      <c r="G779" s="49" t="s">
        <v>57</v>
      </c>
      <c r="H779" s="49">
        <v>459.27000000000004</v>
      </c>
      <c r="I779" s="49">
        <v>510.3</v>
      </c>
      <c r="J779" s="49">
        <v>567</v>
      </c>
      <c r="K779" s="49">
        <v>810</v>
      </c>
      <c r="L779" s="49" t="s">
        <v>48</v>
      </c>
      <c r="M779" s="49">
        <v>26000</v>
      </c>
    </row>
    <row r="780" spans="1:13" x14ac:dyDescent="0.35">
      <c r="A780" s="49" t="s">
        <v>106</v>
      </c>
      <c r="B780" s="49" t="s">
        <v>107</v>
      </c>
      <c r="C780" s="49" t="s">
        <v>3</v>
      </c>
      <c r="D780" s="49" t="s">
        <v>58</v>
      </c>
      <c r="E780" s="49" t="s">
        <v>2</v>
      </c>
      <c r="F780" s="49" t="s">
        <v>63</v>
      </c>
      <c r="G780" s="49" t="s">
        <v>22</v>
      </c>
      <c r="H780" s="49">
        <v>306</v>
      </c>
      <c r="I780" s="49">
        <v>340</v>
      </c>
      <c r="J780" s="49">
        <v>385</v>
      </c>
      <c r="K780" s="49">
        <v>550</v>
      </c>
      <c r="L780" s="49" t="s">
        <v>48</v>
      </c>
      <c r="M780" s="49">
        <v>26000</v>
      </c>
    </row>
    <row r="781" spans="1:13" x14ac:dyDescent="0.35">
      <c r="A781" s="49" t="s">
        <v>106</v>
      </c>
      <c r="B781" s="49" t="s">
        <v>107</v>
      </c>
      <c r="C781" s="49" t="s">
        <v>3</v>
      </c>
      <c r="D781" s="49" t="s">
        <v>58</v>
      </c>
      <c r="E781" s="49" t="s">
        <v>2</v>
      </c>
      <c r="F781" s="49" t="s">
        <v>63</v>
      </c>
      <c r="G781" s="49" t="s">
        <v>23</v>
      </c>
      <c r="H781" s="49">
        <v>306</v>
      </c>
      <c r="I781" s="49">
        <v>340</v>
      </c>
      <c r="J781" s="49">
        <v>385</v>
      </c>
      <c r="K781" s="49">
        <v>550</v>
      </c>
      <c r="L781" s="49" t="s">
        <v>48</v>
      </c>
      <c r="M781" s="49">
        <v>26000</v>
      </c>
    </row>
    <row r="782" spans="1:13" x14ac:dyDescent="0.35">
      <c r="A782" s="49" t="s">
        <v>106</v>
      </c>
      <c r="B782" s="49" t="s">
        <v>107</v>
      </c>
      <c r="C782" s="49" t="s">
        <v>3</v>
      </c>
      <c r="D782" s="49" t="s">
        <v>58</v>
      </c>
      <c r="E782" s="49" t="s">
        <v>3</v>
      </c>
      <c r="F782" s="49" t="s">
        <v>63</v>
      </c>
      <c r="G782" s="49" t="s">
        <v>24</v>
      </c>
      <c r="H782" s="49">
        <v>306</v>
      </c>
      <c r="I782" s="49">
        <v>340</v>
      </c>
      <c r="J782" s="49">
        <v>385</v>
      </c>
      <c r="K782" s="49">
        <v>550</v>
      </c>
      <c r="L782" s="49" t="s">
        <v>48</v>
      </c>
      <c r="M782" s="49">
        <v>26000</v>
      </c>
    </row>
    <row r="783" spans="1:13" x14ac:dyDescent="0.35">
      <c r="A783" s="49" t="s">
        <v>106</v>
      </c>
      <c r="B783" s="49" t="s">
        <v>107</v>
      </c>
      <c r="C783" s="49" t="s">
        <v>3</v>
      </c>
      <c r="D783" s="49" t="s">
        <v>59</v>
      </c>
      <c r="E783" s="49" t="s">
        <v>2</v>
      </c>
      <c r="F783" s="49" t="s">
        <v>63</v>
      </c>
      <c r="G783" s="49" t="s">
        <v>60</v>
      </c>
      <c r="H783" s="49">
        <v>306</v>
      </c>
      <c r="I783" s="49">
        <v>340</v>
      </c>
      <c r="J783" s="49">
        <v>385</v>
      </c>
      <c r="K783" s="49">
        <v>550</v>
      </c>
      <c r="L783" s="49" t="s">
        <v>48</v>
      </c>
      <c r="M783" s="49">
        <v>26000</v>
      </c>
    </row>
    <row r="784" spans="1:13" x14ac:dyDescent="0.35">
      <c r="A784" s="49" t="s">
        <v>106</v>
      </c>
      <c r="B784" s="49" t="s">
        <v>107</v>
      </c>
      <c r="C784" s="49" t="s">
        <v>3</v>
      </c>
      <c r="D784" s="49" t="s">
        <v>59</v>
      </c>
      <c r="E784" s="49" t="s">
        <v>2</v>
      </c>
      <c r="F784" s="49" t="s">
        <v>63</v>
      </c>
      <c r="G784" s="49" t="s">
        <v>25</v>
      </c>
      <c r="H784" s="49">
        <v>306</v>
      </c>
      <c r="I784" s="49">
        <v>340</v>
      </c>
      <c r="J784" s="49">
        <v>385</v>
      </c>
      <c r="K784" s="49">
        <v>550</v>
      </c>
      <c r="L784" s="49" t="s">
        <v>48</v>
      </c>
      <c r="M784" s="49">
        <v>26000</v>
      </c>
    </row>
    <row r="785" spans="1:13" x14ac:dyDescent="0.35">
      <c r="A785" s="49" t="s">
        <v>106</v>
      </c>
      <c r="B785" s="49" t="s">
        <v>107</v>
      </c>
      <c r="C785" s="49" t="s">
        <v>3</v>
      </c>
      <c r="D785" s="49" t="s">
        <v>59</v>
      </c>
      <c r="E785" s="49" t="s">
        <v>2</v>
      </c>
      <c r="F785" s="49" t="s">
        <v>63</v>
      </c>
      <c r="G785" s="49" t="s">
        <v>26</v>
      </c>
      <c r="H785" s="49">
        <v>306</v>
      </c>
      <c r="I785" s="49">
        <v>340</v>
      </c>
      <c r="J785" s="49">
        <v>385</v>
      </c>
      <c r="K785" s="49">
        <v>550</v>
      </c>
      <c r="L785" s="49" t="s">
        <v>48</v>
      </c>
      <c r="M785" s="49">
        <v>26000</v>
      </c>
    </row>
    <row r="786" spans="1:13" x14ac:dyDescent="0.35">
      <c r="A786" s="49" t="s">
        <v>106</v>
      </c>
      <c r="B786" s="49" t="s">
        <v>107</v>
      </c>
      <c r="C786" s="49" t="s">
        <v>3</v>
      </c>
      <c r="D786" s="49" t="s">
        <v>59</v>
      </c>
      <c r="E786" s="49" t="s">
        <v>3</v>
      </c>
      <c r="F786" s="49" t="s">
        <v>63</v>
      </c>
      <c r="G786" s="49" t="s">
        <v>27</v>
      </c>
      <c r="H786" s="49">
        <v>306</v>
      </c>
      <c r="I786" s="49">
        <v>340</v>
      </c>
      <c r="J786" s="49">
        <v>385</v>
      </c>
      <c r="K786" s="49">
        <v>550</v>
      </c>
      <c r="L786" s="49" t="s">
        <v>48</v>
      </c>
      <c r="M786" s="49">
        <v>26000</v>
      </c>
    </row>
    <row r="787" spans="1:13" x14ac:dyDescent="0.35">
      <c r="A787" s="49" t="s">
        <v>106</v>
      </c>
      <c r="B787" s="49" t="s">
        <v>107</v>
      </c>
      <c r="C787" s="49" t="s">
        <v>3</v>
      </c>
      <c r="D787" s="49" t="s">
        <v>61</v>
      </c>
      <c r="E787" s="49" t="s">
        <v>2</v>
      </c>
      <c r="F787" s="49" t="s">
        <v>63</v>
      </c>
      <c r="G787" s="49" t="s">
        <v>62</v>
      </c>
      <c r="H787" s="49">
        <v>306</v>
      </c>
      <c r="I787" s="49">
        <v>340</v>
      </c>
      <c r="J787" s="49">
        <v>385</v>
      </c>
      <c r="K787" s="49">
        <v>433</v>
      </c>
      <c r="L787" s="49" t="s">
        <v>48</v>
      </c>
      <c r="M787" s="49">
        <v>26000</v>
      </c>
    </row>
    <row r="788" spans="1:13" x14ac:dyDescent="0.35">
      <c r="A788" s="49" t="s">
        <v>106</v>
      </c>
      <c r="B788" s="49" t="s">
        <v>107</v>
      </c>
      <c r="C788" s="49" t="s">
        <v>4</v>
      </c>
      <c r="D788" s="49" t="s">
        <v>47</v>
      </c>
      <c r="E788" s="49" t="s">
        <v>2</v>
      </c>
      <c r="F788" s="49" t="s">
        <v>63</v>
      </c>
      <c r="G788" s="49" t="s">
        <v>10</v>
      </c>
      <c r="H788" s="49">
        <v>490.86</v>
      </c>
      <c r="I788" s="49">
        <v>545.4</v>
      </c>
      <c r="J788" s="49">
        <v>606</v>
      </c>
      <c r="K788" s="49">
        <v>865</v>
      </c>
      <c r="L788" s="49" t="s">
        <v>48</v>
      </c>
      <c r="M788" s="49"/>
    </row>
    <row r="789" spans="1:13" x14ac:dyDescent="0.35">
      <c r="A789" s="49" t="s">
        <v>106</v>
      </c>
      <c r="B789" s="49" t="s">
        <v>107</v>
      </c>
      <c r="C789" s="49" t="s">
        <v>4</v>
      </c>
      <c r="D789" s="49" t="s">
        <v>47</v>
      </c>
      <c r="E789" s="49" t="s">
        <v>2</v>
      </c>
      <c r="F789" s="49" t="s">
        <v>63</v>
      </c>
      <c r="G789" s="49" t="s">
        <v>11</v>
      </c>
      <c r="H789" s="49">
        <v>490.86</v>
      </c>
      <c r="I789" s="49">
        <v>545.4</v>
      </c>
      <c r="J789" s="49">
        <v>606</v>
      </c>
      <c r="K789" s="49">
        <v>865</v>
      </c>
      <c r="L789" s="49" t="s">
        <v>48</v>
      </c>
      <c r="M789" s="49"/>
    </row>
    <row r="790" spans="1:13" x14ac:dyDescent="0.35">
      <c r="A790" s="49" t="s">
        <v>106</v>
      </c>
      <c r="B790" s="49" t="s">
        <v>107</v>
      </c>
      <c r="C790" s="49" t="s">
        <v>4</v>
      </c>
      <c r="D790" s="49" t="s">
        <v>47</v>
      </c>
      <c r="E790" s="49" t="s">
        <v>2</v>
      </c>
      <c r="F790" s="49" t="s">
        <v>63</v>
      </c>
      <c r="G790" s="49" t="s">
        <v>49</v>
      </c>
      <c r="H790" s="49">
        <v>490.86</v>
      </c>
      <c r="I790" s="49">
        <v>545.4</v>
      </c>
      <c r="J790" s="49">
        <v>606</v>
      </c>
      <c r="K790" s="49">
        <v>865</v>
      </c>
      <c r="L790" s="49" t="s">
        <v>48</v>
      </c>
      <c r="M790" s="49"/>
    </row>
    <row r="791" spans="1:13" x14ac:dyDescent="0.35">
      <c r="A791" s="49" t="s">
        <v>106</v>
      </c>
      <c r="B791" s="49" t="s">
        <v>107</v>
      </c>
      <c r="C791" s="49" t="s">
        <v>4</v>
      </c>
      <c r="D791" s="49" t="s">
        <v>47</v>
      </c>
      <c r="E791" s="49" t="s">
        <v>2</v>
      </c>
      <c r="F791" s="49" t="s">
        <v>63</v>
      </c>
      <c r="G791" s="49" t="s">
        <v>12</v>
      </c>
      <c r="H791" s="49">
        <v>490.86</v>
      </c>
      <c r="I791" s="49">
        <v>545.4</v>
      </c>
      <c r="J791" s="49">
        <v>606</v>
      </c>
      <c r="K791" s="49">
        <v>865</v>
      </c>
      <c r="L791" s="49" t="s">
        <v>48</v>
      </c>
      <c r="M791" s="49"/>
    </row>
    <row r="792" spans="1:13" x14ac:dyDescent="0.35">
      <c r="A792" s="49" t="s">
        <v>106</v>
      </c>
      <c r="B792" s="49" t="s">
        <v>107</v>
      </c>
      <c r="C792" s="49" t="s">
        <v>4</v>
      </c>
      <c r="D792" s="49" t="s">
        <v>50</v>
      </c>
      <c r="E792" s="49" t="s">
        <v>2</v>
      </c>
      <c r="F792" s="49" t="s">
        <v>63</v>
      </c>
      <c r="G792" s="49" t="s">
        <v>13</v>
      </c>
      <c r="H792" s="49">
        <v>382.5</v>
      </c>
      <c r="I792" s="49">
        <v>425</v>
      </c>
      <c r="J792" s="49">
        <v>606</v>
      </c>
      <c r="K792" s="49">
        <v>865</v>
      </c>
      <c r="L792" s="49" t="s">
        <v>48</v>
      </c>
      <c r="M792" s="49"/>
    </row>
    <row r="793" spans="1:13" x14ac:dyDescent="0.35">
      <c r="A793" s="49" t="s">
        <v>106</v>
      </c>
      <c r="B793" s="49" t="s">
        <v>107</v>
      </c>
      <c r="C793" s="49" t="s">
        <v>4</v>
      </c>
      <c r="D793" s="49" t="s">
        <v>50</v>
      </c>
      <c r="E793" s="49" t="s">
        <v>2</v>
      </c>
      <c r="F793" s="49" t="s">
        <v>63</v>
      </c>
      <c r="G793" s="49" t="s">
        <v>14</v>
      </c>
      <c r="H793" s="49">
        <v>382.5</v>
      </c>
      <c r="I793" s="49">
        <v>425</v>
      </c>
      <c r="J793" s="49">
        <v>606</v>
      </c>
      <c r="K793" s="49">
        <v>865</v>
      </c>
      <c r="L793" s="49" t="s">
        <v>48</v>
      </c>
      <c r="M793" s="49"/>
    </row>
    <row r="794" spans="1:13" x14ac:dyDescent="0.35">
      <c r="A794" s="49" t="s">
        <v>106</v>
      </c>
      <c r="B794" s="49" t="s">
        <v>107</v>
      </c>
      <c r="C794" s="49" t="s">
        <v>4</v>
      </c>
      <c r="D794" s="49" t="s">
        <v>50</v>
      </c>
      <c r="E794" s="49" t="s">
        <v>2</v>
      </c>
      <c r="F794" s="49" t="s">
        <v>63</v>
      </c>
      <c r="G794" s="49" t="s">
        <v>15</v>
      </c>
      <c r="H794" s="49">
        <v>382.5</v>
      </c>
      <c r="I794" s="49">
        <v>425</v>
      </c>
      <c r="J794" s="49">
        <v>606</v>
      </c>
      <c r="K794" s="49">
        <v>865</v>
      </c>
      <c r="L794" s="49" t="s">
        <v>48</v>
      </c>
      <c r="M794" s="49"/>
    </row>
    <row r="795" spans="1:13" x14ac:dyDescent="0.35">
      <c r="A795" s="49" t="s">
        <v>106</v>
      </c>
      <c r="B795" s="49" t="s">
        <v>107</v>
      </c>
      <c r="C795" s="49" t="s">
        <v>4</v>
      </c>
      <c r="D795" s="49" t="s">
        <v>50</v>
      </c>
      <c r="E795" s="49" t="s">
        <v>2</v>
      </c>
      <c r="F795" s="49" t="s">
        <v>63</v>
      </c>
      <c r="G795" s="49" t="s">
        <v>16</v>
      </c>
      <c r="H795" s="49">
        <v>382.5</v>
      </c>
      <c r="I795" s="49">
        <v>425</v>
      </c>
      <c r="J795" s="49">
        <v>606</v>
      </c>
      <c r="K795" s="49">
        <v>865</v>
      </c>
      <c r="L795" s="49" t="s">
        <v>48</v>
      </c>
      <c r="M795" s="49"/>
    </row>
    <row r="796" spans="1:13" x14ac:dyDescent="0.35">
      <c r="A796" s="49" t="s">
        <v>106</v>
      </c>
      <c r="B796" s="49" t="s">
        <v>107</v>
      </c>
      <c r="C796" s="49" t="s">
        <v>4</v>
      </c>
      <c r="D796" s="49" t="s">
        <v>50</v>
      </c>
      <c r="E796" s="49" t="s">
        <v>2</v>
      </c>
      <c r="F796" s="49" t="s">
        <v>63</v>
      </c>
      <c r="G796" s="49" t="s">
        <v>17</v>
      </c>
      <c r="H796" s="49">
        <v>382.5</v>
      </c>
      <c r="I796" s="49">
        <v>425</v>
      </c>
      <c r="J796" s="49">
        <v>606</v>
      </c>
      <c r="K796" s="49">
        <v>865</v>
      </c>
      <c r="L796" s="49" t="s">
        <v>48</v>
      </c>
      <c r="M796" s="49"/>
    </row>
    <row r="797" spans="1:13" x14ac:dyDescent="0.35">
      <c r="A797" s="49" t="s">
        <v>106</v>
      </c>
      <c r="B797" s="49" t="s">
        <v>107</v>
      </c>
      <c r="C797" s="49" t="s">
        <v>4</v>
      </c>
      <c r="D797" s="49" t="s">
        <v>51</v>
      </c>
      <c r="E797" s="49" t="s">
        <v>2</v>
      </c>
      <c r="F797" s="49" t="s">
        <v>63</v>
      </c>
      <c r="G797" s="49" t="s">
        <v>18</v>
      </c>
      <c r="H797" s="49">
        <v>376.2</v>
      </c>
      <c r="I797" s="49">
        <v>418</v>
      </c>
      <c r="J797" s="49">
        <v>597</v>
      </c>
      <c r="K797" s="49">
        <v>852</v>
      </c>
      <c r="L797" s="49" t="s">
        <v>48</v>
      </c>
      <c r="M797" s="49"/>
    </row>
    <row r="798" spans="1:13" x14ac:dyDescent="0.35">
      <c r="A798" s="49" t="s">
        <v>106</v>
      </c>
      <c r="B798" s="49" t="s">
        <v>107</v>
      </c>
      <c r="C798" s="49" t="s">
        <v>4</v>
      </c>
      <c r="D798" s="49" t="s">
        <v>51</v>
      </c>
      <c r="E798" s="49" t="s">
        <v>2</v>
      </c>
      <c r="F798" s="49" t="s">
        <v>63</v>
      </c>
      <c r="G798" s="49" t="s">
        <v>19</v>
      </c>
      <c r="H798" s="49">
        <v>376.2</v>
      </c>
      <c r="I798" s="49">
        <v>418</v>
      </c>
      <c r="J798" s="49">
        <v>597</v>
      </c>
      <c r="K798" s="49">
        <v>852</v>
      </c>
      <c r="L798" s="49" t="s">
        <v>48</v>
      </c>
      <c r="M798" s="49"/>
    </row>
    <row r="799" spans="1:13" x14ac:dyDescent="0.35">
      <c r="A799" s="49" t="s">
        <v>106</v>
      </c>
      <c r="B799" s="49" t="s">
        <v>107</v>
      </c>
      <c r="C799" s="49" t="s">
        <v>4</v>
      </c>
      <c r="D799" s="49" t="s">
        <v>51</v>
      </c>
      <c r="E799" s="49" t="s">
        <v>3</v>
      </c>
      <c r="F799" s="49" t="s">
        <v>63</v>
      </c>
      <c r="G799" s="49" t="s">
        <v>20</v>
      </c>
      <c r="H799" s="49">
        <v>376.2</v>
      </c>
      <c r="I799" s="49">
        <v>418</v>
      </c>
      <c r="J799" s="49">
        <v>597</v>
      </c>
      <c r="K799" s="49">
        <v>852</v>
      </c>
      <c r="L799" s="49" t="s">
        <v>48</v>
      </c>
      <c r="M799" s="49"/>
    </row>
    <row r="800" spans="1:13" x14ac:dyDescent="0.35">
      <c r="A800" s="49" t="s">
        <v>106</v>
      </c>
      <c r="B800" s="49" t="s">
        <v>107</v>
      </c>
      <c r="C800" s="49" t="s">
        <v>4</v>
      </c>
      <c r="D800" s="49" t="s">
        <v>51</v>
      </c>
      <c r="E800" s="49" t="s">
        <v>3</v>
      </c>
      <c r="F800" s="49" t="s">
        <v>63</v>
      </c>
      <c r="G800" s="49" t="s">
        <v>21</v>
      </c>
      <c r="H800" s="49">
        <v>376.2</v>
      </c>
      <c r="I800" s="49">
        <v>418</v>
      </c>
      <c r="J800" s="49">
        <v>597</v>
      </c>
      <c r="K800" s="49">
        <v>852</v>
      </c>
      <c r="L800" s="49" t="s">
        <v>48</v>
      </c>
      <c r="M800" s="49"/>
    </row>
    <row r="801" spans="1:13" x14ac:dyDescent="0.35">
      <c r="A801" s="49" t="s">
        <v>106</v>
      </c>
      <c r="B801" s="49" t="s">
        <v>107</v>
      </c>
      <c r="C801" s="49" t="s">
        <v>4</v>
      </c>
      <c r="D801" s="49" t="s">
        <v>52</v>
      </c>
      <c r="E801" s="49" t="s">
        <v>2</v>
      </c>
      <c r="F801" s="49" t="s">
        <v>63</v>
      </c>
      <c r="G801" s="49" t="s">
        <v>53</v>
      </c>
      <c r="H801" s="49">
        <v>483.57000000000005</v>
      </c>
      <c r="I801" s="49">
        <v>537.30000000000007</v>
      </c>
      <c r="J801" s="49">
        <v>597</v>
      </c>
      <c r="K801" s="49">
        <v>852</v>
      </c>
      <c r="L801" s="49" t="s">
        <v>48</v>
      </c>
      <c r="M801" s="49"/>
    </row>
    <row r="802" spans="1:13" x14ac:dyDescent="0.35">
      <c r="A802" s="49" t="s">
        <v>106</v>
      </c>
      <c r="B802" s="49" t="s">
        <v>107</v>
      </c>
      <c r="C802" s="49" t="s">
        <v>4</v>
      </c>
      <c r="D802" s="49" t="s">
        <v>52</v>
      </c>
      <c r="E802" s="49" t="s">
        <v>2</v>
      </c>
      <c r="F802" s="49" t="s">
        <v>63</v>
      </c>
      <c r="G802" s="49" t="s">
        <v>54</v>
      </c>
      <c r="H802" s="49">
        <v>483.57000000000005</v>
      </c>
      <c r="I802" s="49">
        <v>537.30000000000007</v>
      </c>
      <c r="J802" s="49">
        <v>597</v>
      </c>
      <c r="K802" s="49">
        <v>852</v>
      </c>
      <c r="L802" s="49" t="s">
        <v>48</v>
      </c>
      <c r="M802" s="49"/>
    </row>
    <row r="803" spans="1:13" x14ac:dyDescent="0.35">
      <c r="A803" s="49" t="s">
        <v>106</v>
      </c>
      <c r="B803" s="49" t="s">
        <v>107</v>
      </c>
      <c r="C803" s="49" t="s">
        <v>4</v>
      </c>
      <c r="D803" s="49" t="s">
        <v>52</v>
      </c>
      <c r="E803" s="49" t="s">
        <v>2</v>
      </c>
      <c r="F803" s="49" t="s">
        <v>63</v>
      </c>
      <c r="G803" s="49" t="s">
        <v>55</v>
      </c>
      <c r="H803" s="49">
        <v>483.57000000000005</v>
      </c>
      <c r="I803" s="49">
        <v>537.30000000000007</v>
      </c>
      <c r="J803" s="49">
        <v>597</v>
      </c>
      <c r="K803" s="49">
        <v>852</v>
      </c>
      <c r="L803" s="49" t="s">
        <v>48</v>
      </c>
      <c r="M803" s="49"/>
    </row>
    <row r="804" spans="1:13" x14ac:dyDescent="0.35">
      <c r="A804" s="49" t="s">
        <v>106</v>
      </c>
      <c r="B804" s="49" t="s">
        <v>107</v>
      </c>
      <c r="C804" s="49" t="s">
        <v>4</v>
      </c>
      <c r="D804" s="49" t="s">
        <v>52</v>
      </c>
      <c r="E804" s="49" t="s">
        <v>2</v>
      </c>
      <c r="F804" s="49" t="s">
        <v>63</v>
      </c>
      <c r="G804" s="49" t="s">
        <v>56</v>
      </c>
      <c r="H804" s="49">
        <v>483.57000000000005</v>
      </c>
      <c r="I804" s="49">
        <v>537.30000000000007</v>
      </c>
      <c r="J804" s="49">
        <v>597</v>
      </c>
      <c r="K804" s="49">
        <v>852</v>
      </c>
      <c r="L804" s="49" t="s">
        <v>48</v>
      </c>
      <c r="M804" s="49"/>
    </row>
    <row r="805" spans="1:13" x14ac:dyDescent="0.35">
      <c r="A805" s="49" t="s">
        <v>106</v>
      </c>
      <c r="B805" s="49" t="s">
        <v>107</v>
      </c>
      <c r="C805" s="49" t="s">
        <v>4</v>
      </c>
      <c r="D805" s="49" t="s">
        <v>52</v>
      </c>
      <c r="E805" s="49" t="s">
        <v>2</v>
      </c>
      <c r="F805" s="49" t="s">
        <v>63</v>
      </c>
      <c r="G805" s="49" t="s">
        <v>57</v>
      </c>
      <c r="H805" s="49">
        <v>483.57000000000005</v>
      </c>
      <c r="I805" s="49">
        <v>537.30000000000007</v>
      </c>
      <c r="J805" s="49">
        <v>597</v>
      </c>
      <c r="K805" s="49">
        <v>852</v>
      </c>
      <c r="L805" s="49" t="s">
        <v>48</v>
      </c>
      <c r="M805" s="49"/>
    </row>
    <row r="806" spans="1:13" x14ac:dyDescent="0.35">
      <c r="A806" s="49" t="s">
        <v>106</v>
      </c>
      <c r="B806" s="49" t="s">
        <v>107</v>
      </c>
      <c r="C806" s="49" t="s">
        <v>4</v>
      </c>
      <c r="D806" s="49" t="s">
        <v>58</v>
      </c>
      <c r="E806" s="49" t="s">
        <v>2</v>
      </c>
      <c r="F806" s="49" t="s">
        <v>63</v>
      </c>
      <c r="G806" s="49" t="s">
        <v>22</v>
      </c>
      <c r="H806" s="49">
        <v>306</v>
      </c>
      <c r="I806" s="49">
        <v>340</v>
      </c>
      <c r="J806" s="49">
        <v>385</v>
      </c>
      <c r="K806" s="49">
        <v>550</v>
      </c>
      <c r="L806" s="49" t="s">
        <v>48</v>
      </c>
      <c r="M806" s="49"/>
    </row>
    <row r="807" spans="1:13" x14ac:dyDescent="0.35">
      <c r="A807" s="49" t="s">
        <v>106</v>
      </c>
      <c r="B807" s="49" t="s">
        <v>107</v>
      </c>
      <c r="C807" s="49" t="s">
        <v>4</v>
      </c>
      <c r="D807" s="49" t="s">
        <v>58</v>
      </c>
      <c r="E807" s="49" t="s">
        <v>2</v>
      </c>
      <c r="F807" s="49" t="s">
        <v>63</v>
      </c>
      <c r="G807" s="49" t="s">
        <v>23</v>
      </c>
      <c r="H807" s="49">
        <v>306</v>
      </c>
      <c r="I807" s="49">
        <v>340</v>
      </c>
      <c r="J807" s="49">
        <v>385</v>
      </c>
      <c r="K807" s="49">
        <v>550</v>
      </c>
      <c r="L807" s="49" t="s">
        <v>48</v>
      </c>
      <c r="M807" s="49"/>
    </row>
    <row r="808" spans="1:13" x14ac:dyDescent="0.35">
      <c r="A808" s="49" t="s">
        <v>106</v>
      </c>
      <c r="B808" s="49" t="s">
        <v>107</v>
      </c>
      <c r="C808" s="49" t="s">
        <v>4</v>
      </c>
      <c r="D808" s="49" t="s">
        <v>58</v>
      </c>
      <c r="E808" s="49" t="s">
        <v>3</v>
      </c>
      <c r="F808" s="49" t="s">
        <v>63</v>
      </c>
      <c r="G808" s="49" t="s">
        <v>24</v>
      </c>
      <c r="H808" s="49">
        <v>306</v>
      </c>
      <c r="I808" s="49">
        <v>340</v>
      </c>
      <c r="J808" s="49">
        <v>385</v>
      </c>
      <c r="K808" s="49">
        <v>550</v>
      </c>
      <c r="L808" s="49" t="s">
        <v>48</v>
      </c>
      <c r="M808" s="49"/>
    </row>
    <row r="809" spans="1:13" x14ac:dyDescent="0.35">
      <c r="A809" s="49" t="s">
        <v>106</v>
      </c>
      <c r="B809" s="49" t="s">
        <v>107</v>
      </c>
      <c r="C809" s="49" t="s">
        <v>4</v>
      </c>
      <c r="D809" s="49" t="s">
        <v>59</v>
      </c>
      <c r="E809" s="49" t="s">
        <v>2</v>
      </c>
      <c r="F809" s="49" t="s">
        <v>63</v>
      </c>
      <c r="G809" s="49" t="s">
        <v>60</v>
      </c>
      <c r="H809" s="49">
        <v>306</v>
      </c>
      <c r="I809" s="49">
        <v>340</v>
      </c>
      <c r="J809" s="49">
        <v>385</v>
      </c>
      <c r="K809" s="49">
        <v>550</v>
      </c>
      <c r="L809" s="49" t="s">
        <v>48</v>
      </c>
      <c r="M809" s="49"/>
    </row>
    <row r="810" spans="1:13" x14ac:dyDescent="0.35">
      <c r="A810" s="49" t="s">
        <v>106</v>
      </c>
      <c r="B810" s="49" t="s">
        <v>107</v>
      </c>
      <c r="C810" s="49" t="s">
        <v>4</v>
      </c>
      <c r="D810" s="49" t="s">
        <v>59</v>
      </c>
      <c r="E810" s="49" t="s">
        <v>2</v>
      </c>
      <c r="F810" s="49" t="s">
        <v>63</v>
      </c>
      <c r="G810" s="49" t="s">
        <v>25</v>
      </c>
      <c r="H810" s="49">
        <v>306</v>
      </c>
      <c r="I810" s="49">
        <v>340</v>
      </c>
      <c r="J810" s="49">
        <v>385</v>
      </c>
      <c r="K810" s="49">
        <v>550</v>
      </c>
      <c r="L810" s="49" t="s">
        <v>48</v>
      </c>
      <c r="M810" s="49"/>
    </row>
    <row r="811" spans="1:13" x14ac:dyDescent="0.35">
      <c r="A811" s="49" t="s">
        <v>106</v>
      </c>
      <c r="B811" s="49" t="s">
        <v>107</v>
      </c>
      <c r="C811" s="49" t="s">
        <v>4</v>
      </c>
      <c r="D811" s="49" t="s">
        <v>59</v>
      </c>
      <c r="E811" s="49" t="s">
        <v>2</v>
      </c>
      <c r="F811" s="49" t="s">
        <v>63</v>
      </c>
      <c r="G811" s="49" t="s">
        <v>26</v>
      </c>
      <c r="H811" s="49">
        <v>306</v>
      </c>
      <c r="I811" s="49">
        <v>340</v>
      </c>
      <c r="J811" s="49">
        <v>385</v>
      </c>
      <c r="K811" s="49">
        <v>550</v>
      </c>
      <c r="L811" s="49" t="s">
        <v>48</v>
      </c>
      <c r="M811" s="49"/>
    </row>
    <row r="812" spans="1:13" x14ac:dyDescent="0.35">
      <c r="A812" s="49" t="s">
        <v>106</v>
      </c>
      <c r="B812" s="49" t="s">
        <v>107</v>
      </c>
      <c r="C812" s="49" t="s">
        <v>4</v>
      </c>
      <c r="D812" s="49" t="s">
        <v>59</v>
      </c>
      <c r="E812" s="49" t="s">
        <v>3</v>
      </c>
      <c r="F812" s="49" t="s">
        <v>63</v>
      </c>
      <c r="G812" s="49" t="s">
        <v>27</v>
      </c>
      <c r="H812" s="49">
        <v>306</v>
      </c>
      <c r="I812" s="49">
        <v>340</v>
      </c>
      <c r="J812" s="49">
        <v>385</v>
      </c>
      <c r="K812" s="49">
        <v>550</v>
      </c>
      <c r="L812" s="49" t="s">
        <v>48</v>
      </c>
      <c r="M812" s="49"/>
    </row>
    <row r="813" spans="1:13" x14ac:dyDescent="0.35">
      <c r="A813" s="49" t="s">
        <v>106</v>
      </c>
      <c r="B813" s="49" t="s">
        <v>107</v>
      </c>
      <c r="C813" s="49" t="s">
        <v>4</v>
      </c>
      <c r="D813" s="49" t="s">
        <v>61</v>
      </c>
      <c r="E813" s="49" t="s">
        <v>2</v>
      </c>
      <c r="F813" s="49" t="s">
        <v>63</v>
      </c>
      <c r="G813" s="49" t="s">
        <v>62</v>
      </c>
      <c r="H813" s="49">
        <v>306</v>
      </c>
      <c r="I813" s="49">
        <v>340</v>
      </c>
      <c r="J813" s="49">
        <v>385</v>
      </c>
      <c r="K813" s="49">
        <v>433</v>
      </c>
      <c r="L813" s="49" t="s">
        <v>48</v>
      </c>
      <c r="M813" s="49"/>
    </row>
    <row r="814" spans="1:13" x14ac:dyDescent="0.35">
      <c r="A814" s="49" t="s">
        <v>106</v>
      </c>
      <c r="B814" s="49" t="s">
        <v>107</v>
      </c>
      <c r="C814" s="49" t="s">
        <v>7</v>
      </c>
      <c r="D814" s="49" t="s">
        <v>47</v>
      </c>
      <c r="E814" s="49" t="s">
        <v>2</v>
      </c>
      <c r="F814" s="49" t="s">
        <v>63</v>
      </c>
      <c r="G814" s="49" t="s">
        <v>10</v>
      </c>
      <c r="H814" s="49">
        <v>490.86</v>
      </c>
      <c r="I814" s="49">
        <v>545.4</v>
      </c>
      <c r="J814" s="49">
        <v>606</v>
      </c>
      <c r="K814" s="49">
        <v>865</v>
      </c>
      <c r="L814" s="49" t="s">
        <v>48</v>
      </c>
      <c r="M814" s="49"/>
    </row>
    <row r="815" spans="1:13" x14ac:dyDescent="0.35">
      <c r="A815" s="49" t="s">
        <v>106</v>
      </c>
      <c r="B815" s="49" t="s">
        <v>107</v>
      </c>
      <c r="C815" s="49" t="s">
        <v>7</v>
      </c>
      <c r="D815" s="49" t="s">
        <v>47</v>
      </c>
      <c r="E815" s="49" t="s">
        <v>2</v>
      </c>
      <c r="F815" s="49" t="s">
        <v>63</v>
      </c>
      <c r="G815" s="49" t="s">
        <v>11</v>
      </c>
      <c r="H815" s="49">
        <v>490.86</v>
      </c>
      <c r="I815" s="49">
        <v>545.4</v>
      </c>
      <c r="J815" s="49">
        <v>606</v>
      </c>
      <c r="K815" s="49">
        <v>865</v>
      </c>
      <c r="L815" s="49" t="s">
        <v>48</v>
      </c>
      <c r="M815" s="49"/>
    </row>
    <row r="816" spans="1:13" x14ac:dyDescent="0.35">
      <c r="A816" s="49" t="s">
        <v>106</v>
      </c>
      <c r="B816" s="49" t="s">
        <v>107</v>
      </c>
      <c r="C816" s="49" t="s">
        <v>7</v>
      </c>
      <c r="D816" s="49" t="s">
        <v>47</v>
      </c>
      <c r="E816" s="49" t="s">
        <v>2</v>
      </c>
      <c r="F816" s="49" t="s">
        <v>63</v>
      </c>
      <c r="G816" s="49" t="s">
        <v>49</v>
      </c>
      <c r="H816" s="49">
        <v>490.86</v>
      </c>
      <c r="I816" s="49">
        <v>545.4</v>
      </c>
      <c r="J816" s="49">
        <v>606</v>
      </c>
      <c r="K816" s="49">
        <v>865</v>
      </c>
      <c r="L816" s="49" t="s">
        <v>48</v>
      </c>
      <c r="M816" s="49"/>
    </row>
    <row r="817" spans="1:13" x14ac:dyDescent="0.35">
      <c r="A817" s="49" t="s">
        <v>106</v>
      </c>
      <c r="B817" s="49" t="s">
        <v>107</v>
      </c>
      <c r="C817" s="49" t="s">
        <v>7</v>
      </c>
      <c r="D817" s="49" t="s">
        <v>47</v>
      </c>
      <c r="E817" s="49" t="s">
        <v>2</v>
      </c>
      <c r="F817" s="49" t="s">
        <v>63</v>
      </c>
      <c r="G817" s="49" t="s">
        <v>12</v>
      </c>
      <c r="H817" s="49">
        <v>490.86</v>
      </c>
      <c r="I817" s="49">
        <v>545.4</v>
      </c>
      <c r="J817" s="49">
        <v>606</v>
      </c>
      <c r="K817" s="49">
        <v>865</v>
      </c>
      <c r="L817" s="49" t="s">
        <v>48</v>
      </c>
      <c r="M817" s="49"/>
    </row>
    <row r="818" spans="1:13" x14ac:dyDescent="0.35">
      <c r="A818" s="49" t="s">
        <v>106</v>
      </c>
      <c r="B818" s="49" t="s">
        <v>107</v>
      </c>
      <c r="C818" s="49" t="s">
        <v>7</v>
      </c>
      <c r="D818" s="49" t="s">
        <v>50</v>
      </c>
      <c r="E818" s="49" t="s">
        <v>2</v>
      </c>
      <c r="F818" s="49" t="s">
        <v>63</v>
      </c>
      <c r="G818" s="49" t="s">
        <v>13</v>
      </c>
      <c r="H818" s="49">
        <v>382.5</v>
      </c>
      <c r="I818" s="49">
        <v>425</v>
      </c>
      <c r="J818" s="49">
        <v>606</v>
      </c>
      <c r="K818" s="49">
        <v>865</v>
      </c>
      <c r="L818" s="49" t="s">
        <v>48</v>
      </c>
      <c r="M818" s="49"/>
    </row>
    <row r="819" spans="1:13" x14ac:dyDescent="0.35">
      <c r="A819" s="49" t="s">
        <v>106</v>
      </c>
      <c r="B819" s="49" t="s">
        <v>107</v>
      </c>
      <c r="C819" s="49" t="s">
        <v>7</v>
      </c>
      <c r="D819" s="49" t="s">
        <v>50</v>
      </c>
      <c r="E819" s="49" t="s">
        <v>2</v>
      </c>
      <c r="F819" s="49" t="s">
        <v>63</v>
      </c>
      <c r="G819" s="49" t="s">
        <v>14</v>
      </c>
      <c r="H819" s="49">
        <v>382.5</v>
      </c>
      <c r="I819" s="49">
        <v>425</v>
      </c>
      <c r="J819" s="49">
        <v>606</v>
      </c>
      <c r="K819" s="49">
        <v>865</v>
      </c>
      <c r="L819" s="49" t="s">
        <v>48</v>
      </c>
      <c r="M819" s="49"/>
    </row>
    <row r="820" spans="1:13" x14ac:dyDescent="0.35">
      <c r="A820" s="49" t="s">
        <v>106</v>
      </c>
      <c r="B820" s="49" t="s">
        <v>107</v>
      </c>
      <c r="C820" s="49" t="s">
        <v>7</v>
      </c>
      <c r="D820" s="49" t="s">
        <v>50</v>
      </c>
      <c r="E820" s="49" t="s">
        <v>2</v>
      </c>
      <c r="F820" s="49" t="s">
        <v>63</v>
      </c>
      <c r="G820" s="49" t="s">
        <v>15</v>
      </c>
      <c r="H820" s="49">
        <v>382.5</v>
      </c>
      <c r="I820" s="49">
        <v>425</v>
      </c>
      <c r="J820" s="49">
        <v>606</v>
      </c>
      <c r="K820" s="49">
        <v>865</v>
      </c>
      <c r="L820" s="49" t="s">
        <v>48</v>
      </c>
      <c r="M820" s="49"/>
    </row>
    <row r="821" spans="1:13" x14ac:dyDescent="0.35">
      <c r="A821" s="49" t="s">
        <v>106</v>
      </c>
      <c r="B821" s="49" t="s">
        <v>107</v>
      </c>
      <c r="C821" s="49" t="s">
        <v>7</v>
      </c>
      <c r="D821" s="49" t="s">
        <v>50</v>
      </c>
      <c r="E821" s="49" t="s">
        <v>2</v>
      </c>
      <c r="F821" s="49" t="s">
        <v>63</v>
      </c>
      <c r="G821" s="49" t="s">
        <v>16</v>
      </c>
      <c r="H821" s="49">
        <v>382.5</v>
      </c>
      <c r="I821" s="49">
        <v>425</v>
      </c>
      <c r="J821" s="49">
        <v>606</v>
      </c>
      <c r="K821" s="49">
        <v>865</v>
      </c>
      <c r="L821" s="49" t="s">
        <v>48</v>
      </c>
      <c r="M821" s="49"/>
    </row>
    <row r="822" spans="1:13" x14ac:dyDescent="0.35">
      <c r="A822" s="49" t="s">
        <v>106</v>
      </c>
      <c r="B822" s="49" t="s">
        <v>107</v>
      </c>
      <c r="C822" s="49" t="s">
        <v>7</v>
      </c>
      <c r="D822" s="49" t="s">
        <v>50</v>
      </c>
      <c r="E822" s="49" t="s">
        <v>2</v>
      </c>
      <c r="F822" s="49" t="s">
        <v>63</v>
      </c>
      <c r="G822" s="49" t="s">
        <v>17</v>
      </c>
      <c r="H822" s="49">
        <v>382.5</v>
      </c>
      <c r="I822" s="49">
        <v>425</v>
      </c>
      <c r="J822" s="49">
        <v>606</v>
      </c>
      <c r="K822" s="49">
        <v>865</v>
      </c>
      <c r="L822" s="49" t="s">
        <v>48</v>
      </c>
      <c r="M822" s="49"/>
    </row>
    <row r="823" spans="1:13" x14ac:dyDescent="0.35">
      <c r="A823" s="49" t="s">
        <v>106</v>
      </c>
      <c r="B823" s="49" t="s">
        <v>107</v>
      </c>
      <c r="C823" s="49" t="s">
        <v>7</v>
      </c>
      <c r="D823" s="49" t="s">
        <v>51</v>
      </c>
      <c r="E823" s="49" t="s">
        <v>2</v>
      </c>
      <c r="F823" s="49" t="s">
        <v>63</v>
      </c>
      <c r="G823" s="49" t="s">
        <v>18</v>
      </c>
      <c r="H823" s="49">
        <v>376.2</v>
      </c>
      <c r="I823" s="49">
        <v>418</v>
      </c>
      <c r="J823" s="49">
        <v>597</v>
      </c>
      <c r="K823" s="49">
        <v>852</v>
      </c>
      <c r="L823" s="49" t="s">
        <v>48</v>
      </c>
      <c r="M823" s="49"/>
    </row>
    <row r="824" spans="1:13" x14ac:dyDescent="0.35">
      <c r="A824" s="49" t="s">
        <v>106</v>
      </c>
      <c r="B824" s="49" t="s">
        <v>107</v>
      </c>
      <c r="C824" s="49" t="s">
        <v>7</v>
      </c>
      <c r="D824" s="49" t="s">
        <v>51</v>
      </c>
      <c r="E824" s="49" t="s">
        <v>2</v>
      </c>
      <c r="F824" s="49" t="s">
        <v>63</v>
      </c>
      <c r="G824" s="49" t="s">
        <v>19</v>
      </c>
      <c r="H824" s="49">
        <v>376.2</v>
      </c>
      <c r="I824" s="49">
        <v>418</v>
      </c>
      <c r="J824" s="49">
        <v>597</v>
      </c>
      <c r="K824" s="49">
        <v>852</v>
      </c>
      <c r="L824" s="49" t="s">
        <v>48</v>
      </c>
      <c r="M824" s="49"/>
    </row>
    <row r="825" spans="1:13" x14ac:dyDescent="0.35">
      <c r="A825" s="49" t="s">
        <v>106</v>
      </c>
      <c r="B825" s="49" t="s">
        <v>107</v>
      </c>
      <c r="C825" s="49" t="s">
        <v>7</v>
      </c>
      <c r="D825" s="49" t="s">
        <v>51</v>
      </c>
      <c r="E825" s="49" t="s">
        <v>3</v>
      </c>
      <c r="F825" s="49" t="s">
        <v>63</v>
      </c>
      <c r="G825" s="49" t="s">
        <v>20</v>
      </c>
      <c r="H825" s="49">
        <v>376.2</v>
      </c>
      <c r="I825" s="49">
        <v>418</v>
      </c>
      <c r="J825" s="49">
        <v>597</v>
      </c>
      <c r="K825" s="49">
        <v>852</v>
      </c>
      <c r="L825" s="49" t="s">
        <v>48</v>
      </c>
      <c r="M825" s="49"/>
    </row>
    <row r="826" spans="1:13" x14ac:dyDescent="0.35">
      <c r="A826" s="49" t="s">
        <v>106</v>
      </c>
      <c r="B826" s="49" t="s">
        <v>107</v>
      </c>
      <c r="C826" s="49" t="s">
        <v>7</v>
      </c>
      <c r="D826" s="49" t="s">
        <v>51</v>
      </c>
      <c r="E826" s="49" t="s">
        <v>3</v>
      </c>
      <c r="F826" s="49" t="s">
        <v>63</v>
      </c>
      <c r="G826" s="49" t="s">
        <v>21</v>
      </c>
      <c r="H826" s="49">
        <v>376.2</v>
      </c>
      <c r="I826" s="49">
        <v>418</v>
      </c>
      <c r="J826" s="49">
        <v>597</v>
      </c>
      <c r="K826" s="49">
        <v>852</v>
      </c>
      <c r="L826" s="49" t="s">
        <v>48</v>
      </c>
      <c r="M826" s="49"/>
    </row>
    <row r="827" spans="1:13" x14ac:dyDescent="0.35">
      <c r="A827" s="49" t="s">
        <v>106</v>
      </c>
      <c r="B827" s="49" t="s">
        <v>107</v>
      </c>
      <c r="C827" s="49" t="s">
        <v>7</v>
      </c>
      <c r="D827" s="49" t="s">
        <v>52</v>
      </c>
      <c r="E827" s="49" t="s">
        <v>2</v>
      </c>
      <c r="F827" s="49" t="s">
        <v>63</v>
      </c>
      <c r="G827" s="49" t="s">
        <v>53</v>
      </c>
      <c r="H827" s="49">
        <v>483.57000000000005</v>
      </c>
      <c r="I827" s="49">
        <v>537.30000000000007</v>
      </c>
      <c r="J827" s="49">
        <v>597</v>
      </c>
      <c r="K827" s="49">
        <v>852</v>
      </c>
      <c r="L827" s="49" t="s">
        <v>48</v>
      </c>
      <c r="M827" s="49"/>
    </row>
    <row r="828" spans="1:13" x14ac:dyDescent="0.35">
      <c r="A828" s="49" t="s">
        <v>106</v>
      </c>
      <c r="B828" s="49" t="s">
        <v>107</v>
      </c>
      <c r="C828" s="49" t="s">
        <v>7</v>
      </c>
      <c r="D828" s="49" t="s">
        <v>52</v>
      </c>
      <c r="E828" s="49" t="s">
        <v>2</v>
      </c>
      <c r="F828" s="49" t="s">
        <v>63</v>
      </c>
      <c r="G828" s="49" t="s">
        <v>54</v>
      </c>
      <c r="H828" s="49">
        <v>483.57000000000005</v>
      </c>
      <c r="I828" s="49">
        <v>537.30000000000007</v>
      </c>
      <c r="J828" s="49">
        <v>597</v>
      </c>
      <c r="K828" s="49">
        <v>852</v>
      </c>
      <c r="L828" s="49" t="s">
        <v>48</v>
      </c>
      <c r="M828" s="49"/>
    </row>
    <row r="829" spans="1:13" x14ac:dyDescent="0.35">
      <c r="A829" s="49" t="s">
        <v>106</v>
      </c>
      <c r="B829" s="49" t="s">
        <v>107</v>
      </c>
      <c r="C829" s="49" t="s">
        <v>7</v>
      </c>
      <c r="D829" s="49" t="s">
        <v>52</v>
      </c>
      <c r="E829" s="49" t="s">
        <v>2</v>
      </c>
      <c r="F829" s="49" t="s">
        <v>63</v>
      </c>
      <c r="G829" s="49" t="s">
        <v>55</v>
      </c>
      <c r="H829" s="49">
        <v>483.57000000000005</v>
      </c>
      <c r="I829" s="49">
        <v>537.30000000000007</v>
      </c>
      <c r="J829" s="49">
        <v>597</v>
      </c>
      <c r="K829" s="49">
        <v>852</v>
      </c>
      <c r="L829" s="49" t="s">
        <v>48</v>
      </c>
      <c r="M829" s="49"/>
    </row>
    <row r="830" spans="1:13" x14ac:dyDescent="0.35">
      <c r="A830" s="49" t="s">
        <v>106</v>
      </c>
      <c r="B830" s="49" t="s">
        <v>107</v>
      </c>
      <c r="C830" s="49" t="s">
        <v>7</v>
      </c>
      <c r="D830" s="49" t="s">
        <v>52</v>
      </c>
      <c r="E830" s="49" t="s">
        <v>2</v>
      </c>
      <c r="F830" s="49" t="s">
        <v>63</v>
      </c>
      <c r="G830" s="49" t="s">
        <v>56</v>
      </c>
      <c r="H830" s="49">
        <v>483.57000000000005</v>
      </c>
      <c r="I830" s="49">
        <v>537.30000000000007</v>
      </c>
      <c r="J830" s="49">
        <v>597</v>
      </c>
      <c r="K830" s="49">
        <v>852</v>
      </c>
      <c r="L830" s="49" t="s">
        <v>48</v>
      </c>
      <c r="M830" s="49"/>
    </row>
    <row r="831" spans="1:13" x14ac:dyDescent="0.35">
      <c r="A831" s="49" t="s">
        <v>106</v>
      </c>
      <c r="B831" s="49" t="s">
        <v>107</v>
      </c>
      <c r="C831" s="49" t="s">
        <v>7</v>
      </c>
      <c r="D831" s="49" t="s">
        <v>52</v>
      </c>
      <c r="E831" s="49" t="s">
        <v>2</v>
      </c>
      <c r="F831" s="49" t="s">
        <v>63</v>
      </c>
      <c r="G831" s="49" t="s">
        <v>57</v>
      </c>
      <c r="H831" s="49">
        <v>483.57000000000005</v>
      </c>
      <c r="I831" s="49">
        <v>537.30000000000007</v>
      </c>
      <c r="J831" s="49">
        <v>597</v>
      </c>
      <c r="K831" s="49">
        <v>852</v>
      </c>
      <c r="L831" s="49" t="s">
        <v>48</v>
      </c>
      <c r="M831" s="49"/>
    </row>
    <row r="832" spans="1:13" x14ac:dyDescent="0.35">
      <c r="A832" s="49" t="s">
        <v>106</v>
      </c>
      <c r="B832" s="49" t="s">
        <v>107</v>
      </c>
      <c r="C832" s="49" t="s">
        <v>7</v>
      </c>
      <c r="D832" s="49" t="s">
        <v>58</v>
      </c>
      <c r="E832" s="49" t="s">
        <v>2</v>
      </c>
      <c r="F832" s="49" t="s">
        <v>63</v>
      </c>
      <c r="G832" s="49" t="s">
        <v>22</v>
      </c>
      <c r="H832" s="49">
        <v>306</v>
      </c>
      <c r="I832" s="49">
        <v>340</v>
      </c>
      <c r="J832" s="49">
        <v>385</v>
      </c>
      <c r="K832" s="49">
        <v>550</v>
      </c>
      <c r="L832" s="49" t="s">
        <v>48</v>
      </c>
      <c r="M832" s="49"/>
    </row>
    <row r="833" spans="1:13" x14ac:dyDescent="0.35">
      <c r="A833" s="49" t="s">
        <v>106</v>
      </c>
      <c r="B833" s="49" t="s">
        <v>107</v>
      </c>
      <c r="C833" s="49" t="s">
        <v>7</v>
      </c>
      <c r="D833" s="49" t="s">
        <v>58</v>
      </c>
      <c r="E833" s="49" t="s">
        <v>2</v>
      </c>
      <c r="F833" s="49" t="s">
        <v>63</v>
      </c>
      <c r="G833" s="49" t="s">
        <v>23</v>
      </c>
      <c r="H833" s="49">
        <v>306</v>
      </c>
      <c r="I833" s="49">
        <v>340</v>
      </c>
      <c r="J833" s="49">
        <v>385</v>
      </c>
      <c r="K833" s="49">
        <v>550</v>
      </c>
      <c r="L833" s="49" t="s">
        <v>48</v>
      </c>
      <c r="M833" s="49"/>
    </row>
    <row r="834" spans="1:13" x14ac:dyDescent="0.35">
      <c r="A834" s="49" t="s">
        <v>106</v>
      </c>
      <c r="B834" s="49" t="s">
        <v>107</v>
      </c>
      <c r="C834" s="49" t="s">
        <v>7</v>
      </c>
      <c r="D834" s="49" t="s">
        <v>58</v>
      </c>
      <c r="E834" s="49" t="s">
        <v>3</v>
      </c>
      <c r="F834" s="49" t="s">
        <v>63</v>
      </c>
      <c r="G834" s="49" t="s">
        <v>24</v>
      </c>
      <c r="H834" s="49">
        <v>306</v>
      </c>
      <c r="I834" s="49">
        <v>340</v>
      </c>
      <c r="J834" s="49">
        <v>385</v>
      </c>
      <c r="K834" s="49">
        <v>550</v>
      </c>
      <c r="L834" s="49" t="s">
        <v>48</v>
      </c>
      <c r="M834" s="49"/>
    </row>
    <row r="835" spans="1:13" x14ac:dyDescent="0.35">
      <c r="A835" s="49" t="s">
        <v>106</v>
      </c>
      <c r="B835" s="49" t="s">
        <v>107</v>
      </c>
      <c r="C835" s="49" t="s">
        <v>7</v>
      </c>
      <c r="D835" s="49" t="s">
        <v>59</v>
      </c>
      <c r="E835" s="49" t="s">
        <v>2</v>
      </c>
      <c r="F835" s="49" t="s">
        <v>63</v>
      </c>
      <c r="G835" s="49" t="s">
        <v>60</v>
      </c>
      <c r="H835" s="49">
        <v>306</v>
      </c>
      <c r="I835" s="49">
        <v>340</v>
      </c>
      <c r="J835" s="49">
        <v>385</v>
      </c>
      <c r="K835" s="49">
        <v>550</v>
      </c>
      <c r="L835" s="49" t="s">
        <v>48</v>
      </c>
      <c r="M835" s="49"/>
    </row>
    <row r="836" spans="1:13" x14ac:dyDescent="0.35">
      <c r="A836" s="49" t="s">
        <v>106</v>
      </c>
      <c r="B836" s="49" t="s">
        <v>107</v>
      </c>
      <c r="C836" s="49" t="s">
        <v>7</v>
      </c>
      <c r="D836" s="49" t="s">
        <v>59</v>
      </c>
      <c r="E836" s="49" t="s">
        <v>2</v>
      </c>
      <c r="F836" s="49" t="s">
        <v>63</v>
      </c>
      <c r="G836" s="49" t="s">
        <v>25</v>
      </c>
      <c r="H836" s="49">
        <v>306</v>
      </c>
      <c r="I836" s="49">
        <v>340</v>
      </c>
      <c r="J836" s="49">
        <v>385</v>
      </c>
      <c r="K836" s="49">
        <v>550</v>
      </c>
      <c r="L836" s="49" t="s">
        <v>48</v>
      </c>
      <c r="M836" s="49"/>
    </row>
    <row r="837" spans="1:13" x14ac:dyDescent="0.35">
      <c r="A837" s="49" t="s">
        <v>106</v>
      </c>
      <c r="B837" s="49" t="s">
        <v>107</v>
      </c>
      <c r="C837" s="49" t="s">
        <v>7</v>
      </c>
      <c r="D837" s="49" t="s">
        <v>59</v>
      </c>
      <c r="E837" s="49" t="s">
        <v>2</v>
      </c>
      <c r="F837" s="49" t="s">
        <v>63</v>
      </c>
      <c r="G837" s="49" t="s">
        <v>26</v>
      </c>
      <c r="H837" s="49">
        <v>306</v>
      </c>
      <c r="I837" s="49">
        <v>340</v>
      </c>
      <c r="J837" s="49">
        <v>385</v>
      </c>
      <c r="K837" s="49">
        <v>550</v>
      </c>
      <c r="L837" s="49" t="s">
        <v>48</v>
      </c>
      <c r="M837" s="49"/>
    </row>
    <row r="838" spans="1:13" x14ac:dyDescent="0.35">
      <c r="A838" s="49" t="s">
        <v>106</v>
      </c>
      <c r="B838" s="49" t="s">
        <v>107</v>
      </c>
      <c r="C838" s="49" t="s">
        <v>7</v>
      </c>
      <c r="D838" s="49" t="s">
        <v>59</v>
      </c>
      <c r="E838" s="49" t="s">
        <v>3</v>
      </c>
      <c r="F838" s="49" t="s">
        <v>63</v>
      </c>
      <c r="G838" s="49" t="s">
        <v>27</v>
      </c>
      <c r="H838" s="49">
        <v>306</v>
      </c>
      <c r="I838" s="49">
        <v>340</v>
      </c>
      <c r="J838" s="49">
        <v>385</v>
      </c>
      <c r="K838" s="49">
        <v>550</v>
      </c>
      <c r="L838" s="49" t="s">
        <v>48</v>
      </c>
      <c r="M838" s="49"/>
    </row>
    <row r="839" spans="1:13" x14ac:dyDescent="0.35">
      <c r="A839" s="49" t="s">
        <v>106</v>
      </c>
      <c r="B839" s="49" t="s">
        <v>107</v>
      </c>
      <c r="C839" s="49" t="s">
        <v>7</v>
      </c>
      <c r="D839" s="49" t="s">
        <v>61</v>
      </c>
      <c r="E839" s="49" t="s">
        <v>2</v>
      </c>
      <c r="F839" s="49" t="s">
        <v>63</v>
      </c>
      <c r="G839" s="49" t="s">
        <v>62</v>
      </c>
      <c r="H839" s="49">
        <v>306</v>
      </c>
      <c r="I839" s="49">
        <v>340</v>
      </c>
      <c r="J839" s="49">
        <v>385</v>
      </c>
      <c r="K839" s="49">
        <v>433</v>
      </c>
      <c r="L839" s="49" t="s">
        <v>48</v>
      </c>
      <c r="M839" s="49"/>
    </row>
    <row r="840" spans="1:13" x14ac:dyDescent="0.35">
      <c r="A840" s="49" t="s">
        <v>106</v>
      </c>
      <c r="B840" s="49" t="s">
        <v>107</v>
      </c>
      <c r="C840" s="49" t="s">
        <v>8</v>
      </c>
      <c r="D840" s="49" t="s">
        <v>47</v>
      </c>
      <c r="E840" s="49" t="s">
        <v>2</v>
      </c>
      <c r="F840" s="49" t="s">
        <v>63</v>
      </c>
      <c r="G840" s="49" t="s">
        <v>10</v>
      </c>
      <c r="H840" s="49">
        <v>490.86</v>
      </c>
      <c r="I840" s="49">
        <v>545.4</v>
      </c>
      <c r="J840" s="49">
        <v>606</v>
      </c>
      <c r="K840" s="49">
        <v>865</v>
      </c>
      <c r="L840" s="49" t="s">
        <v>48</v>
      </c>
      <c r="M840" s="49">
        <v>30000</v>
      </c>
    </row>
    <row r="841" spans="1:13" x14ac:dyDescent="0.35">
      <c r="A841" s="49" t="s">
        <v>106</v>
      </c>
      <c r="B841" s="49" t="s">
        <v>107</v>
      </c>
      <c r="C841" s="49" t="s">
        <v>8</v>
      </c>
      <c r="D841" s="49" t="s">
        <v>47</v>
      </c>
      <c r="E841" s="49" t="s">
        <v>2</v>
      </c>
      <c r="F841" s="49" t="s">
        <v>63</v>
      </c>
      <c r="G841" s="49" t="s">
        <v>11</v>
      </c>
      <c r="H841" s="49">
        <v>490.86</v>
      </c>
      <c r="I841" s="49">
        <v>545.4</v>
      </c>
      <c r="J841" s="49">
        <v>606</v>
      </c>
      <c r="K841" s="49">
        <v>865</v>
      </c>
      <c r="L841" s="49" t="s">
        <v>48</v>
      </c>
      <c r="M841" s="49">
        <v>30000</v>
      </c>
    </row>
    <row r="842" spans="1:13" x14ac:dyDescent="0.35">
      <c r="A842" s="49" t="s">
        <v>106</v>
      </c>
      <c r="B842" s="49" t="s">
        <v>107</v>
      </c>
      <c r="C842" s="49" t="s">
        <v>8</v>
      </c>
      <c r="D842" s="49" t="s">
        <v>47</v>
      </c>
      <c r="E842" s="49" t="s">
        <v>2</v>
      </c>
      <c r="F842" s="49" t="s">
        <v>63</v>
      </c>
      <c r="G842" s="49" t="s">
        <v>49</v>
      </c>
      <c r="H842" s="49">
        <v>490.86</v>
      </c>
      <c r="I842" s="49">
        <v>545.4</v>
      </c>
      <c r="J842" s="49">
        <v>606</v>
      </c>
      <c r="K842" s="49">
        <v>865</v>
      </c>
      <c r="L842" s="49" t="s">
        <v>48</v>
      </c>
      <c r="M842" s="49">
        <v>30000</v>
      </c>
    </row>
    <row r="843" spans="1:13" x14ac:dyDescent="0.35">
      <c r="A843" s="49" t="s">
        <v>106</v>
      </c>
      <c r="B843" s="49" t="s">
        <v>107</v>
      </c>
      <c r="C843" s="49" t="s">
        <v>8</v>
      </c>
      <c r="D843" s="49" t="s">
        <v>47</v>
      </c>
      <c r="E843" s="49" t="s">
        <v>2</v>
      </c>
      <c r="F843" s="49" t="s">
        <v>63</v>
      </c>
      <c r="G843" s="49" t="s">
        <v>12</v>
      </c>
      <c r="H843" s="49">
        <v>490.86</v>
      </c>
      <c r="I843" s="49">
        <v>545.4</v>
      </c>
      <c r="J843" s="49">
        <v>606</v>
      </c>
      <c r="K843" s="49">
        <v>865</v>
      </c>
      <c r="L843" s="49" t="s">
        <v>48</v>
      </c>
      <c r="M843" s="49">
        <v>30000</v>
      </c>
    </row>
    <row r="844" spans="1:13" x14ac:dyDescent="0.35">
      <c r="A844" s="49" t="s">
        <v>106</v>
      </c>
      <c r="B844" s="49" t="s">
        <v>107</v>
      </c>
      <c r="C844" s="49" t="s">
        <v>8</v>
      </c>
      <c r="D844" s="49" t="s">
        <v>50</v>
      </c>
      <c r="E844" s="49" t="s">
        <v>2</v>
      </c>
      <c r="F844" s="49" t="s">
        <v>63</v>
      </c>
      <c r="G844" s="49" t="s">
        <v>13</v>
      </c>
      <c r="H844" s="49">
        <v>382.5</v>
      </c>
      <c r="I844" s="49">
        <v>425</v>
      </c>
      <c r="J844" s="49">
        <v>606</v>
      </c>
      <c r="K844" s="49">
        <v>865</v>
      </c>
      <c r="L844" s="49" t="s">
        <v>48</v>
      </c>
      <c r="M844" s="49">
        <v>30000</v>
      </c>
    </row>
    <row r="845" spans="1:13" x14ac:dyDescent="0.35">
      <c r="A845" s="49" t="s">
        <v>106</v>
      </c>
      <c r="B845" s="49" t="s">
        <v>107</v>
      </c>
      <c r="C845" s="49" t="s">
        <v>8</v>
      </c>
      <c r="D845" s="49" t="s">
        <v>50</v>
      </c>
      <c r="E845" s="49" t="s">
        <v>2</v>
      </c>
      <c r="F845" s="49" t="s">
        <v>63</v>
      </c>
      <c r="G845" s="49" t="s">
        <v>14</v>
      </c>
      <c r="H845" s="49">
        <v>382.5</v>
      </c>
      <c r="I845" s="49">
        <v>425</v>
      </c>
      <c r="J845" s="49">
        <v>606</v>
      </c>
      <c r="K845" s="49">
        <v>865</v>
      </c>
      <c r="L845" s="49" t="s">
        <v>48</v>
      </c>
      <c r="M845" s="49">
        <v>30000</v>
      </c>
    </row>
    <row r="846" spans="1:13" x14ac:dyDescent="0.35">
      <c r="A846" s="49" t="s">
        <v>106</v>
      </c>
      <c r="B846" s="49" t="s">
        <v>107</v>
      </c>
      <c r="C846" s="49" t="s">
        <v>8</v>
      </c>
      <c r="D846" s="49" t="s">
        <v>50</v>
      </c>
      <c r="E846" s="49" t="s">
        <v>2</v>
      </c>
      <c r="F846" s="49" t="s">
        <v>63</v>
      </c>
      <c r="G846" s="49" t="s">
        <v>15</v>
      </c>
      <c r="H846" s="49">
        <v>382.5</v>
      </c>
      <c r="I846" s="49">
        <v>425</v>
      </c>
      <c r="J846" s="49">
        <v>606</v>
      </c>
      <c r="K846" s="49">
        <v>865</v>
      </c>
      <c r="L846" s="49" t="s">
        <v>48</v>
      </c>
      <c r="M846" s="49">
        <v>30000</v>
      </c>
    </row>
    <row r="847" spans="1:13" x14ac:dyDescent="0.35">
      <c r="A847" s="49" t="s">
        <v>106</v>
      </c>
      <c r="B847" s="49" t="s">
        <v>107</v>
      </c>
      <c r="C847" s="49" t="s">
        <v>8</v>
      </c>
      <c r="D847" s="49" t="s">
        <v>50</v>
      </c>
      <c r="E847" s="49" t="s">
        <v>2</v>
      </c>
      <c r="F847" s="49" t="s">
        <v>63</v>
      </c>
      <c r="G847" s="49" t="s">
        <v>16</v>
      </c>
      <c r="H847" s="49">
        <v>382.5</v>
      </c>
      <c r="I847" s="49">
        <v>425</v>
      </c>
      <c r="J847" s="49">
        <v>606</v>
      </c>
      <c r="K847" s="49">
        <v>865</v>
      </c>
      <c r="L847" s="49" t="s">
        <v>48</v>
      </c>
      <c r="M847" s="49">
        <v>30000</v>
      </c>
    </row>
    <row r="848" spans="1:13" x14ac:dyDescent="0.35">
      <c r="A848" s="49" t="s">
        <v>106</v>
      </c>
      <c r="B848" s="49" t="s">
        <v>107</v>
      </c>
      <c r="C848" s="49" t="s">
        <v>8</v>
      </c>
      <c r="D848" s="49" t="s">
        <v>50</v>
      </c>
      <c r="E848" s="49" t="s">
        <v>2</v>
      </c>
      <c r="F848" s="49" t="s">
        <v>63</v>
      </c>
      <c r="G848" s="49" t="s">
        <v>17</v>
      </c>
      <c r="H848" s="49">
        <v>382.5</v>
      </c>
      <c r="I848" s="49">
        <v>425</v>
      </c>
      <c r="J848" s="49">
        <v>606</v>
      </c>
      <c r="K848" s="49">
        <v>865</v>
      </c>
      <c r="L848" s="49" t="s">
        <v>48</v>
      </c>
      <c r="M848" s="49">
        <v>30000</v>
      </c>
    </row>
    <row r="849" spans="1:13" x14ac:dyDescent="0.35">
      <c r="A849" s="49" t="s">
        <v>106</v>
      </c>
      <c r="B849" s="49" t="s">
        <v>107</v>
      </c>
      <c r="C849" s="49" t="s">
        <v>8</v>
      </c>
      <c r="D849" s="49" t="s">
        <v>51</v>
      </c>
      <c r="E849" s="49" t="s">
        <v>2</v>
      </c>
      <c r="F849" s="49" t="s">
        <v>63</v>
      </c>
      <c r="G849" s="49" t="s">
        <v>18</v>
      </c>
      <c r="H849" s="49">
        <v>361.8</v>
      </c>
      <c r="I849" s="49">
        <v>402</v>
      </c>
      <c r="J849" s="49">
        <v>574</v>
      </c>
      <c r="K849" s="49">
        <v>820</v>
      </c>
      <c r="L849" s="49" t="s">
        <v>48</v>
      </c>
      <c r="M849" s="49">
        <v>30000</v>
      </c>
    </row>
    <row r="850" spans="1:13" x14ac:dyDescent="0.35">
      <c r="A850" s="49" t="s">
        <v>106</v>
      </c>
      <c r="B850" s="49" t="s">
        <v>107</v>
      </c>
      <c r="C850" s="49" t="s">
        <v>8</v>
      </c>
      <c r="D850" s="49" t="s">
        <v>51</v>
      </c>
      <c r="E850" s="49" t="s">
        <v>2</v>
      </c>
      <c r="F850" s="49" t="s">
        <v>63</v>
      </c>
      <c r="G850" s="49" t="s">
        <v>19</v>
      </c>
      <c r="H850" s="49">
        <v>361.8</v>
      </c>
      <c r="I850" s="49">
        <v>402</v>
      </c>
      <c r="J850" s="49">
        <v>574</v>
      </c>
      <c r="K850" s="49">
        <v>820</v>
      </c>
      <c r="L850" s="49" t="s">
        <v>48</v>
      </c>
      <c r="M850" s="49">
        <v>30000</v>
      </c>
    </row>
    <row r="851" spans="1:13" x14ac:dyDescent="0.35">
      <c r="A851" s="49" t="s">
        <v>106</v>
      </c>
      <c r="B851" s="49" t="s">
        <v>107</v>
      </c>
      <c r="C851" s="49" t="s">
        <v>8</v>
      </c>
      <c r="D851" s="49" t="s">
        <v>51</v>
      </c>
      <c r="E851" s="49" t="s">
        <v>3</v>
      </c>
      <c r="F851" s="49" t="s">
        <v>63</v>
      </c>
      <c r="G851" s="49" t="s">
        <v>20</v>
      </c>
      <c r="H851" s="49">
        <v>361.8</v>
      </c>
      <c r="I851" s="49">
        <v>402</v>
      </c>
      <c r="J851" s="49">
        <v>574</v>
      </c>
      <c r="K851" s="49">
        <v>820</v>
      </c>
      <c r="L851" s="49" t="s">
        <v>48</v>
      </c>
      <c r="M851" s="49">
        <v>30000</v>
      </c>
    </row>
    <row r="852" spans="1:13" x14ac:dyDescent="0.35">
      <c r="A852" s="49" t="s">
        <v>106</v>
      </c>
      <c r="B852" s="49" t="s">
        <v>107</v>
      </c>
      <c r="C852" s="49" t="s">
        <v>8</v>
      </c>
      <c r="D852" s="49" t="s">
        <v>51</v>
      </c>
      <c r="E852" s="49" t="s">
        <v>3</v>
      </c>
      <c r="F852" s="49" t="s">
        <v>63</v>
      </c>
      <c r="G852" s="49" t="s">
        <v>21</v>
      </c>
      <c r="H852" s="49">
        <v>361.8</v>
      </c>
      <c r="I852" s="49">
        <v>402</v>
      </c>
      <c r="J852" s="49">
        <v>574</v>
      </c>
      <c r="K852" s="49">
        <v>820</v>
      </c>
      <c r="L852" s="49" t="s">
        <v>48</v>
      </c>
      <c r="M852" s="49">
        <v>30000</v>
      </c>
    </row>
    <row r="853" spans="1:13" x14ac:dyDescent="0.35">
      <c r="A853" s="49" t="s">
        <v>106</v>
      </c>
      <c r="B853" s="49" t="s">
        <v>107</v>
      </c>
      <c r="C853" s="49" t="s">
        <v>8</v>
      </c>
      <c r="D853" s="49" t="s">
        <v>52</v>
      </c>
      <c r="E853" s="49" t="s">
        <v>2</v>
      </c>
      <c r="F853" s="49" t="s">
        <v>63</v>
      </c>
      <c r="G853" s="49" t="s">
        <v>53</v>
      </c>
      <c r="H853" s="49">
        <v>311.85000000000002</v>
      </c>
      <c r="I853" s="49">
        <v>346.5</v>
      </c>
      <c r="J853" s="49">
        <v>385</v>
      </c>
      <c r="K853" s="49">
        <v>550</v>
      </c>
      <c r="L853" s="49" t="s">
        <v>48</v>
      </c>
      <c r="M853" s="49">
        <v>30000</v>
      </c>
    </row>
    <row r="854" spans="1:13" x14ac:dyDescent="0.35">
      <c r="A854" s="49" t="s">
        <v>106</v>
      </c>
      <c r="B854" s="49" t="s">
        <v>107</v>
      </c>
      <c r="C854" s="49" t="s">
        <v>8</v>
      </c>
      <c r="D854" s="49" t="s">
        <v>52</v>
      </c>
      <c r="E854" s="49" t="s">
        <v>2</v>
      </c>
      <c r="F854" s="49" t="s">
        <v>63</v>
      </c>
      <c r="G854" s="49" t="s">
        <v>54</v>
      </c>
      <c r="H854" s="49">
        <v>311.85000000000002</v>
      </c>
      <c r="I854" s="49">
        <v>346.5</v>
      </c>
      <c r="J854" s="49">
        <v>385</v>
      </c>
      <c r="K854" s="49">
        <v>550</v>
      </c>
      <c r="L854" s="49" t="s">
        <v>48</v>
      </c>
      <c r="M854" s="49">
        <v>30000</v>
      </c>
    </row>
    <row r="855" spans="1:13" x14ac:dyDescent="0.35">
      <c r="A855" s="49" t="s">
        <v>106</v>
      </c>
      <c r="B855" s="49" t="s">
        <v>107</v>
      </c>
      <c r="C855" s="49" t="s">
        <v>8</v>
      </c>
      <c r="D855" s="49" t="s">
        <v>52</v>
      </c>
      <c r="E855" s="49" t="s">
        <v>2</v>
      </c>
      <c r="F855" s="49" t="s">
        <v>63</v>
      </c>
      <c r="G855" s="49" t="s">
        <v>55</v>
      </c>
      <c r="H855" s="49">
        <v>311.85000000000002</v>
      </c>
      <c r="I855" s="49">
        <v>346.5</v>
      </c>
      <c r="J855" s="49">
        <v>385</v>
      </c>
      <c r="K855" s="49">
        <v>550</v>
      </c>
      <c r="L855" s="49" t="s">
        <v>48</v>
      </c>
      <c r="M855" s="49">
        <v>30000</v>
      </c>
    </row>
    <row r="856" spans="1:13" x14ac:dyDescent="0.35">
      <c r="A856" s="49" t="s">
        <v>106</v>
      </c>
      <c r="B856" s="49" t="s">
        <v>107</v>
      </c>
      <c r="C856" s="49" t="s">
        <v>8</v>
      </c>
      <c r="D856" s="49" t="s">
        <v>52</v>
      </c>
      <c r="E856" s="49" t="s">
        <v>2</v>
      </c>
      <c r="F856" s="49" t="s">
        <v>63</v>
      </c>
      <c r="G856" s="49" t="s">
        <v>56</v>
      </c>
      <c r="H856" s="49">
        <v>311.85000000000002</v>
      </c>
      <c r="I856" s="49">
        <v>346.5</v>
      </c>
      <c r="J856" s="49">
        <v>385</v>
      </c>
      <c r="K856" s="49">
        <v>550</v>
      </c>
      <c r="L856" s="49" t="s">
        <v>48</v>
      </c>
      <c r="M856" s="49">
        <v>30000</v>
      </c>
    </row>
    <row r="857" spans="1:13" x14ac:dyDescent="0.35">
      <c r="A857" s="49" t="s">
        <v>106</v>
      </c>
      <c r="B857" s="49" t="s">
        <v>107</v>
      </c>
      <c r="C857" s="49" t="s">
        <v>8</v>
      </c>
      <c r="D857" s="49" t="s">
        <v>52</v>
      </c>
      <c r="E857" s="49" t="s">
        <v>2</v>
      </c>
      <c r="F857" s="49" t="s">
        <v>63</v>
      </c>
      <c r="G857" s="49" t="s">
        <v>57</v>
      </c>
      <c r="H857" s="49">
        <v>311.85000000000002</v>
      </c>
      <c r="I857" s="49">
        <v>346.5</v>
      </c>
      <c r="J857" s="49">
        <v>385</v>
      </c>
      <c r="K857" s="49">
        <v>550</v>
      </c>
      <c r="L857" s="49" t="s">
        <v>48</v>
      </c>
      <c r="M857" s="49">
        <v>30000</v>
      </c>
    </row>
    <row r="858" spans="1:13" x14ac:dyDescent="0.35">
      <c r="A858" s="49" t="s">
        <v>106</v>
      </c>
      <c r="B858" s="49" t="s">
        <v>107</v>
      </c>
      <c r="C858" s="49" t="s">
        <v>8</v>
      </c>
      <c r="D858" s="49" t="s">
        <v>58</v>
      </c>
      <c r="E858" s="49" t="s">
        <v>2</v>
      </c>
      <c r="F858" s="49" t="s">
        <v>63</v>
      </c>
      <c r="G858" s="49" t="s">
        <v>22</v>
      </c>
      <c r="H858" s="49">
        <v>306</v>
      </c>
      <c r="I858" s="49">
        <v>340</v>
      </c>
      <c r="J858" s="49">
        <v>385</v>
      </c>
      <c r="K858" s="49">
        <v>550</v>
      </c>
      <c r="L858" s="49" t="s">
        <v>48</v>
      </c>
      <c r="M858" s="49">
        <v>30000</v>
      </c>
    </row>
    <row r="859" spans="1:13" x14ac:dyDescent="0.35">
      <c r="A859" s="49" t="s">
        <v>106</v>
      </c>
      <c r="B859" s="49" t="s">
        <v>107</v>
      </c>
      <c r="C859" s="49" t="s">
        <v>8</v>
      </c>
      <c r="D859" s="49" t="s">
        <v>58</v>
      </c>
      <c r="E859" s="49" t="s">
        <v>2</v>
      </c>
      <c r="F859" s="49" t="s">
        <v>63</v>
      </c>
      <c r="G859" s="49" t="s">
        <v>23</v>
      </c>
      <c r="H859" s="49">
        <v>306</v>
      </c>
      <c r="I859" s="49">
        <v>340</v>
      </c>
      <c r="J859" s="49">
        <v>385</v>
      </c>
      <c r="K859" s="49">
        <v>550</v>
      </c>
      <c r="L859" s="49" t="s">
        <v>48</v>
      </c>
      <c r="M859" s="49">
        <v>30000</v>
      </c>
    </row>
    <row r="860" spans="1:13" x14ac:dyDescent="0.35">
      <c r="A860" s="49" t="s">
        <v>106</v>
      </c>
      <c r="B860" s="49" t="s">
        <v>107</v>
      </c>
      <c r="C860" s="49" t="s">
        <v>8</v>
      </c>
      <c r="D860" s="49" t="s">
        <v>58</v>
      </c>
      <c r="E860" s="49" t="s">
        <v>3</v>
      </c>
      <c r="F860" s="49" t="s">
        <v>63</v>
      </c>
      <c r="G860" s="49" t="s">
        <v>24</v>
      </c>
      <c r="H860" s="49">
        <v>306</v>
      </c>
      <c r="I860" s="49">
        <v>340</v>
      </c>
      <c r="J860" s="49">
        <v>385</v>
      </c>
      <c r="K860" s="49">
        <v>550</v>
      </c>
      <c r="L860" s="49" t="s">
        <v>48</v>
      </c>
      <c r="M860" s="49">
        <v>30000</v>
      </c>
    </row>
    <row r="861" spans="1:13" x14ac:dyDescent="0.35">
      <c r="A861" s="49" t="s">
        <v>106</v>
      </c>
      <c r="B861" s="49" t="s">
        <v>107</v>
      </c>
      <c r="C861" s="49" t="s">
        <v>8</v>
      </c>
      <c r="D861" s="49" t="s">
        <v>59</v>
      </c>
      <c r="E861" s="49" t="s">
        <v>2</v>
      </c>
      <c r="F861" s="49" t="s">
        <v>63</v>
      </c>
      <c r="G861" s="49" t="s">
        <v>60</v>
      </c>
      <c r="H861" s="49">
        <v>306</v>
      </c>
      <c r="I861" s="49">
        <v>340</v>
      </c>
      <c r="J861" s="49">
        <v>385</v>
      </c>
      <c r="K861" s="49">
        <v>550</v>
      </c>
      <c r="L861" s="49" t="s">
        <v>48</v>
      </c>
      <c r="M861" s="49">
        <v>30000</v>
      </c>
    </row>
    <row r="862" spans="1:13" x14ac:dyDescent="0.35">
      <c r="A862" s="49" t="s">
        <v>106</v>
      </c>
      <c r="B862" s="49" t="s">
        <v>107</v>
      </c>
      <c r="C862" s="49" t="s">
        <v>8</v>
      </c>
      <c r="D862" s="49" t="s">
        <v>59</v>
      </c>
      <c r="E862" s="49" t="s">
        <v>2</v>
      </c>
      <c r="F862" s="49" t="s">
        <v>63</v>
      </c>
      <c r="G862" s="49" t="s">
        <v>25</v>
      </c>
      <c r="H862" s="49">
        <v>306</v>
      </c>
      <c r="I862" s="49">
        <v>340</v>
      </c>
      <c r="J862" s="49">
        <v>385</v>
      </c>
      <c r="K862" s="49">
        <v>550</v>
      </c>
      <c r="L862" s="49" t="s">
        <v>48</v>
      </c>
      <c r="M862" s="49">
        <v>30000</v>
      </c>
    </row>
    <row r="863" spans="1:13" x14ac:dyDescent="0.35">
      <c r="A863" s="49" t="s">
        <v>106</v>
      </c>
      <c r="B863" s="49" t="s">
        <v>107</v>
      </c>
      <c r="C863" s="49" t="s">
        <v>8</v>
      </c>
      <c r="D863" s="49" t="s">
        <v>59</v>
      </c>
      <c r="E863" s="49" t="s">
        <v>2</v>
      </c>
      <c r="F863" s="49" t="s">
        <v>63</v>
      </c>
      <c r="G863" s="49" t="s">
        <v>26</v>
      </c>
      <c r="H863" s="49">
        <v>306</v>
      </c>
      <c r="I863" s="49">
        <v>340</v>
      </c>
      <c r="J863" s="49">
        <v>385</v>
      </c>
      <c r="K863" s="49">
        <v>550</v>
      </c>
      <c r="L863" s="49" t="s">
        <v>48</v>
      </c>
      <c r="M863" s="49">
        <v>30000</v>
      </c>
    </row>
    <row r="864" spans="1:13" x14ac:dyDescent="0.35">
      <c r="A864" s="49" t="s">
        <v>106</v>
      </c>
      <c r="B864" s="49" t="s">
        <v>107</v>
      </c>
      <c r="C864" s="49" t="s">
        <v>8</v>
      </c>
      <c r="D864" s="49" t="s">
        <v>59</v>
      </c>
      <c r="E864" s="49" t="s">
        <v>3</v>
      </c>
      <c r="F864" s="49" t="s">
        <v>63</v>
      </c>
      <c r="G864" s="49" t="s">
        <v>27</v>
      </c>
      <c r="H864" s="49">
        <v>306</v>
      </c>
      <c r="I864" s="49">
        <v>340</v>
      </c>
      <c r="J864" s="49">
        <v>385</v>
      </c>
      <c r="K864" s="49">
        <v>550</v>
      </c>
      <c r="L864" s="49" t="s">
        <v>48</v>
      </c>
      <c r="M864" s="49">
        <v>30000</v>
      </c>
    </row>
    <row r="865" spans="1:13" x14ac:dyDescent="0.35">
      <c r="A865" s="49" t="s">
        <v>106</v>
      </c>
      <c r="B865" s="49" t="s">
        <v>107</v>
      </c>
      <c r="C865" s="49" t="s">
        <v>8</v>
      </c>
      <c r="D865" s="49" t="s">
        <v>61</v>
      </c>
      <c r="E865" s="49" t="s">
        <v>2</v>
      </c>
      <c r="F865" s="49" t="s">
        <v>63</v>
      </c>
      <c r="G865" s="49" t="s">
        <v>62</v>
      </c>
      <c r="H865" s="49">
        <v>306</v>
      </c>
      <c r="I865" s="49">
        <v>340</v>
      </c>
      <c r="J865" s="49">
        <v>385</v>
      </c>
      <c r="K865" s="49">
        <v>433</v>
      </c>
      <c r="L865" s="49" t="s">
        <v>48</v>
      </c>
      <c r="M865" s="49">
        <v>30000</v>
      </c>
    </row>
    <row r="866" spans="1:13" x14ac:dyDescent="0.35">
      <c r="A866" s="49" t="s">
        <v>139</v>
      </c>
      <c r="B866" s="49" t="s">
        <v>108</v>
      </c>
      <c r="C866" s="49" t="s">
        <v>2</v>
      </c>
      <c r="D866" s="49" t="s">
        <v>47</v>
      </c>
      <c r="E866" s="49" t="s">
        <v>2</v>
      </c>
      <c r="F866" s="49" t="s">
        <v>63</v>
      </c>
      <c r="G866" s="49" t="s">
        <v>10</v>
      </c>
      <c r="H866" s="49">
        <v>498.96</v>
      </c>
      <c r="I866" s="49">
        <v>554.4</v>
      </c>
      <c r="J866" s="49">
        <v>616</v>
      </c>
      <c r="K866" s="49">
        <v>880</v>
      </c>
      <c r="L866" s="49" t="s">
        <v>48</v>
      </c>
      <c r="M866" s="49">
        <v>24000</v>
      </c>
    </row>
    <row r="867" spans="1:13" x14ac:dyDescent="0.35">
      <c r="A867" s="49" t="s">
        <v>139</v>
      </c>
      <c r="B867" s="49" t="s">
        <v>108</v>
      </c>
      <c r="C867" s="49" t="s">
        <v>2</v>
      </c>
      <c r="D867" s="49" t="s">
        <v>47</v>
      </c>
      <c r="E867" s="49" t="s">
        <v>2</v>
      </c>
      <c r="F867" s="49" t="s">
        <v>63</v>
      </c>
      <c r="G867" s="49" t="s">
        <v>11</v>
      </c>
      <c r="H867" s="49">
        <v>498.96</v>
      </c>
      <c r="I867" s="49">
        <v>554.4</v>
      </c>
      <c r="J867" s="49">
        <v>616</v>
      </c>
      <c r="K867" s="49">
        <v>880</v>
      </c>
      <c r="L867" s="49" t="s">
        <v>48</v>
      </c>
      <c r="M867" s="49">
        <v>24000</v>
      </c>
    </row>
    <row r="868" spans="1:13" x14ac:dyDescent="0.35">
      <c r="A868" s="49" t="s">
        <v>139</v>
      </c>
      <c r="B868" s="49" t="s">
        <v>108</v>
      </c>
      <c r="C868" s="49" t="s">
        <v>2</v>
      </c>
      <c r="D868" s="49" t="s">
        <v>47</v>
      </c>
      <c r="E868" s="49" t="s">
        <v>2</v>
      </c>
      <c r="F868" s="49" t="s">
        <v>63</v>
      </c>
      <c r="G868" s="49" t="s">
        <v>49</v>
      </c>
      <c r="H868" s="49">
        <v>498.96</v>
      </c>
      <c r="I868" s="49">
        <v>554.4</v>
      </c>
      <c r="J868" s="49">
        <v>616</v>
      </c>
      <c r="K868" s="49">
        <v>880</v>
      </c>
      <c r="L868" s="49" t="s">
        <v>48</v>
      </c>
      <c r="M868" s="49">
        <v>24000</v>
      </c>
    </row>
    <row r="869" spans="1:13" x14ac:dyDescent="0.35">
      <c r="A869" s="49" t="s">
        <v>139</v>
      </c>
      <c r="B869" s="49" t="s">
        <v>108</v>
      </c>
      <c r="C869" s="49" t="s">
        <v>2</v>
      </c>
      <c r="D869" s="49" t="s">
        <v>47</v>
      </c>
      <c r="E869" s="49" t="s">
        <v>2</v>
      </c>
      <c r="F869" s="49" t="s">
        <v>63</v>
      </c>
      <c r="G869" s="49" t="s">
        <v>12</v>
      </c>
      <c r="H869" s="49">
        <v>498.96</v>
      </c>
      <c r="I869" s="49">
        <v>554.4</v>
      </c>
      <c r="J869" s="49">
        <v>616</v>
      </c>
      <c r="K869" s="49">
        <v>880</v>
      </c>
      <c r="L869" s="49" t="s">
        <v>48</v>
      </c>
      <c r="M869" s="49">
        <v>24000</v>
      </c>
    </row>
    <row r="870" spans="1:13" x14ac:dyDescent="0.35">
      <c r="A870" s="49" t="s">
        <v>139</v>
      </c>
      <c r="B870" s="49" t="s">
        <v>108</v>
      </c>
      <c r="C870" s="49" t="s">
        <v>2</v>
      </c>
      <c r="D870" s="49" t="s">
        <v>50</v>
      </c>
      <c r="E870" s="49" t="s">
        <v>2</v>
      </c>
      <c r="F870" s="49" t="s">
        <v>63</v>
      </c>
      <c r="G870" s="49" t="s">
        <v>13</v>
      </c>
      <c r="H870" s="49">
        <v>410.40000000000003</v>
      </c>
      <c r="I870" s="49">
        <v>456</v>
      </c>
      <c r="J870" s="49">
        <v>651</v>
      </c>
      <c r="K870" s="49">
        <v>930</v>
      </c>
      <c r="L870" s="49" t="s">
        <v>48</v>
      </c>
      <c r="M870" s="49">
        <v>24000</v>
      </c>
    </row>
    <row r="871" spans="1:13" x14ac:dyDescent="0.35">
      <c r="A871" s="49" t="s">
        <v>139</v>
      </c>
      <c r="B871" s="49" t="s">
        <v>108</v>
      </c>
      <c r="C871" s="49" t="s">
        <v>2</v>
      </c>
      <c r="D871" s="49" t="s">
        <v>50</v>
      </c>
      <c r="E871" s="49" t="s">
        <v>2</v>
      </c>
      <c r="F871" s="49" t="s">
        <v>63</v>
      </c>
      <c r="G871" s="49" t="s">
        <v>14</v>
      </c>
      <c r="H871" s="49">
        <v>410.40000000000003</v>
      </c>
      <c r="I871" s="49">
        <v>456</v>
      </c>
      <c r="J871" s="49">
        <v>651</v>
      </c>
      <c r="K871" s="49">
        <v>930</v>
      </c>
      <c r="L871" s="49" t="s">
        <v>48</v>
      </c>
      <c r="M871" s="49">
        <v>24000</v>
      </c>
    </row>
    <row r="872" spans="1:13" x14ac:dyDescent="0.35">
      <c r="A872" s="49" t="s">
        <v>139</v>
      </c>
      <c r="B872" s="49" t="s">
        <v>108</v>
      </c>
      <c r="C872" s="49" t="s">
        <v>2</v>
      </c>
      <c r="D872" s="49" t="s">
        <v>50</v>
      </c>
      <c r="E872" s="49" t="s">
        <v>2</v>
      </c>
      <c r="F872" s="49" t="s">
        <v>63</v>
      </c>
      <c r="G872" s="49" t="s">
        <v>15</v>
      </c>
      <c r="H872" s="49">
        <v>410.40000000000003</v>
      </c>
      <c r="I872" s="49">
        <v>456</v>
      </c>
      <c r="J872" s="49">
        <v>651</v>
      </c>
      <c r="K872" s="49">
        <v>930</v>
      </c>
      <c r="L872" s="49" t="s">
        <v>48</v>
      </c>
      <c r="M872" s="49">
        <v>24000</v>
      </c>
    </row>
    <row r="873" spans="1:13" x14ac:dyDescent="0.35">
      <c r="A873" s="49" t="s">
        <v>139</v>
      </c>
      <c r="B873" s="49" t="s">
        <v>108</v>
      </c>
      <c r="C873" s="49" t="s">
        <v>2</v>
      </c>
      <c r="D873" s="49" t="s">
        <v>50</v>
      </c>
      <c r="E873" s="49" t="s">
        <v>2</v>
      </c>
      <c r="F873" s="49" t="s">
        <v>63</v>
      </c>
      <c r="G873" s="49" t="s">
        <v>16</v>
      </c>
      <c r="H873" s="49">
        <v>410.40000000000003</v>
      </c>
      <c r="I873" s="49">
        <v>456</v>
      </c>
      <c r="J873" s="49">
        <v>651</v>
      </c>
      <c r="K873" s="49">
        <v>930</v>
      </c>
      <c r="L873" s="49" t="s">
        <v>48</v>
      </c>
      <c r="M873" s="49">
        <v>24000</v>
      </c>
    </row>
    <row r="874" spans="1:13" x14ac:dyDescent="0.35">
      <c r="A874" s="49" t="s">
        <v>139</v>
      </c>
      <c r="B874" s="49" t="s">
        <v>108</v>
      </c>
      <c r="C874" s="49" t="s">
        <v>2</v>
      </c>
      <c r="D874" s="49" t="s">
        <v>50</v>
      </c>
      <c r="E874" s="49" t="s">
        <v>2</v>
      </c>
      <c r="F874" s="49" t="s">
        <v>63</v>
      </c>
      <c r="G874" s="49" t="s">
        <v>17</v>
      </c>
      <c r="H874" s="49">
        <v>410.40000000000003</v>
      </c>
      <c r="I874" s="49">
        <v>456</v>
      </c>
      <c r="J874" s="49">
        <v>651</v>
      </c>
      <c r="K874" s="49">
        <v>930</v>
      </c>
      <c r="L874" s="49" t="s">
        <v>48</v>
      </c>
      <c r="M874" s="49">
        <v>24000</v>
      </c>
    </row>
    <row r="875" spans="1:13" x14ac:dyDescent="0.35">
      <c r="A875" s="49" t="s">
        <v>139</v>
      </c>
      <c r="B875" s="49" t="s">
        <v>108</v>
      </c>
      <c r="C875" s="49" t="s">
        <v>2</v>
      </c>
      <c r="D875" s="49" t="s">
        <v>51</v>
      </c>
      <c r="E875" s="49" t="s">
        <v>2</v>
      </c>
      <c r="F875" s="49" t="s">
        <v>63</v>
      </c>
      <c r="G875" s="49" t="s">
        <v>18</v>
      </c>
      <c r="H875" s="49">
        <v>367.2</v>
      </c>
      <c r="I875" s="49">
        <v>408</v>
      </c>
      <c r="J875" s="49">
        <v>581</v>
      </c>
      <c r="K875" s="49">
        <v>830</v>
      </c>
      <c r="L875" s="49" t="s">
        <v>48</v>
      </c>
      <c r="M875" s="49">
        <v>24000</v>
      </c>
    </row>
    <row r="876" spans="1:13" x14ac:dyDescent="0.35">
      <c r="A876" s="49" t="s">
        <v>139</v>
      </c>
      <c r="B876" s="49" t="s">
        <v>108</v>
      </c>
      <c r="C876" s="49" t="s">
        <v>2</v>
      </c>
      <c r="D876" s="49" t="s">
        <v>51</v>
      </c>
      <c r="E876" s="49" t="s">
        <v>2</v>
      </c>
      <c r="F876" s="49" t="s">
        <v>63</v>
      </c>
      <c r="G876" s="49" t="s">
        <v>19</v>
      </c>
      <c r="H876" s="49">
        <v>367.2</v>
      </c>
      <c r="I876" s="49">
        <v>408</v>
      </c>
      <c r="J876" s="49">
        <v>581</v>
      </c>
      <c r="K876" s="49">
        <v>830</v>
      </c>
      <c r="L876" s="49" t="s">
        <v>48</v>
      </c>
      <c r="M876" s="49">
        <v>24000</v>
      </c>
    </row>
    <row r="877" spans="1:13" x14ac:dyDescent="0.35">
      <c r="A877" s="49" t="s">
        <v>139</v>
      </c>
      <c r="B877" s="49" t="s">
        <v>108</v>
      </c>
      <c r="C877" s="49" t="s">
        <v>2</v>
      </c>
      <c r="D877" s="49" t="s">
        <v>51</v>
      </c>
      <c r="E877" s="49" t="s">
        <v>3</v>
      </c>
      <c r="F877" s="49" t="s">
        <v>63</v>
      </c>
      <c r="G877" s="49" t="s">
        <v>20</v>
      </c>
      <c r="H877" s="49">
        <v>367.2</v>
      </c>
      <c r="I877" s="49">
        <v>408</v>
      </c>
      <c r="J877" s="49">
        <v>581</v>
      </c>
      <c r="K877" s="49">
        <v>830</v>
      </c>
      <c r="L877" s="49" t="s">
        <v>48</v>
      </c>
      <c r="M877" s="49">
        <v>24000</v>
      </c>
    </row>
    <row r="878" spans="1:13" x14ac:dyDescent="0.35">
      <c r="A878" s="49" t="s">
        <v>139</v>
      </c>
      <c r="B878" s="49" t="s">
        <v>108</v>
      </c>
      <c r="C878" s="49" t="s">
        <v>2</v>
      </c>
      <c r="D878" s="49" t="s">
        <v>51</v>
      </c>
      <c r="E878" s="49" t="s">
        <v>3</v>
      </c>
      <c r="F878" s="49" t="s">
        <v>63</v>
      </c>
      <c r="G878" s="49" t="s">
        <v>21</v>
      </c>
      <c r="H878" s="49">
        <v>367.2</v>
      </c>
      <c r="I878" s="49">
        <v>408</v>
      </c>
      <c r="J878" s="49">
        <v>581</v>
      </c>
      <c r="K878" s="49">
        <v>830</v>
      </c>
      <c r="L878" s="49" t="s">
        <v>48</v>
      </c>
      <c r="M878" s="49">
        <v>24000</v>
      </c>
    </row>
    <row r="879" spans="1:13" x14ac:dyDescent="0.35">
      <c r="A879" s="49" t="s">
        <v>139</v>
      </c>
      <c r="B879" s="49" t="s">
        <v>108</v>
      </c>
      <c r="C879" s="49" t="s">
        <v>2</v>
      </c>
      <c r="D879" s="49" t="s">
        <v>52</v>
      </c>
      <c r="E879" s="49" t="s">
        <v>2</v>
      </c>
      <c r="F879" s="49" t="s">
        <v>63</v>
      </c>
      <c r="G879" s="49" t="s">
        <v>53</v>
      </c>
      <c r="H879" s="49">
        <v>470.61</v>
      </c>
      <c r="I879" s="49">
        <v>522.9</v>
      </c>
      <c r="J879" s="49">
        <v>581</v>
      </c>
      <c r="K879" s="49">
        <v>830</v>
      </c>
      <c r="L879" s="49" t="s">
        <v>48</v>
      </c>
      <c r="M879" s="49">
        <v>24000</v>
      </c>
    </row>
    <row r="880" spans="1:13" x14ac:dyDescent="0.35">
      <c r="A880" s="49" t="s">
        <v>139</v>
      </c>
      <c r="B880" s="49" t="s">
        <v>108</v>
      </c>
      <c r="C880" s="49" t="s">
        <v>2</v>
      </c>
      <c r="D880" s="49" t="s">
        <v>52</v>
      </c>
      <c r="E880" s="49" t="s">
        <v>2</v>
      </c>
      <c r="F880" s="49" t="s">
        <v>63</v>
      </c>
      <c r="G880" s="49" t="s">
        <v>54</v>
      </c>
      <c r="H880" s="49">
        <v>470.61</v>
      </c>
      <c r="I880" s="49">
        <v>522.9</v>
      </c>
      <c r="J880" s="49">
        <v>581</v>
      </c>
      <c r="K880" s="49">
        <v>830</v>
      </c>
      <c r="L880" s="49" t="s">
        <v>48</v>
      </c>
      <c r="M880" s="49">
        <v>24000</v>
      </c>
    </row>
    <row r="881" spans="1:13" x14ac:dyDescent="0.35">
      <c r="A881" s="49" t="s">
        <v>139</v>
      </c>
      <c r="B881" s="49" t="s">
        <v>108</v>
      </c>
      <c r="C881" s="49" t="s">
        <v>2</v>
      </c>
      <c r="D881" s="49" t="s">
        <v>52</v>
      </c>
      <c r="E881" s="49" t="s">
        <v>2</v>
      </c>
      <c r="F881" s="49" t="s">
        <v>63</v>
      </c>
      <c r="G881" s="49" t="s">
        <v>55</v>
      </c>
      <c r="H881" s="49">
        <v>470.61</v>
      </c>
      <c r="I881" s="49">
        <v>522.9</v>
      </c>
      <c r="J881" s="49">
        <v>581</v>
      </c>
      <c r="K881" s="49">
        <v>830</v>
      </c>
      <c r="L881" s="49" t="s">
        <v>48</v>
      </c>
      <c r="M881" s="49">
        <v>24000</v>
      </c>
    </row>
    <row r="882" spans="1:13" x14ac:dyDescent="0.35">
      <c r="A882" s="49" t="s">
        <v>139</v>
      </c>
      <c r="B882" s="49" t="s">
        <v>108</v>
      </c>
      <c r="C882" s="49" t="s">
        <v>2</v>
      </c>
      <c r="D882" s="49" t="s">
        <v>52</v>
      </c>
      <c r="E882" s="49" t="s">
        <v>2</v>
      </c>
      <c r="F882" s="49" t="s">
        <v>63</v>
      </c>
      <c r="G882" s="49" t="s">
        <v>56</v>
      </c>
      <c r="H882" s="49">
        <v>470.61</v>
      </c>
      <c r="I882" s="49">
        <v>522.9</v>
      </c>
      <c r="J882" s="49">
        <v>581</v>
      </c>
      <c r="K882" s="49">
        <v>830</v>
      </c>
      <c r="L882" s="49" t="s">
        <v>48</v>
      </c>
      <c r="M882" s="49">
        <v>24000</v>
      </c>
    </row>
    <row r="883" spans="1:13" x14ac:dyDescent="0.35">
      <c r="A883" s="49" t="s">
        <v>139</v>
      </c>
      <c r="B883" s="49" t="s">
        <v>108</v>
      </c>
      <c r="C883" s="49" t="s">
        <v>2</v>
      </c>
      <c r="D883" s="49" t="s">
        <v>52</v>
      </c>
      <c r="E883" s="49" t="s">
        <v>2</v>
      </c>
      <c r="F883" s="49" t="s">
        <v>63</v>
      </c>
      <c r="G883" s="49" t="s">
        <v>57</v>
      </c>
      <c r="H883" s="49">
        <v>470.61</v>
      </c>
      <c r="I883" s="49">
        <v>522.9</v>
      </c>
      <c r="J883" s="49">
        <v>581</v>
      </c>
      <c r="K883" s="49">
        <v>830</v>
      </c>
      <c r="L883" s="49" t="s">
        <v>48</v>
      </c>
      <c r="M883" s="49">
        <v>24000</v>
      </c>
    </row>
    <row r="884" spans="1:13" x14ac:dyDescent="0.35">
      <c r="A884" s="49" t="s">
        <v>139</v>
      </c>
      <c r="B884" s="49" t="s">
        <v>108</v>
      </c>
      <c r="C884" s="49" t="s">
        <v>2</v>
      </c>
      <c r="D884" s="49" t="s">
        <v>58</v>
      </c>
      <c r="E884" s="49" t="s">
        <v>2</v>
      </c>
      <c r="F884" s="49" t="s">
        <v>63</v>
      </c>
      <c r="G884" s="49" t="s">
        <v>22</v>
      </c>
      <c r="H884" s="49">
        <v>367.2</v>
      </c>
      <c r="I884" s="49">
        <v>408</v>
      </c>
      <c r="J884" s="49">
        <v>581</v>
      </c>
      <c r="K884" s="49">
        <v>830</v>
      </c>
      <c r="L884" s="49" t="s">
        <v>48</v>
      </c>
      <c r="M884" s="49">
        <v>24000</v>
      </c>
    </row>
    <row r="885" spans="1:13" x14ac:dyDescent="0.35">
      <c r="A885" s="49" t="s">
        <v>139</v>
      </c>
      <c r="B885" s="49" t="s">
        <v>108</v>
      </c>
      <c r="C885" s="49" t="s">
        <v>2</v>
      </c>
      <c r="D885" s="49" t="s">
        <v>58</v>
      </c>
      <c r="E885" s="49" t="s">
        <v>2</v>
      </c>
      <c r="F885" s="49" t="s">
        <v>64</v>
      </c>
      <c r="G885" s="49" t="s">
        <v>23</v>
      </c>
      <c r="H885" s="49">
        <v>367.2</v>
      </c>
      <c r="I885" s="49">
        <v>408</v>
      </c>
      <c r="J885" s="49">
        <v>581</v>
      </c>
      <c r="K885" s="49">
        <v>830</v>
      </c>
      <c r="L885" s="49" t="s">
        <v>48</v>
      </c>
      <c r="M885" s="49">
        <v>24000</v>
      </c>
    </row>
    <row r="886" spans="1:13" x14ac:dyDescent="0.35">
      <c r="A886" s="49" t="s">
        <v>139</v>
      </c>
      <c r="B886" s="49" t="s">
        <v>108</v>
      </c>
      <c r="C886" s="49" t="s">
        <v>2</v>
      </c>
      <c r="D886" s="49" t="s">
        <v>58</v>
      </c>
      <c r="E886" s="49" t="s">
        <v>3</v>
      </c>
      <c r="F886" s="49" t="s">
        <v>63</v>
      </c>
      <c r="G886" s="49" t="s">
        <v>24</v>
      </c>
      <c r="H886" s="49">
        <v>360</v>
      </c>
      <c r="I886" s="49">
        <v>400</v>
      </c>
      <c r="J886" s="49">
        <v>560</v>
      </c>
      <c r="K886" s="49">
        <v>800</v>
      </c>
      <c r="L886" s="49" t="s">
        <v>48</v>
      </c>
      <c r="M886" s="49">
        <v>24000</v>
      </c>
    </row>
    <row r="887" spans="1:13" x14ac:dyDescent="0.35">
      <c r="A887" s="49" t="s">
        <v>139</v>
      </c>
      <c r="B887" s="49" t="s">
        <v>108</v>
      </c>
      <c r="C887" s="49" t="s">
        <v>2</v>
      </c>
      <c r="D887" s="49" t="s">
        <v>59</v>
      </c>
      <c r="E887" s="49" t="s">
        <v>2</v>
      </c>
      <c r="F887" s="49" t="s">
        <v>63</v>
      </c>
      <c r="G887" s="49" t="s">
        <v>60</v>
      </c>
      <c r="H887" s="49">
        <v>367.2</v>
      </c>
      <c r="I887" s="49">
        <v>408</v>
      </c>
      <c r="J887" s="49">
        <v>581</v>
      </c>
      <c r="K887" s="49">
        <v>830</v>
      </c>
      <c r="L887" s="49" t="s">
        <v>48</v>
      </c>
      <c r="M887" s="49">
        <v>24000</v>
      </c>
    </row>
    <row r="888" spans="1:13" x14ac:dyDescent="0.35">
      <c r="A888" s="49" t="s">
        <v>139</v>
      </c>
      <c r="B888" s="49" t="s">
        <v>108</v>
      </c>
      <c r="C888" s="49" t="s">
        <v>2</v>
      </c>
      <c r="D888" s="49" t="s">
        <v>59</v>
      </c>
      <c r="E888" s="49" t="s">
        <v>2</v>
      </c>
      <c r="F888" s="49" t="s">
        <v>63</v>
      </c>
      <c r="G888" s="49" t="s">
        <v>25</v>
      </c>
      <c r="H888" s="49">
        <v>367.2</v>
      </c>
      <c r="I888" s="49">
        <v>408</v>
      </c>
      <c r="J888" s="49">
        <v>581</v>
      </c>
      <c r="K888" s="49">
        <v>830</v>
      </c>
      <c r="L888" s="49" t="s">
        <v>48</v>
      </c>
      <c r="M888" s="49">
        <v>24000</v>
      </c>
    </row>
    <row r="889" spans="1:13" x14ac:dyDescent="0.35">
      <c r="A889" s="49" t="s">
        <v>139</v>
      </c>
      <c r="B889" s="49" t="s">
        <v>108</v>
      </c>
      <c r="C889" s="49" t="s">
        <v>2</v>
      </c>
      <c r="D889" s="49" t="s">
        <v>59</v>
      </c>
      <c r="E889" s="49" t="s">
        <v>2</v>
      </c>
      <c r="F889" s="49" t="s">
        <v>63</v>
      </c>
      <c r="G889" s="49" t="s">
        <v>26</v>
      </c>
      <c r="H889" s="49">
        <v>367.2</v>
      </c>
      <c r="I889" s="49">
        <v>408</v>
      </c>
      <c r="J889" s="49">
        <v>581</v>
      </c>
      <c r="K889" s="49">
        <v>830</v>
      </c>
      <c r="L889" s="49" t="s">
        <v>48</v>
      </c>
      <c r="M889" s="49">
        <v>24000</v>
      </c>
    </row>
    <row r="890" spans="1:13" x14ac:dyDescent="0.35">
      <c r="A890" s="49" t="s">
        <v>139</v>
      </c>
      <c r="B890" s="49" t="s">
        <v>108</v>
      </c>
      <c r="C890" s="49" t="s">
        <v>2</v>
      </c>
      <c r="D890" s="49" t="s">
        <v>59</v>
      </c>
      <c r="E890" s="49" t="s">
        <v>3</v>
      </c>
      <c r="F890" s="49" t="s">
        <v>63</v>
      </c>
      <c r="G890" s="49" t="s">
        <v>27</v>
      </c>
      <c r="H890" s="49">
        <v>308.7</v>
      </c>
      <c r="I890" s="49">
        <v>343</v>
      </c>
      <c r="J890" s="49">
        <v>490</v>
      </c>
      <c r="K890" s="49">
        <v>700</v>
      </c>
      <c r="L890" s="49" t="s">
        <v>48</v>
      </c>
      <c r="M890" s="49">
        <v>24000</v>
      </c>
    </row>
    <row r="891" spans="1:13" x14ac:dyDescent="0.35">
      <c r="A891" s="49" t="s">
        <v>139</v>
      </c>
      <c r="B891" s="49" t="s">
        <v>108</v>
      </c>
      <c r="C891" s="49" t="s">
        <v>2</v>
      </c>
      <c r="D891" s="49" t="s">
        <v>61</v>
      </c>
      <c r="E891" s="49" t="s">
        <v>2</v>
      </c>
      <c r="F891" s="49" t="s">
        <v>63</v>
      </c>
      <c r="G891" s="49" t="s">
        <v>62</v>
      </c>
      <c r="H891" s="49">
        <v>308.7</v>
      </c>
      <c r="I891" s="49">
        <v>343</v>
      </c>
      <c r="J891" s="49">
        <v>490</v>
      </c>
      <c r="K891" s="49">
        <v>700</v>
      </c>
      <c r="L891" s="49" t="s">
        <v>48</v>
      </c>
      <c r="M891" s="49">
        <v>24000</v>
      </c>
    </row>
    <row r="892" spans="1:13" x14ac:dyDescent="0.35">
      <c r="A892" s="49" t="s">
        <v>139</v>
      </c>
      <c r="B892" s="49" t="s">
        <v>108</v>
      </c>
      <c r="C892" s="49" t="s">
        <v>3</v>
      </c>
      <c r="D892" s="49" t="s">
        <v>47</v>
      </c>
      <c r="E892" s="49" t="s">
        <v>2</v>
      </c>
      <c r="F892" s="49" t="s">
        <v>63</v>
      </c>
      <c r="G892" s="49" t="s">
        <v>10</v>
      </c>
      <c r="H892" s="49">
        <v>498.96</v>
      </c>
      <c r="I892" s="49">
        <v>554.4</v>
      </c>
      <c r="J892" s="49">
        <v>616</v>
      </c>
      <c r="K892" s="49">
        <v>880</v>
      </c>
      <c r="L892" s="49" t="s">
        <v>48</v>
      </c>
      <c r="M892" s="49">
        <v>30000</v>
      </c>
    </row>
    <row r="893" spans="1:13" x14ac:dyDescent="0.35">
      <c r="A893" s="49" t="s">
        <v>139</v>
      </c>
      <c r="B893" s="49" t="s">
        <v>108</v>
      </c>
      <c r="C893" s="49" t="s">
        <v>3</v>
      </c>
      <c r="D893" s="49" t="s">
        <v>47</v>
      </c>
      <c r="E893" s="49" t="s">
        <v>2</v>
      </c>
      <c r="F893" s="49" t="s">
        <v>63</v>
      </c>
      <c r="G893" s="49" t="s">
        <v>11</v>
      </c>
      <c r="H893" s="49">
        <v>498.96</v>
      </c>
      <c r="I893" s="49">
        <v>554.4</v>
      </c>
      <c r="J893" s="49">
        <v>616</v>
      </c>
      <c r="K893" s="49">
        <v>880</v>
      </c>
      <c r="L893" s="49" t="s">
        <v>48</v>
      </c>
      <c r="M893" s="49">
        <v>30000</v>
      </c>
    </row>
    <row r="894" spans="1:13" x14ac:dyDescent="0.35">
      <c r="A894" s="49" t="s">
        <v>139</v>
      </c>
      <c r="B894" s="49" t="s">
        <v>108</v>
      </c>
      <c r="C894" s="49" t="s">
        <v>3</v>
      </c>
      <c r="D894" s="49" t="s">
        <v>47</v>
      </c>
      <c r="E894" s="49" t="s">
        <v>2</v>
      </c>
      <c r="F894" s="49" t="s">
        <v>63</v>
      </c>
      <c r="G894" s="49" t="s">
        <v>49</v>
      </c>
      <c r="H894" s="49">
        <v>498.96</v>
      </c>
      <c r="I894" s="49">
        <v>554.4</v>
      </c>
      <c r="J894" s="49">
        <v>616</v>
      </c>
      <c r="K894" s="49">
        <v>880</v>
      </c>
      <c r="L894" s="49" t="s">
        <v>48</v>
      </c>
      <c r="M894" s="49">
        <v>30000</v>
      </c>
    </row>
    <row r="895" spans="1:13" x14ac:dyDescent="0.35">
      <c r="A895" s="49" t="s">
        <v>139</v>
      </c>
      <c r="B895" s="49" t="s">
        <v>108</v>
      </c>
      <c r="C895" s="49" t="s">
        <v>3</v>
      </c>
      <c r="D895" s="49" t="s">
        <v>47</v>
      </c>
      <c r="E895" s="49" t="s">
        <v>2</v>
      </c>
      <c r="F895" s="49" t="s">
        <v>63</v>
      </c>
      <c r="G895" s="49" t="s">
        <v>12</v>
      </c>
      <c r="H895" s="49">
        <v>498.96</v>
      </c>
      <c r="I895" s="49">
        <v>554.4</v>
      </c>
      <c r="J895" s="49">
        <v>616</v>
      </c>
      <c r="K895" s="49">
        <v>880</v>
      </c>
      <c r="L895" s="49" t="s">
        <v>48</v>
      </c>
      <c r="M895" s="49">
        <v>30000</v>
      </c>
    </row>
    <row r="896" spans="1:13" x14ac:dyDescent="0.35">
      <c r="A896" s="49" t="s">
        <v>139</v>
      </c>
      <c r="B896" s="49" t="s">
        <v>108</v>
      </c>
      <c r="C896" s="49" t="s">
        <v>3</v>
      </c>
      <c r="D896" s="49" t="s">
        <v>50</v>
      </c>
      <c r="E896" s="49" t="s">
        <v>2</v>
      </c>
      <c r="F896" s="49" t="s">
        <v>63</v>
      </c>
      <c r="G896" s="49" t="s">
        <v>13</v>
      </c>
      <c r="H896" s="49">
        <v>410.40000000000003</v>
      </c>
      <c r="I896" s="49">
        <v>456</v>
      </c>
      <c r="J896" s="49">
        <v>651</v>
      </c>
      <c r="K896" s="49">
        <v>930</v>
      </c>
      <c r="L896" s="49" t="s">
        <v>48</v>
      </c>
      <c r="M896" s="49">
        <v>30000</v>
      </c>
    </row>
    <row r="897" spans="1:13" x14ac:dyDescent="0.35">
      <c r="A897" s="49" t="s">
        <v>139</v>
      </c>
      <c r="B897" s="49" t="s">
        <v>108</v>
      </c>
      <c r="C897" s="49" t="s">
        <v>3</v>
      </c>
      <c r="D897" s="49" t="s">
        <v>50</v>
      </c>
      <c r="E897" s="49" t="s">
        <v>2</v>
      </c>
      <c r="F897" s="49" t="s">
        <v>63</v>
      </c>
      <c r="G897" s="49" t="s">
        <v>14</v>
      </c>
      <c r="H897" s="49">
        <v>410.40000000000003</v>
      </c>
      <c r="I897" s="49">
        <v>456</v>
      </c>
      <c r="J897" s="49">
        <v>651</v>
      </c>
      <c r="K897" s="49">
        <v>930</v>
      </c>
      <c r="L897" s="49" t="s">
        <v>48</v>
      </c>
      <c r="M897" s="49">
        <v>30000</v>
      </c>
    </row>
    <row r="898" spans="1:13" x14ac:dyDescent="0.35">
      <c r="A898" s="49" t="s">
        <v>139</v>
      </c>
      <c r="B898" s="49" t="s">
        <v>108</v>
      </c>
      <c r="C898" s="49" t="s">
        <v>3</v>
      </c>
      <c r="D898" s="49" t="s">
        <v>50</v>
      </c>
      <c r="E898" s="49" t="s">
        <v>2</v>
      </c>
      <c r="F898" s="49" t="s">
        <v>63</v>
      </c>
      <c r="G898" s="49" t="s">
        <v>15</v>
      </c>
      <c r="H898" s="49">
        <v>410.40000000000003</v>
      </c>
      <c r="I898" s="49">
        <v>456</v>
      </c>
      <c r="J898" s="49">
        <v>651</v>
      </c>
      <c r="K898" s="49">
        <v>930</v>
      </c>
      <c r="L898" s="49" t="s">
        <v>48</v>
      </c>
      <c r="M898" s="49">
        <v>30000</v>
      </c>
    </row>
    <row r="899" spans="1:13" x14ac:dyDescent="0.35">
      <c r="A899" s="49" t="s">
        <v>139</v>
      </c>
      <c r="B899" s="49" t="s">
        <v>108</v>
      </c>
      <c r="C899" s="49" t="s">
        <v>3</v>
      </c>
      <c r="D899" s="49" t="s">
        <v>50</v>
      </c>
      <c r="E899" s="49" t="s">
        <v>2</v>
      </c>
      <c r="F899" s="49" t="s">
        <v>63</v>
      </c>
      <c r="G899" s="49" t="s">
        <v>16</v>
      </c>
      <c r="H899" s="49">
        <v>410.40000000000003</v>
      </c>
      <c r="I899" s="49">
        <v>456</v>
      </c>
      <c r="J899" s="49">
        <v>651</v>
      </c>
      <c r="K899" s="49">
        <v>930</v>
      </c>
      <c r="L899" s="49" t="s">
        <v>48</v>
      </c>
      <c r="M899" s="49">
        <v>30000</v>
      </c>
    </row>
    <row r="900" spans="1:13" x14ac:dyDescent="0.35">
      <c r="A900" s="49" t="s">
        <v>139</v>
      </c>
      <c r="B900" s="49" t="s">
        <v>108</v>
      </c>
      <c r="C900" s="49" t="s">
        <v>3</v>
      </c>
      <c r="D900" s="49" t="s">
        <v>50</v>
      </c>
      <c r="E900" s="49" t="s">
        <v>2</v>
      </c>
      <c r="F900" s="49" t="s">
        <v>63</v>
      </c>
      <c r="G900" s="49" t="s">
        <v>17</v>
      </c>
      <c r="H900" s="49">
        <v>410.40000000000003</v>
      </c>
      <c r="I900" s="49">
        <v>456</v>
      </c>
      <c r="J900" s="49">
        <v>651</v>
      </c>
      <c r="K900" s="49">
        <v>930</v>
      </c>
      <c r="L900" s="49" t="s">
        <v>48</v>
      </c>
      <c r="M900" s="49">
        <v>30000</v>
      </c>
    </row>
    <row r="901" spans="1:13" x14ac:dyDescent="0.35">
      <c r="A901" s="49" t="s">
        <v>139</v>
      </c>
      <c r="B901" s="49" t="s">
        <v>108</v>
      </c>
      <c r="C901" s="49" t="s">
        <v>3</v>
      </c>
      <c r="D901" s="49" t="s">
        <v>51</v>
      </c>
      <c r="E901" s="49" t="s">
        <v>2</v>
      </c>
      <c r="F901" s="49" t="s">
        <v>63</v>
      </c>
      <c r="G901" s="49" t="s">
        <v>18</v>
      </c>
      <c r="H901" s="49">
        <v>367.2</v>
      </c>
      <c r="I901" s="49">
        <v>408</v>
      </c>
      <c r="J901" s="49">
        <v>581</v>
      </c>
      <c r="K901" s="49">
        <v>830</v>
      </c>
      <c r="L901" s="49" t="s">
        <v>48</v>
      </c>
      <c r="M901" s="49">
        <v>30000</v>
      </c>
    </row>
    <row r="902" spans="1:13" x14ac:dyDescent="0.35">
      <c r="A902" s="49" t="s">
        <v>139</v>
      </c>
      <c r="B902" s="49" t="s">
        <v>108</v>
      </c>
      <c r="C902" s="49" t="s">
        <v>3</v>
      </c>
      <c r="D902" s="49" t="s">
        <v>51</v>
      </c>
      <c r="E902" s="49" t="s">
        <v>2</v>
      </c>
      <c r="F902" s="49" t="s">
        <v>63</v>
      </c>
      <c r="G902" s="49" t="s">
        <v>19</v>
      </c>
      <c r="H902" s="49">
        <v>367.2</v>
      </c>
      <c r="I902" s="49">
        <v>408</v>
      </c>
      <c r="J902" s="49">
        <v>581</v>
      </c>
      <c r="K902" s="49">
        <v>830</v>
      </c>
      <c r="L902" s="49" t="s">
        <v>48</v>
      </c>
      <c r="M902" s="49">
        <v>30000</v>
      </c>
    </row>
    <row r="903" spans="1:13" x14ac:dyDescent="0.35">
      <c r="A903" s="49" t="s">
        <v>139</v>
      </c>
      <c r="B903" s="49" t="s">
        <v>108</v>
      </c>
      <c r="C903" s="49" t="s">
        <v>3</v>
      </c>
      <c r="D903" s="49" t="s">
        <v>51</v>
      </c>
      <c r="E903" s="49" t="s">
        <v>3</v>
      </c>
      <c r="F903" s="49" t="s">
        <v>63</v>
      </c>
      <c r="G903" s="49" t="s">
        <v>20</v>
      </c>
      <c r="H903" s="49">
        <v>367.2</v>
      </c>
      <c r="I903" s="49">
        <v>408</v>
      </c>
      <c r="J903" s="49">
        <v>581</v>
      </c>
      <c r="K903" s="49">
        <v>830</v>
      </c>
      <c r="L903" s="49" t="s">
        <v>48</v>
      </c>
      <c r="M903" s="49">
        <v>30000</v>
      </c>
    </row>
    <row r="904" spans="1:13" x14ac:dyDescent="0.35">
      <c r="A904" s="49" t="s">
        <v>139</v>
      </c>
      <c r="B904" s="49" t="s">
        <v>108</v>
      </c>
      <c r="C904" s="49" t="s">
        <v>3</v>
      </c>
      <c r="D904" s="49" t="s">
        <v>51</v>
      </c>
      <c r="E904" s="49" t="s">
        <v>3</v>
      </c>
      <c r="F904" s="49" t="s">
        <v>63</v>
      </c>
      <c r="G904" s="49" t="s">
        <v>21</v>
      </c>
      <c r="H904" s="49">
        <v>367.2</v>
      </c>
      <c r="I904" s="49">
        <v>408</v>
      </c>
      <c r="J904" s="49">
        <v>581</v>
      </c>
      <c r="K904" s="49">
        <v>830</v>
      </c>
      <c r="L904" s="49" t="s">
        <v>48</v>
      </c>
      <c r="M904" s="49">
        <v>30000</v>
      </c>
    </row>
    <row r="905" spans="1:13" x14ac:dyDescent="0.35">
      <c r="A905" s="49" t="s">
        <v>139</v>
      </c>
      <c r="B905" s="49" t="s">
        <v>108</v>
      </c>
      <c r="C905" s="49" t="s">
        <v>3</v>
      </c>
      <c r="D905" s="49" t="s">
        <v>52</v>
      </c>
      <c r="E905" s="49" t="s">
        <v>2</v>
      </c>
      <c r="F905" s="49" t="s">
        <v>63</v>
      </c>
      <c r="G905" s="49" t="s">
        <v>53</v>
      </c>
      <c r="H905" s="49">
        <v>470.61</v>
      </c>
      <c r="I905" s="49">
        <v>522.9</v>
      </c>
      <c r="J905" s="49">
        <v>581</v>
      </c>
      <c r="K905" s="49">
        <v>830</v>
      </c>
      <c r="L905" s="49" t="s">
        <v>48</v>
      </c>
      <c r="M905" s="49">
        <v>30000</v>
      </c>
    </row>
    <row r="906" spans="1:13" x14ac:dyDescent="0.35">
      <c r="A906" s="49" t="s">
        <v>139</v>
      </c>
      <c r="B906" s="49" t="s">
        <v>108</v>
      </c>
      <c r="C906" s="49" t="s">
        <v>3</v>
      </c>
      <c r="D906" s="49" t="s">
        <v>52</v>
      </c>
      <c r="E906" s="49" t="s">
        <v>2</v>
      </c>
      <c r="F906" s="49" t="s">
        <v>63</v>
      </c>
      <c r="G906" s="49" t="s">
        <v>54</v>
      </c>
      <c r="H906" s="49">
        <v>470.61</v>
      </c>
      <c r="I906" s="49">
        <v>522.9</v>
      </c>
      <c r="J906" s="49">
        <v>581</v>
      </c>
      <c r="K906" s="49">
        <v>830</v>
      </c>
      <c r="L906" s="49" t="s">
        <v>48</v>
      </c>
      <c r="M906" s="49">
        <v>30000</v>
      </c>
    </row>
    <row r="907" spans="1:13" x14ac:dyDescent="0.35">
      <c r="A907" s="49" t="s">
        <v>139</v>
      </c>
      <c r="B907" s="49" t="s">
        <v>108</v>
      </c>
      <c r="C907" s="49" t="s">
        <v>3</v>
      </c>
      <c r="D907" s="49" t="s">
        <v>52</v>
      </c>
      <c r="E907" s="49" t="s">
        <v>2</v>
      </c>
      <c r="F907" s="49" t="s">
        <v>63</v>
      </c>
      <c r="G907" s="49" t="s">
        <v>55</v>
      </c>
      <c r="H907" s="49">
        <v>470.61</v>
      </c>
      <c r="I907" s="49">
        <v>522.9</v>
      </c>
      <c r="J907" s="49">
        <v>581</v>
      </c>
      <c r="K907" s="49">
        <v>830</v>
      </c>
      <c r="L907" s="49" t="s">
        <v>48</v>
      </c>
      <c r="M907" s="49">
        <v>30000</v>
      </c>
    </row>
    <row r="908" spans="1:13" x14ac:dyDescent="0.35">
      <c r="A908" s="49" t="s">
        <v>139</v>
      </c>
      <c r="B908" s="49" t="s">
        <v>108</v>
      </c>
      <c r="C908" s="49" t="s">
        <v>3</v>
      </c>
      <c r="D908" s="49" t="s">
        <v>52</v>
      </c>
      <c r="E908" s="49" t="s">
        <v>2</v>
      </c>
      <c r="F908" s="49" t="s">
        <v>63</v>
      </c>
      <c r="G908" s="49" t="s">
        <v>56</v>
      </c>
      <c r="H908" s="49">
        <v>470.61</v>
      </c>
      <c r="I908" s="49">
        <v>522.9</v>
      </c>
      <c r="J908" s="49">
        <v>581</v>
      </c>
      <c r="K908" s="49">
        <v>830</v>
      </c>
      <c r="L908" s="49" t="s">
        <v>48</v>
      </c>
      <c r="M908" s="49">
        <v>30000</v>
      </c>
    </row>
    <row r="909" spans="1:13" x14ac:dyDescent="0.35">
      <c r="A909" s="49" t="s">
        <v>139</v>
      </c>
      <c r="B909" s="49" t="s">
        <v>108</v>
      </c>
      <c r="C909" s="49" t="s">
        <v>3</v>
      </c>
      <c r="D909" s="49" t="s">
        <v>52</v>
      </c>
      <c r="E909" s="49" t="s">
        <v>2</v>
      </c>
      <c r="F909" s="49" t="s">
        <v>63</v>
      </c>
      <c r="G909" s="49" t="s">
        <v>57</v>
      </c>
      <c r="H909" s="49">
        <v>470.61</v>
      </c>
      <c r="I909" s="49">
        <v>522.9</v>
      </c>
      <c r="J909" s="49">
        <v>581</v>
      </c>
      <c r="K909" s="49">
        <v>830</v>
      </c>
      <c r="L909" s="49" t="s">
        <v>48</v>
      </c>
      <c r="M909" s="49">
        <v>30000</v>
      </c>
    </row>
    <row r="910" spans="1:13" x14ac:dyDescent="0.35">
      <c r="A910" s="49" t="s">
        <v>139</v>
      </c>
      <c r="B910" s="49" t="s">
        <v>108</v>
      </c>
      <c r="C910" s="49" t="s">
        <v>3</v>
      </c>
      <c r="D910" s="49" t="s">
        <v>58</v>
      </c>
      <c r="E910" s="49" t="s">
        <v>2</v>
      </c>
      <c r="F910" s="49" t="s">
        <v>63</v>
      </c>
      <c r="G910" s="49" t="s">
        <v>22</v>
      </c>
      <c r="H910" s="49">
        <v>367.2</v>
      </c>
      <c r="I910" s="49">
        <v>408</v>
      </c>
      <c r="J910" s="49">
        <v>581</v>
      </c>
      <c r="K910" s="49">
        <v>830</v>
      </c>
      <c r="L910" s="49" t="s">
        <v>48</v>
      </c>
      <c r="M910" s="49">
        <v>30000</v>
      </c>
    </row>
    <row r="911" spans="1:13" x14ac:dyDescent="0.35">
      <c r="A911" s="49" t="s">
        <v>139</v>
      </c>
      <c r="B911" s="49" t="s">
        <v>108</v>
      </c>
      <c r="C911" s="49" t="s">
        <v>3</v>
      </c>
      <c r="D911" s="49" t="s">
        <v>58</v>
      </c>
      <c r="E911" s="49" t="s">
        <v>2</v>
      </c>
      <c r="F911" s="49" t="s">
        <v>64</v>
      </c>
      <c r="G911" s="49" t="s">
        <v>23</v>
      </c>
      <c r="H911" s="49">
        <v>367.2</v>
      </c>
      <c r="I911" s="49">
        <v>408</v>
      </c>
      <c r="J911" s="49">
        <v>581</v>
      </c>
      <c r="K911" s="49">
        <v>830</v>
      </c>
      <c r="L911" s="49" t="s">
        <v>48</v>
      </c>
      <c r="M911" s="49">
        <v>30000</v>
      </c>
    </row>
    <row r="912" spans="1:13" x14ac:dyDescent="0.35">
      <c r="A912" s="49" t="s">
        <v>139</v>
      </c>
      <c r="B912" s="49" t="s">
        <v>108</v>
      </c>
      <c r="C912" s="49" t="s">
        <v>3</v>
      </c>
      <c r="D912" s="49" t="s">
        <v>58</v>
      </c>
      <c r="E912" s="49" t="s">
        <v>3</v>
      </c>
      <c r="F912" s="49" t="s">
        <v>63</v>
      </c>
      <c r="G912" s="49" t="s">
        <v>24</v>
      </c>
      <c r="H912" s="49">
        <v>360</v>
      </c>
      <c r="I912" s="49">
        <v>400</v>
      </c>
      <c r="J912" s="49">
        <v>560</v>
      </c>
      <c r="K912" s="49">
        <v>800</v>
      </c>
      <c r="L912" s="49" t="s">
        <v>48</v>
      </c>
      <c r="M912" s="49">
        <v>30000</v>
      </c>
    </row>
    <row r="913" spans="1:13" x14ac:dyDescent="0.35">
      <c r="A913" s="49" t="s">
        <v>139</v>
      </c>
      <c r="B913" s="49" t="s">
        <v>108</v>
      </c>
      <c r="C913" s="49" t="s">
        <v>3</v>
      </c>
      <c r="D913" s="49" t="s">
        <v>59</v>
      </c>
      <c r="E913" s="49" t="s">
        <v>2</v>
      </c>
      <c r="F913" s="49" t="s">
        <v>63</v>
      </c>
      <c r="G913" s="49" t="s">
        <v>60</v>
      </c>
      <c r="H913" s="49">
        <v>367.2</v>
      </c>
      <c r="I913" s="49">
        <v>408</v>
      </c>
      <c r="J913" s="49">
        <v>581</v>
      </c>
      <c r="K913" s="49">
        <v>830</v>
      </c>
      <c r="L913" s="49" t="s">
        <v>48</v>
      </c>
      <c r="M913" s="49">
        <v>30000</v>
      </c>
    </row>
    <row r="914" spans="1:13" x14ac:dyDescent="0.35">
      <c r="A914" s="49" t="s">
        <v>139</v>
      </c>
      <c r="B914" s="49" t="s">
        <v>108</v>
      </c>
      <c r="C914" s="49" t="s">
        <v>3</v>
      </c>
      <c r="D914" s="49" t="s">
        <v>59</v>
      </c>
      <c r="E914" s="49" t="s">
        <v>2</v>
      </c>
      <c r="F914" s="49" t="s">
        <v>63</v>
      </c>
      <c r="G914" s="49" t="s">
        <v>25</v>
      </c>
      <c r="H914" s="49">
        <v>367.2</v>
      </c>
      <c r="I914" s="49">
        <v>408</v>
      </c>
      <c r="J914" s="49">
        <v>581</v>
      </c>
      <c r="K914" s="49">
        <v>830</v>
      </c>
      <c r="L914" s="49" t="s">
        <v>48</v>
      </c>
      <c r="M914" s="49">
        <v>30000</v>
      </c>
    </row>
    <row r="915" spans="1:13" x14ac:dyDescent="0.35">
      <c r="A915" s="49" t="s">
        <v>139</v>
      </c>
      <c r="B915" s="49" t="s">
        <v>108</v>
      </c>
      <c r="C915" s="49" t="s">
        <v>3</v>
      </c>
      <c r="D915" s="49" t="s">
        <v>59</v>
      </c>
      <c r="E915" s="49" t="s">
        <v>2</v>
      </c>
      <c r="F915" s="49" t="s">
        <v>63</v>
      </c>
      <c r="G915" s="49" t="s">
        <v>26</v>
      </c>
      <c r="H915" s="49">
        <v>367.2</v>
      </c>
      <c r="I915" s="49">
        <v>408</v>
      </c>
      <c r="J915" s="49">
        <v>581</v>
      </c>
      <c r="K915" s="49">
        <v>830</v>
      </c>
      <c r="L915" s="49" t="s">
        <v>48</v>
      </c>
      <c r="M915" s="49">
        <v>30000</v>
      </c>
    </row>
    <row r="916" spans="1:13" x14ac:dyDescent="0.35">
      <c r="A916" s="49" t="s">
        <v>139</v>
      </c>
      <c r="B916" s="49" t="s">
        <v>108</v>
      </c>
      <c r="C916" s="49" t="s">
        <v>3</v>
      </c>
      <c r="D916" s="49" t="s">
        <v>59</v>
      </c>
      <c r="E916" s="49" t="s">
        <v>3</v>
      </c>
      <c r="F916" s="49" t="s">
        <v>63</v>
      </c>
      <c r="G916" s="49" t="s">
        <v>27</v>
      </c>
      <c r="H916" s="49">
        <v>308.7</v>
      </c>
      <c r="I916" s="49">
        <v>343</v>
      </c>
      <c r="J916" s="49">
        <v>490</v>
      </c>
      <c r="K916" s="49">
        <v>700</v>
      </c>
      <c r="L916" s="49" t="s">
        <v>48</v>
      </c>
      <c r="M916" s="49">
        <v>30000</v>
      </c>
    </row>
    <row r="917" spans="1:13" x14ac:dyDescent="0.35">
      <c r="A917" s="49" t="s">
        <v>139</v>
      </c>
      <c r="B917" s="49" t="s">
        <v>108</v>
      </c>
      <c r="C917" s="49" t="s">
        <v>3</v>
      </c>
      <c r="D917" s="49" t="s">
        <v>61</v>
      </c>
      <c r="E917" s="49" t="s">
        <v>2</v>
      </c>
      <c r="F917" s="49" t="s">
        <v>63</v>
      </c>
      <c r="G917" s="49" t="s">
        <v>62</v>
      </c>
      <c r="H917" s="49">
        <v>308.7</v>
      </c>
      <c r="I917" s="49">
        <v>343</v>
      </c>
      <c r="J917" s="49">
        <v>490</v>
      </c>
      <c r="K917" s="49">
        <v>700</v>
      </c>
      <c r="L917" s="49" t="s">
        <v>48</v>
      </c>
      <c r="M917" s="49">
        <v>30000</v>
      </c>
    </row>
    <row r="918" spans="1:13" x14ac:dyDescent="0.35">
      <c r="A918" s="49" t="s">
        <v>123</v>
      </c>
      <c r="B918" s="49" t="s">
        <v>124</v>
      </c>
      <c r="C918" s="49" t="s">
        <v>5</v>
      </c>
      <c r="D918" s="49" t="s">
        <v>47</v>
      </c>
      <c r="E918" s="49" t="s">
        <v>2</v>
      </c>
      <c r="F918" s="49" t="s">
        <v>63</v>
      </c>
      <c r="G918" s="49" t="s">
        <v>10</v>
      </c>
      <c r="H918" s="49">
        <v>521.64</v>
      </c>
      <c r="I918" s="49">
        <v>579.6</v>
      </c>
      <c r="J918" s="49">
        <v>644</v>
      </c>
      <c r="K918" s="49">
        <v>920</v>
      </c>
      <c r="L918" s="49" t="s">
        <v>48</v>
      </c>
      <c r="M918" s="49">
        <v>30000</v>
      </c>
    </row>
    <row r="919" spans="1:13" x14ac:dyDescent="0.35">
      <c r="A919" s="49" t="s">
        <v>123</v>
      </c>
      <c r="B919" s="49" t="s">
        <v>124</v>
      </c>
      <c r="C919" s="49" t="s">
        <v>5</v>
      </c>
      <c r="D919" s="49" t="s">
        <v>47</v>
      </c>
      <c r="E919" s="49" t="s">
        <v>2</v>
      </c>
      <c r="F919" s="49" t="s">
        <v>63</v>
      </c>
      <c r="G919" s="49" t="s">
        <v>11</v>
      </c>
      <c r="H919" s="49">
        <v>521.64</v>
      </c>
      <c r="I919" s="49">
        <v>579.6</v>
      </c>
      <c r="J919" s="49">
        <v>644</v>
      </c>
      <c r="K919" s="49">
        <v>920</v>
      </c>
      <c r="L919" s="49" t="s">
        <v>48</v>
      </c>
      <c r="M919" s="49">
        <v>30000</v>
      </c>
    </row>
    <row r="920" spans="1:13" x14ac:dyDescent="0.35">
      <c r="A920" s="49" t="s">
        <v>123</v>
      </c>
      <c r="B920" s="49" t="s">
        <v>124</v>
      </c>
      <c r="C920" s="49" t="s">
        <v>5</v>
      </c>
      <c r="D920" s="49" t="s">
        <v>47</v>
      </c>
      <c r="E920" s="49" t="s">
        <v>2</v>
      </c>
      <c r="F920" s="49" t="s">
        <v>63</v>
      </c>
      <c r="G920" s="49" t="s">
        <v>49</v>
      </c>
      <c r="H920" s="49">
        <v>521.64</v>
      </c>
      <c r="I920" s="49">
        <v>579.6</v>
      </c>
      <c r="J920" s="49">
        <v>644</v>
      </c>
      <c r="K920" s="49">
        <v>920</v>
      </c>
      <c r="L920" s="49" t="s">
        <v>48</v>
      </c>
      <c r="M920" s="49">
        <v>30000</v>
      </c>
    </row>
    <row r="921" spans="1:13" x14ac:dyDescent="0.35">
      <c r="A921" s="49" t="s">
        <v>123</v>
      </c>
      <c r="B921" s="49" t="s">
        <v>124</v>
      </c>
      <c r="C921" s="49" t="s">
        <v>5</v>
      </c>
      <c r="D921" s="49" t="s">
        <v>47</v>
      </c>
      <c r="E921" s="49" t="s">
        <v>2</v>
      </c>
      <c r="F921" s="49" t="s">
        <v>63</v>
      </c>
      <c r="G921" s="49" t="s">
        <v>12</v>
      </c>
      <c r="H921" s="49">
        <v>521.64</v>
      </c>
      <c r="I921" s="49">
        <v>579.6</v>
      </c>
      <c r="J921" s="49">
        <v>644</v>
      </c>
      <c r="K921" s="49">
        <v>920</v>
      </c>
      <c r="L921" s="49" t="s">
        <v>48</v>
      </c>
      <c r="M921" s="49">
        <v>30000</v>
      </c>
    </row>
    <row r="922" spans="1:13" x14ac:dyDescent="0.35">
      <c r="A922" s="49" t="s">
        <v>123</v>
      </c>
      <c r="B922" s="49" t="s">
        <v>124</v>
      </c>
      <c r="C922" s="49" t="s">
        <v>5</v>
      </c>
      <c r="D922" s="49" t="s">
        <v>50</v>
      </c>
      <c r="E922" s="49" t="s">
        <v>2</v>
      </c>
      <c r="F922" s="49" t="s">
        <v>63</v>
      </c>
      <c r="G922" s="49" t="s">
        <v>13</v>
      </c>
      <c r="H922" s="49">
        <v>419.40000000000003</v>
      </c>
      <c r="I922" s="49">
        <v>466</v>
      </c>
      <c r="J922" s="49">
        <v>665</v>
      </c>
      <c r="K922" s="49">
        <v>950</v>
      </c>
      <c r="L922" s="49" t="s">
        <v>48</v>
      </c>
      <c r="M922" s="49">
        <v>30000</v>
      </c>
    </row>
    <row r="923" spans="1:13" x14ac:dyDescent="0.35">
      <c r="A923" s="49" t="s">
        <v>123</v>
      </c>
      <c r="B923" s="49" t="s">
        <v>124</v>
      </c>
      <c r="C923" s="49" t="s">
        <v>5</v>
      </c>
      <c r="D923" s="49" t="s">
        <v>50</v>
      </c>
      <c r="E923" s="49" t="s">
        <v>2</v>
      </c>
      <c r="F923" s="49" t="s">
        <v>63</v>
      </c>
      <c r="G923" s="49" t="s">
        <v>14</v>
      </c>
      <c r="H923" s="49">
        <v>419.40000000000003</v>
      </c>
      <c r="I923" s="49">
        <v>466</v>
      </c>
      <c r="J923" s="49">
        <v>665</v>
      </c>
      <c r="K923" s="49">
        <v>950</v>
      </c>
      <c r="L923" s="49" t="s">
        <v>48</v>
      </c>
      <c r="M923" s="49">
        <v>30000</v>
      </c>
    </row>
    <row r="924" spans="1:13" x14ac:dyDescent="0.35">
      <c r="A924" s="49" t="s">
        <v>123</v>
      </c>
      <c r="B924" s="49" t="s">
        <v>124</v>
      </c>
      <c r="C924" s="49" t="s">
        <v>5</v>
      </c>
      <c r="D924" s="49" t="s">
        <v>50</v>
      </c>
      <c r="E924" s="49" t="s">
        <v>2</v>
      </c>
      <c r="F924" s="49" t="s">
        <v>63</v>
      </c>
      <c r="G924" s="49" t="s">
        <v>15</v>
      </c>
      <c r="H924" s="49">
        <v>419.40000000000003</v>
      </c>
      <c r="I924" s="49">
        <v>466</v>
      </c>
      <c r="J924" s="49">
        <v>665</v>
      </c>
      <c r="K924" s="49">
        <v>950</v>
      </c>
      <c r="L924" s="49" t="s">
        <v>48</v>
      </c>
      <c r="M924" s="49">
        <v>30000</v>
      </c>
    </row>
    <row r="925" spans="1:13" x14ac:dyDescent="0.35">
      <c r="A925" s="49" t="s">
        <v>123</v>
      </c>
      <c r="B925" s="49" t="s">
        <v>124</v>
      </c>
      <c r="C925" s="49" t="s">
        <v>5</v>
      </c>
      <c r="D925" s="49" t="s">
        <v>50</v>
      </c>
      <c r="E925" s="49" t="s">
        <v>2</v>
      </c>
      <c r="F925" s="49" t="s">
        <v>63</v>
      </c>
      <c r="G925" s="49" t="s">
        <v>16</v>
      </c>
      <c r="H925" s="49">
        <v>419.40000000000003</v>
      </c>
      <c r="I925" s="49">
        <v>466</v>
      </c>
      <c r="J925" s="49">
        <v>665</v>
      </c>
      <c r="K925" s="49">
        <v>950</v>
      </c>
      <c r="L925" s="49" t="s">
        <v>48</v>
      </c>
      <c r="M925" s="49">
        <v>30000</v>
      </c>
    </row>
    <row r="926" spans="1:13" x14ac:dyDescent="0.35">
      <c r="A926" s="49" t="s">
        <v>123</v>
      </c>
      <c r="B926" s="49" t="s">
        <v>124</v>
      </c>
      <c r="C926" s="49" t="s">
        <v>5</v>
      </c>
      <c r="D926" s="49" t="s">
        <v>50</v>
      </c>
      <c r="E926" s="49" t="s">
        <v>2</v>
      </c>
      <c r="F926" s="49" t="s">
        <v>63</v>
      </c>
      <c r="G926" s="49" t="s">
        <v>17</v>
      </c>
      <c r="H926" s="49">
        <v>419.40000000000003</v>
      </c>
      <c r="I926" s="49">
        <v>466</v>
      </c>
      <c r="J926" s="49">
        <v>665</v>
      </c>
      <c r="K926" s="49">
        <v>950</v>
      </c>
      <c r="L926" s="49" t="s">
        <v>48</v>
      </c>
      <c r="M926" s="49">
        <v>30000</v>
      </c>
    </row>
    <row r="927" spans="1:13" x14ac:dyDescent="0.35">
      <c r="A927" s="49" t="s">
        <v>123</v>
      </c>
      <c r="B927" s="49" t="s">
        <v>124</v>
      </c>
      <c r="C927" s="49" t="s">
        <v>5</v>
      </c>
      <c r="D927" s="49" t="s">
        <v>51</v>
      </c>
      <c r="E927" s="49" t="s">
        <v>2</v>
      </c>
      <c r="F927" s="49" t="s">
        <v>63</v>
      </c>
      <c r="G927" s="49" t="s">
        <v>18</v>
      </c>
      <c r="H927" s="49">
        <v>419.40000000000003</v>
      </c>
      <c r="I927" s="49">
        <v>466</v>
      </c>
      <c r="J927" s="49">
        <v>665</v>
      </c>
      <c r="K927" s="49">
        <v>950</v>
      </c>
      <c r="L927" s="49" t="s">
        <v>48</v>
      </c>
      <c r="M927" s="49">
        <v>30000</v>
      </c>
    </row>
    <row r="928" spans="1:13" x14ac:dyDescent="0.35">
      <c r="A928" s="49" t="s">
        <v>123</v>
      </c>
      <c r="B928" s="49" t="s">
        <v>124</v>
      </c>
      <c r="C928" s="49" t="s">
        <v>5</v>
      </c>
      <c r="D928" s="49" t="s">
        <v>51</v>
      </c>
      <c r="E928" s="49" t="s">
        <v>2</v>
      </c>
      <c r="F928" s="49" t="s">
        <v>63</v>
      </c>
      <c r="G928" s="49" t="s">
        <v>19</v>
      </c>
      <c r="H928" s="49">
        <v>419.40000000000003</v>
      </c>
      <c r="I928" s="49">
        <v>466</v>
      </c>
      <c r="J928" s="49">
        <v>665</v>
      </c>
      <c r="K928" s="49">
        <v>950</v>
      </c>
      <c r="L928" s="49" t="s">
        <v>48</v>
      </c>
      <c r="M928" s="49">
        <v>30000</v>
      </c>
    </row>
    <row r="929" spans="1:13" x14ac:dyDescent="0.35">
      <c r="A929" s="49" t="s">
        <v>123</v>
      </c>
      <c r="B929" s="49" t="s">
        <v>124</v>
      </c>
      <c r="C929" s="49" t="s">
        <v>5</v>
      </c>
      <c r="D929" s="49" t="s">
        <v>51</v>
      </c>
      <c r="E929" s="49" t="s">
        <v>3</v>
      </c>
      <c r="F929" s="49" t="s">
        <v>63</v>
      </c>
      <c r="G929" s="49" t="s">
        <v>20</v>
      </c>
      <c r="H929" s="49">
        <v>419.40000000000003</v>
      </c>
      <c r="I929" s="49">
        <v>466</v>
      </c>
      <c r="J929" s="49">
        <v>665</v>
      </c>
      <c r="K929" s="49">
        <v>950</v>
      </c>
      <c r="L929" s="49" t="s">
        <v>48</v>
      </c>
      <c r="M929" s="49">
        <v>30000</v>
      </c>
    </row>
    <row r="930" spans="1:13" x14ac:dyDescent="0.35">
      <c r="A930" s="49" t="s">
        <v>123</v>
      </c>
      <c r="B930" s="49" t="s">
        <v>124</v>
      </c>
      <c r="C930" s="49" t="s">
        <v>5</v>
      </c>
      <c r="D930" s="49" t="s">
        <v>51</v>
      </c>
      <c r="E930" s="49" t="s">
        <v>3</v>
      </c>
      <c r="F930" s="49" t="s">
        <v>63</v>
      </c>
      <c r="G930" s="49" t="s">
        <v>21</v>
      </c>
      <c r="H930" s="49">
        <v>419.40000000000003</v>
      </c>
      <c r="I930" s="49">
        <v>466</v>
      </c>
      <c r="J930" s="49">
        <v>665</v>
      </c>
      <c r="K930" s="49">
        <v>950</v>
      </c>
      <c r="L930" s="49" t="s">
        <v>48</v>
      </c>
      <c r="M930" s="49">
        <v>30000</v>
      </c>
    </row>
    <row r="931" spans="1:13" x14ac:dyDescent="0.35">
      <c r="A931" s="49" t="s">
        <v>123</v>
      </c>
      <c r="B931" s="49" t="s">
        <v>124</v>
      </c>
      <c r="C931" s="49" t="s">
        <v>5</v>
      </c>
      <c r="D931" s="49" t="s">
        <v>52</v>
      </c>
      <c r="E931" s="49" t="s">
        <v>2</v>
      </c>
      <c r="F931" s="49" t="s">
        <v>63</v>
      </c>
      <c r="G931" s="49" t="s">
        <v>53</v>
      </c>
      <c r="H931" s="49">
        <v>481.95</v>
      </c>
      <c r="I931" s="49">
        <v>535.5</v>
      </c>
      <c r="J931" s="49">
        <v>595</v>
      </c>
      <c r="K931" s="49">
        <v>850</v>
      </c>
      <c r="L931" s="49" t="s">
        <v>48</v>
      </c>
      <c r="M931" s="49">
        <v>30000</v>
      </c>
    </row>
    <row r="932" spans="1:13" x14ac:dyDescent="0.35">
      <c r="A932" s="49" t="s">
        <v>123</v>
      </c>
      <c r="B932" s="49" t="s">
        <v>124</v>
      </c>
      <c r="C932" s="49" t="s">
        <v>5</v>
      </c>
      <c r="D932" s="49" t="s">
        <v>52</v>
      </c>
      <c r="E932" s="49" t="s">
        <v>2</v>
      </c>
      <c r="F932" s="49" t="s">
        <v>63</v>
      </c>
      <c r="G932" s="49" t="s">
        <v>54</v>
      </c>
      <c r="H932" s="49">
        <v>481.95</v>
      </c>
      <c r="I932" s="49">
        <v>535.5</v>
      </c>
      <c r="J932" s="49">
        <v>595</v>
      </c>
      <c r="K932" s="49">
        <v>850</v>
      </c>
      <c r="L932" s="49" t="s">
        <v>48</v>
      </c>
      <c r="M932" s="49">
        <v>30000</v>
      </c>
    </row>
    <row r="933" spans="1:13" x14ac:dyDescent="0.35">
      <c r="A933" s="49" t="s">
        <v>123</v>
      </c>
      <c r="B933" s="49" t="s">
        <v>124</v>
      </c>
      <c r="C933" s="49" t="s">
        <v>5</v>
      </c>
      <c r="D933" s="49" t="s">
        <v>52</v>
      </c>
      <c r="E933" s="49" t="s">
        <v>2</v>
      </c>
      <c r="F933" s="49" t="s">
        <v>63</v>
      </c>
      <c r="G933" s="49" t="s">
        <v>55</v>
      </c>
      <c r="H933" s="49">
        <v>481.95</v>
      </c>
      <c r="I933" s="49">
        <v>535.5</v>
      </c>
      <c r="J933" s="49">
        <v>595</v>
      </c>
      <c r="K933" s="49">
        <v>850</v>
      </c>
      <c r="L933" s="49" t="s">
        <v>48</v>
      </c>
      <c r="M933" s="49">
        <v>30000</v>
      </c>
    </row>
    <row r="934" spans="1:13" x14ac:dyDescent="0.35">
      <c r="A934" s="49" t="s">
        <v>123</v>
      </c>
      <c r="B934" s="49" t="s">
        <v>124</v>
      </c>
      <c r="C934" s="49" t="s">
        <v>5</v>
      </c>
      <c r="D934" s="49" t="s">
        <v>52</v>
      </c>
      <c r="E934" s="49" t="s">
        <v>2</v>
      </c>
      <c r="F934" s="49" t="s">
        <v>63</v>
      </c>
      <c r="G934" s="49" t="s">
        <v>56</v>
      </c>
      <c r="H934" s="49">
        <v>481.95</v>
      </c>
      <c r="I934" s="49">
        <v>535.5</v>
      </c>
      <c r="J934" s="49">
        <v>595</v>
      </c>
      <c r="K934" s="49">
        <v>850</v>
      </c>
      <c r="L934" s="49" t="s">
        <v>48</v>
      </c>
      <c r="M934" s="49">
        <v>30000</v>
      </c>
    </row>
    <row r="935" spans="1:13" x14ac:dyDescent="0.35">
      <c r="A935" s="49" t="s">
        <v>123</v>
      </c>
      <c r="B935" s="49" t="s">
        <v>124</v>
      </c>
      <c r="C935" s="49" t="s">
        <v>5</v>
      </c>
      <c r="D935" s="49" t="s">
        <v>52</v>
      </c>
      <c r="E935" s="49" t="s">
        <v>2</v>
      </c>
      <c r="F935" s="49" t="s">
        <v>63</v>
      </c>
      <c r="G935" s="49" t="s">
        <v>57</v>
      </c>
      <c r="H935" s="49">
        <v>481.95</v>
      </c>
      <c r="I935" s="49">
        <v>535.5</v>
      </c>
      <c r="J935" s="49">
        <v>595</v>
      </c>
      <c r="K935" s="49">
        <v>850</v>
      </c>
      <c r="L935" s="49" t="s">
        <v>48</v>
      </c>
      <c r="M935" s="49">
        <v>30000</v>
      </c>
    </row>
    <row r="936" spans="1:13" x14ac:dyDescent="0.35">
      <c r="A936" s="49" t="s">
        <v>123</v>
      </c>
      <c r="B936" s="49" t="s">
        <v>124</v>
      </c>
      <c r="C936" s="49" t="s">
        <v>5</v>
      </c>
      <c r="D936" s="49" t="s">
        <v>58</v>
      </c>
      <c r="E936" s="49" t="s">
        <v>2</v>
      </c>
      <c r="F936" s="49" t="s">
        <v>63</v>
      </c>
      <c r="G936" s="49" t="s">
        <v>22</v>
      </c>
      <c r="H936" s="49">
        <v>376.2</v>
      </c>
      <c r="I936" s="49">
        <v>418</v>
      </c>
      <c r="J936" s="49">
        <v>595</v>
      </c>
      <c r="K936" s="49">
        <v>850</v>
      </c>
      <c r="L936" s="49" t="s">
        <v>48</v>
      </c>
      <c r="M936" s="49">
        <v>30000</v>
      </c>
    </row>
    <row r="937" spans="1:13" x14ac:dyDescent="0.35">
      <c r="A937" s="49" t="s">
        <v>123</v>
      </c>
      <c r="B937" s="49" t="s">
        <v>124</v>
      </c>
      <c r="C937" s="49" t="s">
        <v>5</v>
      </c>
      <c r="D937" s="49" t="s">
        <v>58</v>
      </c>
      <c r="E937" s="49" t="s">
        <v>2</v>
      </c>
      <c r="F937" s="49" t="s">
        <v>63</v>
      </c>
      <c r="G937" s="49" t="s">
        <v>23</v>
      </c>
      <c r="H937" s="49">
        <v>376.2</v>
      </c>
      <c r="I937" s="49">
        <v>418</v>
      </c>
      <c r="J937" s="49">
        <v>595</v>
      </c>
      <c r="K937" s="49">
        <v>850</v>
      </c>
      <c r="L937" s="49" t="s">
        <v>48</v>
      </c>
      <c r="M937" s="49">
        <v>30000</v>
      </c>
    </row>
    <row r="938" spans="1:13" x14ac:dyDescent="0.35">
      <c r="A938" s="49" t="s">
        <v>123</v>
      </c>
      <c r="B938" s="49" t="s">
        <v>124</v>
      </c>
      <c r="C938" s="49" t="s">
        <v>5</v>
      </c>
      <c r="D938" s="49" t="s">
        <v>58</v>
      </c>
      <c r="E938" s="49" t="s">
        <v>3</v>
      </c>
      <c r="F938" s="49" t="s">
        <v>63</v>
      </c>
      <c r="G938" s="49" t="s">
        <v>24</v>
      </c>
      <c r="H938" s="49">
        <v>376.2</v>
      </c>
      <c r="I938" s="49">
        <v>418</v>
      </c>
      <c r="J938" s="49">
        <v>595</v>
      </c>
      <c r="K938" s="49">
        <v>800</v>
      </c>
      <c r="L938" s="49" t="s">
        <v>48</v>
      </c>
      <c r="M938" s="49">
        <v>30000</v>
      </c>
    </row>
    <row r="939" spans="1:13" x14ac:dyDescent="0.35">
      <c r="A939" s="49" t="s">
        <v>123</v>
      </c>
      <c r="B939" s="49" t="s">
        <v>124</v>
      </c>
      <c r="C939" s="49" t="s">
        <v>5</v>
      </c>
      <c r="D939" s="49" t="s">
        <v>59</v>
      </c>
      <c r="E939" s="49" t="s">
        <v>2</v>
      </c>
      <c r="F939" s="49" t="s">
        <v>63</v>
      </c>
      <c r="G939" s="49" t="s">
        <v>60</v>
      </c>
      <c r="H939" s="49">
        <v>396.90000000000003</v>
      </c>
      <c r="I939" s="49">
        <v>441</v>
      </c>
      <c r="J939" s="49">
        <v>630</v>
      </c>
      <c r="K939" s="49">
        <v>900</v>
      </c>
      <c r="L939" s="49" t="s">
        <v>48</v>
      </c>
      <c r="M939" s="49">
        <v>30000</v>
      </c>
    </row>
    <row r="940" spans="1:13" x14ac:dyDescent="0.35">
      <c r="A940" s="49" t="s">
        <v>123</v>
      </c>
      <c r="B940" s="49" t="s">
        <v>124</v>
      </c>
      <c r="C940" s="49" t="s">
        <v>5</v>
      </c>
      <c r="D940" s="49" t="s">
        <v>59</v>
      </c>
      <c r="E940" s="49" t="s">
        <v>2</v>
      </c>
      <c r="F940" s="49" t="s">
        <v>63</v>
      </c>
      <c r="G940" s="49" t="s">
        <v>25</v>
      </c>
      <c r="H940" s="49">
        <v>396.90000000000003</v>
      </c>
      <c r="I940" s="49">
        <v>441</v>
      </c>
      <c r="J940" s="49">
        <v>630</v>
      </c>
      <c r="K940" s="49">
        <v>900</v>
      </c>
      <c r="L940" s="49" t="s">
        <v>48</v>
      </c>
      <c r="M940" s="49">
        <v>30000</v>
      </c>
    </row>
    <row r="941" spans="1:13" x14ac:dyDescent="0.35">
      <c r="A941" s="49" t="s">
        <v>123</v>
      </c>
      <c r="B941" s="49" t="s">
        <v>124</v>
      </c>
      <c r="C941" s="49" t="s">
        <v>5</v>
      </c>
      <c r="D941" s="49" t="s">
        <v>59</v>
      </c>
      <c r="E941" s="49" t="s">
        <v>2</v>
      </c>
      <c r="F941" s="49" t="s">
        <v>63</v>
      </c>
      <c r="G941" s="49" t="s">
        <v>26</v>
      </c>
      <c r="H941" s="49">
        <v>396.90000000000003</v>
      </c>
      <c r="I941" s="49">
        <v>441</v>
      </c>
      <c r="J941" s="49">
        <v>630</v>
      </c>
      <c r="K941" s="49">
        <v>900</v>
      </c>
      <c r="L941" s="49" t="s">
        <v>48</v>
      </c>
      <c r="M941" s="49">
        <v>30000</v>
      </c>
    </row>
    <row r="942" spans="1:13" x14ac:dyDescent="0.35">
      <c r="A942" s="49" t="s">
        <v>123</v>
      </c>
      <c r="B942" s="49" t="s">
        <v>124</v>
      </c>
      <c r="C942" s="49" t="s">
        <v>5</v>
      </c>
      <c r="D942" s="49" t="s">
        <v>59</v>
      </c>
      <c r="E942" s="49" t="s">
        <v>3</v>
      </c>
      <c r="F942" s="49" t="s">
        <v>63</v>
      </c>
      <c r="G942" s="49" t="s">
        <v>27</v>
      </c>
      <c r="H942" s="49">
        <v>396.90000000000003</v>
      </c>
      <c r="I942" s="49">
        <v>441</v>
      </c>
      <c r="J942" s="49">
        <v>630</v>
      </c>
      <c r="K942" s="49">
        <v>900</v>
      </c>
      <c r="L942" s="49" t="s">
        <v>48</v>
      </c>
      <c r="M942" s="49">
        <v>30000</v>
      </c>
    </row>
    <row r="943" spans="1:13" x14ac:dyDescent="0.35">
      <c r="A943" s="49" t="s">
        <v>123</v>
      </c>
      <c r="B943" s="49" t="s">
        <v>124</v>
      </c>
      <c r="C943" s="49" t="s">
        <v>5</v>
      </c>
      <c r="D943" s="49" t="s">
        <v>61</v>
      </c>
      <c r="E943" s="49" t="s">
        <v>2</v>
      </c>
      <c r="F943" s="49" t="s">
        <v>63</v>
      </c>
      <c r="G943" s="49" t="s">
        <v>62</v>
      </c>
      <c r="H943" s="49">
        <v>342</v>
      </c>
      <c r="I943" s="49">
        <v>380</v>
      </c>
      <c r="J943" s="49">
        <v>380</v>
      </c>
      <c r="K943" s="49">
        <v>540</v>
      </c>
      <c r="L943" s="49" t="s">
        <v>48</v>
      </c>
      <c r="M943" s="49">
        <v>30000</v>
      </c>
    </row>
    <row r="944" spans="1:13" x14ac:dyDescent="0.35">
      <c r="A944" s="49" t="s">
        <v>125</v>
      </c>
      <c r="B944" s="49" t="s">
        <v>126</v>
      </c>
      <c r="C944" s="49" t="s">
        <v>5</v>
      </c>
      <c r="D944" s="49" t="s">
        <v>47</v>
      </c>
      <c r="E944" s="49" t="s">
        <v>2</v>
      </c>
      <c r="F944" s="49" t="s">
        <v>63</v>
      </c>
      <c r="G944" s="49" t="s">
        <v>10</v>
      </c>
      <c r="H944" s="49">
        <v>269.73</v>
      </c>
      <c r="I944" s="49">
        <v>299.7</v>
      </c>
      <c r="J944" s="49">
        <v>333</v>
      </c>
      <c r="K944" s="49">
        <v>475</v>
      </c>
      <c r="L944" s="49" t="s">
        <v>48</v>
      </c>
      <c r="M944" s="49">
        <v>24000</v>
      </c>
    </row>
    <row r="945" spans="1:13" x14ac:dyDescent="0.35">
      <c r="A945" s="49" t="s">
        <v>125</v>
      </c>
      <c r="B945" s="49" t="s">
        <v>126</v>
      </c>
      <c r="C945" s="49" t="s">
        <v>5</v>
      </c>
      <c r="D945" s="49" t="s">
        <v>47</v>
      </c>
      <c r="E945" s="49" t="s">
        <v>2</v>
      </c>
      <c r="F945" s="49" t="s">
        <v>63</v>
      </c>
      <c r="G945" s="49" t="s">
        <v>11</v>
      </c>
      <c r="H945" s="49">
        <v>269.73</v>
      </c>
      <c r="I945" s="49">
        <v>299.7</v>
      </c>
      <c r="J945" s="49">
        <v>333</v>
      </c>
      <c r="K945" s="49">
        <v>475</v>
      </c>
      <c r="L945" s="49" t="s">
        <v>48</v>
      </c>
      <c r="M945" s="49">
        <v>24000</v>
      </c>
    </row>
    <row r="946" spans="1:13" x14ac:dyDescent="0.35">
      <c r="A946" s="49" t="s">
        <v>125</v>
      </c>
      <c r="B946" s="49" t="s">
        <v>126</v>
      </c>
      <c r="C946" s="49" t="s">
        <v>5</v>
      </c>
      <c r="D946" s="49" t="s">
        <v>47</v>
      </c>
      <c r="E946" s="49" t="s">
        <v>2</v>
      </c>
      <c r="F946" s="49" t="s">
        <v>63</v>
      </c>
      <c r="G946" s="49" t="s">
        <v>49</v>
      </c>
      <c r="H946" s="49">
        <v>269.73</v>
      </c>
      <c r="I946" s="49">
        <v>299.7</v>
      </c>
      <c r="J946" s="49">
        <v>333</v>
      </c>
      <c r="K946" s="49">
        <v>475</v>
      </c>
      <c r="L946" s="49" t="s">
        <v>48</v>
      </c>
      <c r="M946" s="49">
        <v>24000</v>
      </c>
    </row>
    <row r="947" spans="1:13" x14ac:dyDescent="0.35">
      <c r="A947" s="49" t="s">
        <v>125</v>
      </c>
      <c r="B947" s="49" t="s">
        <v>126</v>
      </c>
      <c r="C947" s="49" t="s">
        <v>5</v>
      </c>
      <c r="D947" s="49" t="s">
        <v>47</v>
      </c>
      <c r="E947" s="49" t="s">
        <v>2</v>
      </c>
      <c r="F947" s="49" t="s">
        <v>63</v>
      </c>
      <c r="G947" s="49" t="s">
        <v>12</v>
      </c>
      <c r="H947" s="49">
        <v>269.73</v>
      </c>
      <c r="I947" s="49">
        <v>299.7</v>
      </c>
      <c r="J947" s="49">
        <v>333</v>
      </c>
      <c r="K947" s="49">
        <v>475</v>
      </c>
      <c r="L947" s="49" t="s">
        <v>48</v>
      </c>
      <c r="M947" s="49">
        <v>24000</v>
      </c>
    </row>
    <row r="948" spans="1:13" x14ac:dyDescent="0.35">
      <c r="A948" s="49" t="s">
        <v>125</v>
      </c>
      <c r="B948" s="49" t="s">
        <v>126</v>
      </c>
      <c r="C948" s="49" t="s">
        <v>5</v>
      </c>
      <c r="D948" s="49" t="s">
        <v>50</v>
      </c>
      <c r="E948" s="49" t="s">
        <v>2</v>
      </c>
      <c r="F948" s="49" t="s">
        <v>63</v>
      </c>
      <c r="G948" s="49" t="s">
        <v>13</v>
      </c>
      <c r="H948" s="49">
        <v>419.40000000000003</v>
      </c>
      <c r="I948" s="49">
        <v>466</v>
      </c>
      <c r="J948" s="49">
        <v>665</v>
      </c>
      <c r="K948" s="49">
        <v>950</v>
      </c>
      <c r="L948" s="49" t="s">
        <v>48</v>
      </c>
      <c r="M948" s="49">
        <v>24000</v>
      </c>
    </row>
    <row r="949" spans="1:13" x14ac:dyDescent="0.35">
      <c r="A949" s="49" t="s">
        <v>125</v>
      </c>
      <c r="B949" s="49" t="s">
        <v>126</v>
      </c>
      <c r="C949" s="49" t="s">
        <v>5</v>
      </c>
      <c r="D949" s="49" t="s">
        <v>50</v>
      </c>
      <c r="E949" s="49" t="s">
        <v>2</v>
      </c>
      <c r="F949" s="49" t="s">
        <v>63</v>
      </c>
      <c r="G949" s="49" t="s">
        <v>14</v>
      </c>
      <c r="H949" s="49">
        <v>419.40000000000003</v>
      </c>
      <c r="I949" s="49">
        <v>466</v>
      </c>
      <c r="J949" s="49">
        <v>665</v>
      </c>
      <c r="K949" s="49">
        <v>950</v>
      </c>
      <c r="L949" s="49" t="s">
        <v>48</v>
      </c>
      <c r="M949" s="49">
        <v>24000</v>
      </c>
    </row>
    <row r="950" spans="1:13" x14ac:dyDescent="0.35">
      <c r="A950" s="49" t="s">
        <v>125</v>
      </c>
      <c r="B950" s="49" t="s">
        <v>126</v>
      </c>
      <c r="C950" s="49" t="s">
        <v>5</v>
      </c>
      <c r="D950" s="49" t="s">
        <v>50</v>
      </c>
      <c r="E950" s="49" t="s">
        <v>2</v>
      </c>
      <c r="F950" s="49" t="s">
        <v>63</v>
      </c>
      <c r="G950" s="49" t="s">
        <v>15</v>
      </c>
      <c r="H950" s="49">
        <v>419.40000000000003</v>
      </c>
      <c r="I950" s="49">
        <v>466</v>
      </c>
      <c r="J950" s="49">
        <v>665</v>
      </c>
      <c r="K950" s="49">
        <v>950</v>
      </c>
      <c r="L950" s="49" t="s">
        <v>48</v>
      </c>
      <c r="M950" s="49">
        <v>24000</v>
      </c>
    </row>
    <row r="951" spans="1:13" x14ac:dyDescent="0.35">
      <c r="A951" s="49" t="s">
        <v>125</v>
      </c>
      <c r="B951" s="49" t="s">
        <v>126</v>
      </c>
      <c r="C951" s="49" t="s">
        <v>5</v>
      </c>
      <c r="D951" s="49" t="s">
        <v>50</v>
      </c>
      <c r="E951" s="49" t="s">
        <v>2</v>
      </c>
      <c r="F951" s="49" t="s">
        <v>63</v>
      </c>
      <c r="G951" s="49" t="s">
        <v>16</v>
      </c>
      <c r="H951" s="49">
        <v>419.40000000000003</v>
      </c>
      <c r="I951" s="49">
        <v>466</v>
      </c>
      <c r="J951" s="49">
        <v>665</v>
      </c>
      <c r="K951" s="49">
        <v>950</v>
      </c>
      <c r="L951" s="49" t="s">
        <v>48</v>
      </c>
      <c r="M951" s="49">
        <v>24000</v>
      </c>
    </row>
    <row r="952" spans="1:13" x14ac:dyDescent="0.35">
      <c r="A952" s="49" t="s">
        <v>125</v>
      </c>
      <c r="B952" s="49" t="s">
        <v>126</v>
      </c>
      <c r="C952" s="49" t="s">
        <v>5</v>
      </c>
      <c r="D952" s="49" t="s">
        <v>50</v>
      </c>
      <c r="E952" s="49" t="s">
        <v>2</v>
      </c>
      <c r="F952" s="49" t="s">
        <v>63</v>
      </c>
      <c r="G952" s="49" t="s">
        <v>17</v>
      </c>
      <c r="H952" s="49">
        <v>419.40000000000003</v>
      </c>
      <c r="I952" s="49">
        <v>466</v>
      </c>
      <c r="J952" s="49">
        <v>665</v>
      </c>
      <c r="K952" s="49">
        <v>950</v>
      </c>
      <c r="L952" s="49" t="s">
        <v>48</v>
      </c>
      <c r="M952" s="49">
        <v>24000</v>
      </c>
    </row>
    <row r="953" spans="1:13" x14ac:dyDescent="0.35">
      <c r="A953" s="49" t="s">
        <v>125</v>
      </c>
      <c r="B953" s="49" t="s">
        <v>126</v>
      </c>
      <c r="C953" s="49" t="s">
        <v>5</v>
      </c>
      <c r="D953" s="49" t="s">
        <v>51</v>
      </c>
      <c r="E953" s="49" t="s">
        <v>2</v>
      </c>
      <c r="F953" s="49" t="s">
        <v>63</v>
      </c>
      <c r="G953" s="49" t="s">
        <v>18</v>
      </c>
      <c r="H953" s="49">
        <v>535.5</v>
      </c>
      <c r="I953" s="49">
        <v>595</v>
      </c>
      <c r="J953" s="49">
        <v>850</v>
      </c>
      <c r="K953" s="49">
        <v>950</v>
      </c>
      <c r="L953" s="49" t="s">
        <v>48</v>
      </c>
      <c r="M953" s="49">
        <v>24000</v>
      </c>
    </row>
    <row r="954" spans="1:13" x14ac:dyDescent="0.35">
      <c r="A954" s="49" t="s">
        <v>125</v>
      </c>
      <c r="B954" s="49" t="s">
        <v>126</v>
      </c>
      <c r="C954" s="49" t="s">
        <v>5</v>
      </c>
      <c r="D954" s="49" t="s">
        <v>51</v>
      </c>
      <c r="E954" s="49" t="s">
        <v>2</v>
      </c>
      <c r="F954" s="49" t="s">
        <v>63</v>
      </c>
      <c r="G954" s="49" t="s">
        <v>19</v>
      </c>
      <c r="H954" s="49">
        <v>535.5</v>
      </c>
      <c r="I954" s="49">
        <v>595</v>
      </c>
      <c r="J954" s="49">
        <v>850</v>
      </c>
      <c r="K954" s="49">
        <v>950</v>
      </c>
      <c r="L954" s="49" t="s">
        <v>48</v>
      </c>
      <c r="M954" s="49">
        <v>24000</v>
      </c>
    </row>
    <row r="955" spans="1:13" x14ac:dyDescent="0.35">
      <c r="A955" s="49" t="s">
        <v>125</v>
      </c>
      <c r="B955" s="49" t="s">
        <v>126</v>
      </c>
      <c r="C955" s="49" t="s">
        <v>5</v>
      </c>
      <c r="D955" s="49" t="s">
        <v>51</v>
      </c>
      <c r="E955" s="49" t="s">
        <v>3</v>
      </c>
      <c r="F955" s="49" t="s">
        <v>63</v>
      </c>
      <c r="G955" s="49" t="s">
        <v>20</v>
      </c>
      <c r="H955" s="49">
        <v>535.5</v>
      </c>
      <c r="I955" s="49">
        <v>595</v>
      </c>
      <c r="J955" s="49">
        <v>850</v>
      </c>
      <c r="K955" s="49">
        <v>950</v>
      </c>
      <c r="L955" s="49" t="s">
        <v>48</v>
      </c>
      <c r="M955" s="49">
        <v>24000</v>
      </c>
    </row>
    <row r="956" spans="1:13" x14ac:dyDescent="0.35">
      <c r="A956" s="49" t="s">
        <v>125</v>
      </c>
      <c r="B956" s="49" t="s">
        <v>126</v>
      </c>
      <c r="C956" s="49" t="s">
        <v>5</v>
      </c>
      <c r="D956" s="49" t="s">
        <v>51</v>
      </c>
      <c r="E956" s="49" t="s">
        <v>3</v>
      </c>
      <c r="F956" s="49" t="s">
        <v>63</v>
      </c>
      <c r="G956" s="49" t="s">
        <v>21</v>
      </c>
      <c r="H956" s="49">
        <v>535.5</v>
      </c>
      <c r="I956" s="49">
        <v>595</v>
      </c>
      <c r="J956" s="49">
        <v>850</v>
      </c>
      <c r="K956" s="49">
        <v>950</v>
      </c>
      <c r="L956" s="49" t="s">
        <v>48</v>
      </c>
      <c r="M956" s="49">
        <v>24000</v>
      </c>
    </row>
    <row r="957" spans="1:13" x14ac:dyDescent="0.35">
      <c r="A957" s="49" t="s">
        <v>125</v>
      </c>
      <c r="B957" s="49" t="s">
        <v>126</v>
      </c>
      <c r="C957" s="49" t="s">
        <v>5</v>
      </c>
      <c r="D957" s="49" t="s">
        <v>52</v>
      </c>
      <c r="E957" s="49" t="s">
        <v>2</v>
      </c>
      <c r="F957" s="49" t="s">
        <v>63</v>
      </c>
      <c r="G957" s="49" t="s">
        <v>53</v>
      </c>
      <c r="H957" s="49">
        <v>538.65</v>
      </c>
      <c r="I957" s="49">
        <v>598.5</v>
      </c>
      <c r="J957" s="49">
        <v>665</v>
      </c>
      <c r="K957" s="49">
        <v>950</v>
      </c>
      <c r="L957" s="49" t="s">
        <v>48</v>
      </c>
      <c r="M957" s="49">
        <v>24000</v>
      </c>
    </row>
    <row r="958" spans="1:13" x14ac:dyDescent="0.35">
      <c r="A958" s="49" t="s">
        <v>125</v>
      </c>
      <c r="B958" s="49" t="s">
        <v>126</v>
      </c>
      <c r="C958" s="49" t="s">
        <v>5</v>
      </c>
      <c r="D958" s="49" t="s">
        <v>52</v>
      </c>
      <c r="E958" s="49" t="s">
        <v>2</v>
      </c>
      <c r="F958" s="49" t="s">
        <v>63</v>
      </c>
      <c r="G958" s="49" t="s">
        <v>54</v>
      </c>
      <c r="H958" s="49">
        <v>538.65</v>
      </c>
      <c r="I958" s="49">
        <v>598.5</v>
      </c>
      <c r="J958" s="49">
        <v>665</v>
      </c>
      <c r="K958" s="49">
        <v>950</v>
      </c>
      <c r="L958" s="49" t="s">
        <v>48</v>
      </c>
      <c r="M958" s="49">
        <v>24000</v>
      </c>
    </row>
    <row r="959" spans="1:13" x14ac:dyDescent="0.35">
      <c r="A959" s="49" t="s">
        <v>125</v>
      </c>
      <c r="B959" s="49" t="s">
        <v>126</v>
      </c>
      <c r="C959" s="49" t="s">
        <v>5</v>
      </c>
      <c r="D959" s="49" t="s">
        <v>52</v>
      </c>
      <c r="E959" s="49" t="s">
        <v>2</v>
      </c>
      <c r="F959" s="49" t="s">
        <v>63</v>
      </c>
      <c r="G959" s="49" t="s">
        <v>55</v>
      </c>
      <c r="H959" s="49">
        <v>538.65</v>
      </c>
      <c r="I959" s="49">
        <v>598.5</v>
      </c>
      <c r="J959" s="49">
        <v>665</v>
      </c>
      <c r="K959" s="49">
        <v>950</v>
      </c>
      <c r="L959" s="49" t="s">
        <v>48</v>
      </c>
      <c r="M959" s="49">
        <v>24000</v>
      </c>
    </row>
    <row r="960" spans="1:13" x14ac:dyDescent="0.35">
      <c r="A960" s="49" t="s">
        <v>125</v>
      </c>
      <c r="B960" s="49" t="s">
        <v>126</v>
      </c>
      <c r="C960" s="49" t="s">
        <v>5</v>
      </c>
      <c r="D960" s="49" t="s">
        <v>52</v>
      </c>
      <c r="E960" s="49" t="s">
        <v>2</v>
      </c>
      <c r="F960" s="49" t="s">
        <v>63</v>
      </c>
      <c r="G960" s="49" t="s">
        <v>56</v>
      </c>
      <c r="H960" s="49">
        <v>538.65</v>
      </c>
      <c r="I960" s="49">
        <v>598.5</v>
      </c>
      <c r="J960" s="49">
        <v>665</v>
      </c>
      <c r="K960" s="49">
        <v>950</v>
      </c>
      <c r="L960" s="49" t="s">
        <v>48</v>
      </c>
      <c r="M960" s="49">
        <v>24000</v>
      </c>
    </row>
    <row r="961" spans="1:13" x14ac:dyDescent="0.35">
      <c r="A961" s="49" t="s">
        <v>125</v>
      </c>
      <c r="B961" s="49" t="s">
        <v>126</v>
      </c>
      <c r="C961" s="49" t="s">
        <v>5</v>
      </c>
      <c r="D961" s="49" t="s">
        <v>52</v>
      </c>
      <c r="E961" s="49" t="s">
        <v>2</v>
      </c>
      <c r="F961" s="49" t="s">
        <v>63</v>
      </c>
      <c r="G961" s="49" t="s">
        <v>57</v>
      </c>
      <c r="H961" s="49">
        <v>538.65</v>
      </c>
      <c r="I961" s="49">
        <v>598.5</v>
      </c>
      <c r="J961" s="49">
        <v>665</v>
      </c>
      <c r="K961" s="49">
        <v>950</v>
      </c>
      <c r="L961" s="49" t="s">
        <v>48</v>
      </c>
      <c r="M961" s="49">
        <v>24000</v>
      </c>
    </row>
    <row r="962" spans="1:13" x14ac:dyDescent="0.35">
      <c r="A962" s="49" t="s">
        <v>125</v>
      </c>
      <c r="B962" s="49" t="s">
        <v>126</v>
      </c>
      <c r="C962" s="49" t="s">
        <v>5</v>
      </c>
      <c r="D962" s="49" t="s">
        <v>58</v>
      </c>
      <c r="E962" s="49" t="s">
        <v>2</v>
      </c>
      <c r="F962" s="49" t="s">
        <v>63</v>
      </c>
      <c r="G962" s="49" t="s">
        <v>22</v>
      </c>
      <c r="H962" s="49">
        <v>419.40000000000003</v>
      </c>
      <c r="I962" s="49">
        <v>466</v>
      </c>
      <c r="J962" s="49">
        <v>665</v>
      </c>
      <c r="K962" s="49">
        <v>950</v>
      </c>
      <c r="L962" s="49" t="s">
        <v>48</v>
      </c>
      <c r="M962" s="49">
        <v>24000</v>
      </c>
    </row>
    <row r="963" spans="1:13" x14ac:dyDescent="0.35">
      <c r="A963" s="49" t="s">
        <v>125</v>
      </c>
      <c r="B963" s="49" t="s">
        <v>126</v>
      </c>
      <c r="C963" s="49" t="s">
        <v>5</v>
      </c>
      <c r="D963" s="49" t="s">
        <v>58</v>
      </c>
      <c r="E963" s="49" t="s">
        <v>2</v>
      </c>
      <c r="F963" s="49" t="s">
        <v>63</v>
      </c>
      <c r="G963" s="49" t="s">
        <v>23</v>
      </c>
      <c r="H963" s="49">
        <v>419.40000000000003</v>
      </c>
      <c r="I963" s="49">
        <v>466</v>
      </c>
      <c r="J963" s="49">
        <v>665</v>
      </c>
      <c r="K963" s="49">
        <v>950</v>
      </c>
      <c r="L963" s="49" t="s">
        <v>48</v>
      </c>
      <c r="M963" s="49">
        <v>24000</v>
      </c>
    </row>
    <row r="964" spans="1:13" x14ac:dyDescent="0.35">
      <c r="A964" s="49" t="s">
        <v>125</v>
      </c>
      <c r="B964" s="49" t="s">
        <v>126</v>
      </c>
      <c r="C964" s="49" t="s">
        <v>5</v>
      </c>
      <c r="D964" s="49" t="s">
        <v>58</v>
      </c>
      <c r="E964" s="49" t="s">
        <v>3</v>
      </c>
      <c r="F964" s="49" t="s">
        <v>63</v>
      </c>
      <c r="G964" s="49" t="s">
        <v>24</v>
      </c>
      <c r="H964" s="49">
        <v>419.40000000000003</v>
      </c>
      <c r="I964" s="49">
        <v>466</v>
      </c>
      <c r="J964" s="49">
        <v>665</v>
      </c>
      <c r="K964" s="49">
        <v>950</v>
      </c>
      <c r="L964" s="49" t="s">
        <v>48</v>
      </c>
      <c r="M964" s="49">
        <v>24000</v>
      </c>
    </row>
    <row r="965" spans="1:13" x14ac:dyDescent="0.35">
      <c r="A965" s="49" t="s">
        <v>125</v>
      </c>
      <c r="B965" s="49" t="s">
        <v>126</v>
      </c>
      <c r="C965" s="49" t="s">
        <v>5</v>
      </c>
      <c r="D965" s="49" t="s">
        <v>59</v>
      </c>
      <c r="E965" s="49" t="s">
        <v>2</v>
      </c>
      <c r="F965" s="49" t="s">
        <v>63</v>
      </c>
      <c r="G965" s="49" t="s">
        <v>60</v>
      </c>
      <c r="H965" s="49">
        <v>535.5</v>
      </c>
      <c r="I965" s="49">
        <v>595</v>
      </c>
      <c r="J965" s="49">
        <v>850</v>
      </c>
      <c r="K965" s="49">
        <v>950</v>
      </c>
      <c r="L965" s="49" t="s">
        <v>48</v>
      </c>
      <c r="M965" s="49">
        <v>24000</v>
      </c>
    </row>
    <row r="966" spans="1:13" x14ac:dyDescent="0.35">
      <c r="A966" s="49" t="s">
        <v>125</v>
      </c>
      <c r="B966" s="49" t="s">
        <v>126</v>
      </c>
      <c r="C966" s="49" t="s">
        <v>5</v>
      </c>
      <c r="D966" s="49" t="s">
        <v>59</v>
      </c>
      <c r="E966" s="49" t="s">
        <v>2</v>
      </c>
      <c r="F966" s="49" t="s">
        <v>63</v>
      </c>
      <c r="G966" s="49" t="s">
        <v>25</v>
      </c>
      <c r="H966" s="49">
        <v>535.5</v>
      </c>
      <c r="I966" s="49">
        <v>595</v>
      </c>
      <c r="J966" s="49">
        <v>850</v>
      </c>
      <c r="K966" s="49">
        <v>950</v>
      </c>
      <c r="L966" s="49" t="s">
        <v>48</v>
      </c>
      <c r="M966" s="49">
        <v>24000</v>
      </c>
    </row>
    <row r="967" spans="1:13" x14ac:dyDescent="0.35">
      <c r="A967" s="49" t="s">
        <v>125</v>
      </c>
      <c r="B967" s="49" t="s">
        <v>126</v>
      </c>
      <c r="C967" s="49" t="s">
        <v>5</v>
      </c>
      <c r="D967" s="49" t="s">
        <v>59</v>
      </c>
      <c r="E967" s="49" t="s">
        <v>2</v>
      </c>
      <c r="F967" s="49" t="s">
        <v>63</v>
      </c>
      <c r="G967" s="49" t="s">
        <v>26</v>
      </c>
      <c r="H967" s="49">
        <v>535.5</v>
      </c>
      <c r="I967" s="49">
        <v>595</v>
      </c>
      <c r="J967" s="49">
        <v>850</v>
      </c>
      <c r="K967" s="49">
        <v>950</v>
      </c>
      <c r="L967" s="49" t="s">
        <v>48</v>
      </c>
      <c r="M967" s="49">
        <v>24000</v>
      </c>
    </row>
    <row r="968" spans="1:13" x14ac:dyDescent="0.35">
      <c r="A968" s="49" t="s">
        <v>125</v>
      </c>
      <c r="B968" s="49" t="s">
        <v>126</v>
      </c>
      <c r="C968" s="49" t="s">
        <v>5</v>
      </c>
      <c r="D968" s="49" t="s">
        <v>59</v>
      </c>
      <c r="E968" s="49" t="s">
        <v>3</v>
      </c>
      <c r="F968" s="49" t="s">
        <v>63</v>
      </c>
      <c r="G968" s="49" t="s">
        <v>27</v>
      </c>
      <c r="H968" s="49">
        <v>535.5</v>
      </c>
      <c r="I968" s="49">
        <v>595</v>
      </c>
      <c r="J968" s="49">
        <v>850</v>
      </c>
      <c r="K968" s="49">
        <v>950</v>
      </c>
      <c r="L968" s="49" t="s">
        <v>48</v>
      </c>
      <c r="M968" s="49">
        <v>24000</v>
      </c>
    </row>
    <row r="969" spans="1:13" x14ac:dyDescent="0.35">
      <c r="A969" s="49" t="s">
        <v>125</v>
      </c>
      <c r="B969" s="49" t="s">
        <v>126</v>
      </c>
      <c r="C969" s="49" t="s">
        <v>5</v>
      </c>
      <c r="D969" s="49" t="s">
        <v>61</v>
      </c>
      <c r="E969" s="49" t="s">
        <v>2</v>
      </c>
      <c r="F969" s="49" t="s">
        <v>63</v>
      </c>
      <c r="G969" s="49" t="s">
        <v>62</v>
      </c>
      <c r="H969" s="49">
        <v>210.6</v>
      </c>
      <c r="I969" s="49">
        <v>234</v>
      </c>
      <c r="J969" s="49">
        <v>333</v>
      </c>
      <c r="K969" s="49">
        <v>475</v>
      </c>
      <c r="L969" s="49" t="s">
        <v>48</v>
      </c>
      <c r="M969" s="49">
        <v>24000</v>
      </c>
    </row>
    <row r="970" spans="1:13" x14ac:dyDescent="0.35">
      <c r="A970" s="49" t="s">
        <v>109</v>
      </c>
      <c r="B970" s="49" t="s">
        <v>110</v>
      </c>
      <c r="C970" s="49" t="s">
        <v>2</v>
      </c>
      <c r="D970" s="49" t="s">
        <v>47</v>
      </c>
      <c r="E970" s="49" t="s">
        <v>2</v>
      </c>
      <c r="F970" s="49" t="s">
        <v>63</v>
      </c>
      <c r="G970" s="49" t="s">
        <v>10</v>
      </c>
      <c r="H970" s="49">
        <v>549.99</v>
      </c>
      <c r="I970" s="49">
        <v>611.1</v>
      </c>
      <c r="J970" s="49">
        <v>679</v>
      </c>
      <c r="K970" s="49">
        <v>970</v>
      </c>
      <c r="L970" s="49" t="s">
        <v>48</v>
      </c>
      <c r="M970" s="49">
        <v>26000</v>
      </c>
    </row>
    <row r="971" spans="1:13" x14ac:dyDescent="0.35">
      <c r="A971" s="49" t="s">
        <v>109</v>
      </c>
      <c r="B971" s="49" t="s">
        <v>110</v>
      </c>
      <c r="C971" s="49" t="s">
        <v>2</v>
      </c>
      <c r="D971" s="49" t="s">
        <v>47</v>
      </c>
      <c r="E971" s="49" t="s">
        <v>2</v>
      </c>
      <c r="F971" s="49" t="s">
        <v>63</v>
      </c>
      <c r="G971" s="49" t="s">
        <v>11</v>
      </c>
      <c r="H971" s="49">
        <v>549.99</v>
      </c>
      <c r="I971" s="49">
        <v>611.1</v>
      </c>
      <c r="J971" s="49">
        <v>679</v>
      </c>
      <c r="K971" s="49">
        <v>970</v>
      </c>
      <c r="L971" s="49" t="s">
        <v>48</v>
      </c>
      <c r="M971" s="49">
        <v>26000</v>
      </c>
    </row>
    <row r="972" spans="1:13" x14ac:dyDescent="0.35">
      <c r="A972" s="49" t="s">
        <v>109</v>
      </c>
      <c r="B972" s="49" t="s">
        <v>110</v>
      </c>
      <c r="C972" s="49" t="s">
        <v>2</v>
      </c>
      <c r="D972" s="49" t="s">
        <v>47</v>
      </c>
      <c r="E972" s="49" t="s">
        <v>2</v>
      </c>
      <c r="F972" s="49" t="s">
        <v>63</v>
      </c>
      <c r="G972" s="49" t="s">
        <v>49</v>
      </c>
      <c r="H972" s="49">
        <v>549.99</v>
      </c>
      <c r="I972" s="49">
        <v>611.1</v>
      </c>
      <c r="J972" s="49">
        <v>679</v>
      </c>
      <c r="K972" s="49">
        <v>970</v>
      </c>
      <c r="L972" s="49" t="s">
        <v>48</v>
      </c>
      <c r="M972" s="49">
        <v>26000</v>
      </c>
    </row>
    <row r="973" spans="1:13" x14ac:dyDescent="0.35">
      <c r="A973" s="49" t="s">
        <v>109</v>
      </c>
      <c r="B973" s="49" t="s">
        <v>110</v>
      </c>
      <c r="C973" s="49" t="s">
        <v>2</v>
      </c>
      <c r="D973" s="49" t="s">
        <v>47</v>
      </c>
      <c r="E973" s="49" t="s">
        <v>2</v>
      </c>
      <c r="F973" s="49" t="s">
        <v>63</v>
      </c>
      <c r="G973" s="49" t="s">
        <v>12</v>
      </c>
      <c r="H973" s="49">
        <v>549.99</v>
      </c>
      <c r="I973" s="49">
        <v>611.1</v>
      </c>
      <c r="J973" s="49">
        <v>679</v>
      </c>
      <c r="K973" s="49">
        <v>970</v>
      </c>
      <c r="L973" s="49" t="s">
        <v>48</v>
      </c>
      <c r="M973" s="49">
        <v>26000</v>
      </c>
    </row>
    <row r="974" spans="1:13" x14ac:dyDescent="0.35">
      <c r="A974" s="49" t="s">
        <v>109</v>
      </c>
      <c r="B974" s="49" t="s">
        <v>110</v>
      </c>
      <c r="C974" s="49" t="s">
        <v>2</v>
      </c>
      <c r="D974" s="49" t="s">
        <v>50</v>
      </c>
      <c r="E974" s="49" t="s">
        <v>2</v>
      </c>
      <c r="F974" s="49" t="s">
        <v>63</v>
      </c>
      <c r="G974" s="49" t="s">
        <v>13</v>
      </c>
      <c r="H974" s="49">
        <v>517.5</v>
      </c>
      <c r="I974" s="49">
        <v>575</v>
      </c>
      <c r="J974" s="49">
        <v>800</v>
      </c>
      <c r="K974" s="49">
        <v>970</v>
      </c>
      <c r="L974" s="49" t="s">
        <v>48</v>
      </c>
      <c r="M974" s="49">
        <v>26000</v>
      </c>
    </row>
    <row r="975" spans="1:13" x14ac:dyDescent="0.35">
      <c r="A975" s="49" t="s">
        <v>109</v>
      </c>
      <c r="B975" s="49" t="s">
        <v>110</v>
      </c>
      <c r="C975" s="49" t="s">
        <v>2</v>
      </c>
      <c r="D975" s="49" t="s">
        <v>50</v>
      </c>
      <c r="E975" s="49" t="s">
        <v>2</v>
      </c>
      <c r="F975" s="49" t="s">
        <v>63</v>
      </c>
      <c r="G975" s="49" t="s">
        <v>14</v>
      </c>
      <c r="H975" s="49">
        <v>517.5</v>
      </c>
      <c r="I975" s="49">
        <v>575</v>
      </c>
      <c r="J975" s="49">
        <v>800</v>
      </c>
      <c r="K975" s="49">
        <v>970</v>
      </c>
      <c r="L975" s="49" t="s">
        <v>48</v>
      </c>
      <c r="M975" s="49">
        <v>26000</v>
      </c>
    </row>
    <row r="976" spans="1:13" x14ac:dyDescent="0.35">
      <c r="A976" s="49" t="s">
        <v>109</v>
      </c>
      <c r="B976" s="49" t="s">
        <v>110</v>
      </c>
      <c r="C976" s="49" t="s">
        <v>2</v>
      </c>
      <c r="D976" s="49" t="s">
        <v>50</v>
      </c>
      <c r="E976" s="49" t="s">
        <v>2</v>
      </c>
      <c r="F976" s="49" t="s">
        <v>63</v>
      </c>
      <c r="G976" s="49" t="s">
        <v>15</v>
      </c>
      <c r="H976" s="49">
        <v>517.5</v>
      </c>
      <c r="I976" s="49">
        <v>575</v>
      </c>
      <c r="J976" s="49">
        <v>800</v>
      </c>
      <c r="K976" s="49">
        <v>970</v>
      </c>
      <c r="L976" s="49" t="s">
        <v>48</v>
      </c>
      <c r="M976" s="49">
        <v>26000</v>
      </c>
    </row>
    <row r="977" spans="1:13" x14ac:dyDescent="0.35">
      <c r="A977" s="49" t="s">
        <v>109</v>
      </c>
      <c r="B977" s="49" t="s">
        <v>110</v>
      </c>
      <c r="C977" s="49" t="s">
        <v>2</v>
      </c>
      <c r="D977" s="49" t="s">
        <v>50</v>
      </c>
      <c r="E977" s="49" t="s">
        <v>2</v>
      </c>
      <c r="F977" s="49" t="s">
        <v>63</v>
      </c>
      <c r="G977" s="49" t="s">
        <v>16</v>
      </c>
      <c r="H977" s="49">
        <v>517.5</v>
      </c>
      <c r="I977" s="49">
        <v>575</v>
      </c>
      <c r="J977" s="49">
        <v>800</v>
      </c>
      <c r="K977" s="49">
        <v>970</v>
      </c>
      <c r="L977" s="49" t="s">
        <v>48</v>
      </c>
      <c r="M977" s="49">
        <v>26000</v>
      </c>
    </row>
    <row r="978" spans="1:13" x14ac:dyDescent="0.35">
      <c r="A978" s="49" t="s">
        <v>109</v>
      </c>
      <c r="B978" s="49" t="s">
        <v>110</v>
      </c>
      <c r="C978" s="49" t="s">
        <v>2</v>
      </c>
      <c r="D978" s="49" t="s">
        <v>50</v>
      </c>
      <c r="E978" s="49" t="s">
        <v>2</v>
      </c>
      <c r="F978" s="49" t="s">
        <v>63</v>
      </c>
      <c r="G978" s="49" t="s">
        <v>17</v>
      </c>
      <c r="H978" s="49">
        <v>517.5</v>
      </c>
      <c r="I978" s="49">
        <v>575</v>
      </c>
      <c r="J978" s="49">
        <v>800</v>
      </c>
      <c r="K978" s="49">
        <v>970</v>
      </c>
      <c r="L978" s="49" t="s">
        <v>48</v>
      </c>
      <c r="M978" s="49">
        <v>26000</v>
      </c>
    </row>
    <row r="979" spans="1:13" x14ac:dyDescent="0.35">
      <c r="A979" s="49" t="s">
        <v>109</v>
      </c>
      <c r="B979" s="49" t="s">
        <v>110</v>
      </c>
      <c r="C979" s="49" t="s">
        <v>2</v>
      </c>
      <c r="D979" s="49" t="s">
        <v>51</v>
      </c>
      <c r="E979" s="49" t="s">
        <v>2</v>
      </c>
      <c r="F979" s="49" t="s">
        <v>63</v>
      </c>
      <c r="G979" s="49" t="s">
        <v>18</v>
      </c>
      <c r="H979" s="49">
        <v>535.5</v>
      </c>
      <c r="I979" s="49">
        <v>595</v>
      </c>
      <c r="J979" s="49">
        <v>850</v>
      </c>
      <c r="K979" s="49">
        <v>950</v>
      </c>
      <c r="L979" s="49" t="s">
        <v>48</v>
      </c>
      <c r="M979" s="49">
        <v>26000</v>
      </c>
    </row>
    <row r="980" spans="1:13" x14ac:dyDescent="0.35">
      <c r="A980" s="49" t="s">
        <v>109</v>
      </c>
      <c r="B980" s="49" t="s">
        <v>110</v>
      </c>
      <c r="C980" s="49" t="s">
        <v>2</v>
      </c>
      <c r="D980" s="49" t="s">
        <v>51</v>
      </c>
      <c r="E980" s="49" t="s">
        <v>2</v>
      </c>
      <c r="F980" s="49" t="s">
        <v>63</v>
      </c>
      <c r="G980" s="49" t="s">
        <v>19</v>
      </c>
      <c r="H980" s="49">
        <v>535.5</v>
      </c>
      <c r="I980" s="49">
        <v>595</v>
      </c>
      <c r="J980" s="49">
        <v>850</v>
      </c>
      <c r="K980" s="49">
        <v>950</v>
      </c>
      <c r="L980" s="49" t="s">
        <v>48</v>
      </c>
      <c r="M980" s="49">
        <v>26000</v>
      </c>
    </row>
    <row r="981" spans="1:13" x14ac:dyDescent="0.35">
      <c r="A981" s="49" t="s">
        <v>109</v>
      </c>
      <c r="B981" s="49" t="s">
        <v>110</v>
      </c>
      <c r="C981" s="49" t="s">
        <v>2</v>
      </c>
      <c r="D981" s="49" t="s">
        <v>51</v>
      </c>
      <c r="E981" s="49" t="s">
        <v>3</v>
      </c>
      <c r="F981" s="49" t="s">
        <v>63</v>
      </c>
      <c r="G981" s="49" t="s">
        <v>20</v>
      </c>
      <c r="H981" s="49">
        <v>535.5</v>
      </c>
      <c r="I981" s="49">
        <v>595</v>
      </c>
      <c r="J981" s="49">
        <v>850</v>
      </c>
      <c r="K981" s="49">
        <v>950</v>
      </c>
      <c r="L981" s="49" t="s">
        <v>48</v>
      </c>
      <c r="M981" s="49">
        <v>26000</v>
      </c>
    </row>
    <row r="982" spans="1:13" x14ac:dyDescent="0.35">
      <c r="A982" s="49" t="s">
        <v>109</v>
      </c>
      <c r="B982" s="49" t="s">
        <v>110</v>
      </c>
      <c r="C982" s="49" t="s">
        <v>2</v>
      </c>
      <c r="D982" s="49" t="s">
        <v>51</v>
      </c>
      <c r="E982" s="49" t="s">
        <v>3</v>
      </c>
      <c r="F982" s="49" t="s">
        <v>63</v>
      </c>
      <c r="G982" s="49" t="s">
        <v>21</v>
      </c>
      <c r="H982" s="49">
        <v>535.5</v>
      </c>
      <c r="I982" s="49">
        <v>595</v>
      </c>
      <c r="J982" s="49">
        <v>850</v>
      </c>
      <c r="K982" s="49">
        <v>950</v>
      </c>
      <c r="L982" s="49" t="s">
        <v>48</v>
      </c>
      <c r="M982" s="49">
        <v>26000</v>
      </c>
    </row>
    <row r="983" spans="1:13" x14ac:dyDescent="0.35">
      <c r="A983" s="49" t="s">
        <v>109</v>
      </c>
      <c r="B983" s="49" t="s">
        <v>110</v>
      </c>
      <c r="C983" s="49" t="s">
        <v>2</v>
      </c>
      <c r="D983" s="49" t="s">
        <v>52</v>
      </c>
      <c r="E983" s="49" t="s">
        <v>2</v>
      </c>
      <c r="F983" s="49" t="s">
        <v>63</v>
      </c>
      <c r="G983" s="49" t="s">
        <v>53</v>
      </c>
      <c r="H983" s="49">
        <v>538.65</v>
      </c>
      <c r="I983" s="49">
        <v>598.5</v>
      </c>
      <c r="J983" s="49">
        <v>665</v>
      </c>
      <c r="K983" s="49">
        <v>950</v>
      </c>
      <c r="L983" s="49" t="s">
        <v>48</v>
      </c>
      <c r="M983" s="49">
        <v>26000</v>
      </c>
    </row>
    <row r="984" spans="1:13" x14ac:dyDescent="0.35">
      <c r="A984" s="49" t="s">
        <v>109</v>
      </c>
      <c r="B984" s="49" t="s">
        <v>110</v>
      </c>
      <c r="C984" s="49" t="s">
        <v>2</v>
      </c>
      <c r="D984" s="49" t="s">
        <v>52</v>
      </c>
      <c r="E984" s="49" t="s">
        <v>2</v>
      </c>
      <c r="F984" s="49" t="s">
        <v>63</v>
      </c>
      <c r="G984" s="49" t="s">
        <v>54</v>
      </c>
      <c r="H984" s="49">
        <v>538.65</v>
      </c>
      <c r="I984" s="49">
        <v>598.5</v>
      </c>
      <c r="J984" s="49">
        <v>665</v>
      </c>
      <c r="K984" s="49">
        <v>950</v>
      </c>
      <c r="L984" s="49" t="s">
        <v>48</v>
      </c>
      <c r="M984" s="49">
        <v>26000</v>
      </c>
    </row>
    <row r="985" spans="1:13" x14ac:dyDescent="0.35">
      <c r="A985" s="49" t="s">
        <v>109</v>
      </c>
      <c r="B985" s="49" t="s">
        <v>110</v>
      </c>
      <c r="C985" s="49" t="s">
        <v>2</v>
      </c>
      <c r="D985" s="49" t="s">
        <v>52</v>
      </c>
      <c r="E985" s="49" t="s">
        <v>2</v>
      </c>
      <c r="F985" s="49" t="s">
        <v>63</v>
      </c>
      <c r="G985" s="49" t="s">
        <v>55</v>
      </c>
      <c r="H985" s="49">
        <v>538.65</v>
      </c>
      <c r="I985" s="49">
        <v>598.5</v>
      </c>
      <c r="J985" s="49">
        <v>665</v>
      </c>
      <c r="K985" s="49">
        <v>950</v>
      </c>
      <c r="L985" s="49" t="s">
        <v>48</v>
      </c>
      <c r="M985" s="49">
        <v>26000</v>
      </c>
    </row>
    <row r="986" spans="1:13" x14ac:dyDescent="0.35">
      <c r="A986" s="49" t="s">
        <v>109</v>
      </c>
      <c r="B986" s="49" t="s">
        <v>110</v>
      </c>
      <c r="C986" s="49" t="s">
        <v>2</v>
      </c>
      <c r="D986" s="49" t="s">
        <v>52</v>
      </c>
      <c r="E986" s="49" t="s">
        <v>2</v>
      </c>
      <c r="F986" s="49" t="s">
        <v>63</v>
      </c>
      <c r="G986" s="49" t="s">
        <v>56</v>
      </c>
      <c r="H986" s="49">
        <v>538.65</v>
      </c>
      <c r="I986" s="49">
        <v>598.5</v>
      </c>
      <c r="J986" s="49">
        <v>665</v>
      </c>
      <c r="K986" s="49">
        <v>950</v>
      </c>
      <c r="L986" s="49" t="s">
        <v>48</v>
      </c>
      <c r="M986" s="49">
        <v>26000</v>
      </c>
    </row>
    <row r="987" spans="1:13" x14ac:dyDescent="0.35">
      <c r="A987" s="49" t="s">
        <v>109</v>
      </c>
      <c r="B987" s="49" t="s">
        <v>110</v>
      </c>
      <c r="C987" s="49" t="s">
        <v>2</v>
      </c>
      <c r="D987" s="49" t="s">
        <v>52</v>
      </c>
      <c r="E987" s="49" t="s">
        <v>2</v>
      </c>
      <c r="F987" s="49" t="s">
        <v>63</v>
      </c>
      <c r="G987" s="49" t="s">
        <v>57</v>
      </c>
      <c r="H987" s="49">
        <v>538.65</v>
      </c>
      <c r="I987" s="49">
        <v>598.5</v>
      </c>
      <c r="J987" s="49">
        <v>665</v>
      </c>
      <c r="K987" s="49">
        <v>950</v>
      </c>
      <c r="L987" s="49" t="s">
        <v>48</v>
      </c>
      <c r="M987" s="49">
        <v>26000</v>
      </c>
    </row>
    <row r="988" spans="1:13" x14ac:dyDescent="0.35">
      <c r="A988" s="49" t="s">
        <v>109</v>
      </c>
      <c r="B988" s="49" t="s">
        <v>110</v>
      </c>
      <c r="C988" s="49" t="s">
        <v>2</v>
      </c>
      <c r="D988" s="49" t="s">
        <v>58</v>
      </c>
      <c r="E988" s="49" t="s">
        <v>2</v>
      </c>
      <c r="F988" s="49" t="s">
        <v>63</v>
      </c>
      <c r="G988" s="49" t="s">
        <v>22</v>
      </c>
      <c r="H988" s="49">
        <v>225</v>
      </c>
      <c r="I988" s="49">
        <v>250</v>
      </c>
      <c r="J988" s="49">
        <v>345</v>
      </c>
      <c r="K988" s="49">
        <v>488</v>
      </c>
      <c r="L988" s="49" t="s">
        <v>48</v>
      </c>
      <c r="M988" s="49">
        <v>26000</v>
      </c>
    </row>
    <row r="989" spans="1:13" x14ac:dyDescent="0.35">
      <c r="A989" s="49" t="s">
        <v>109</v>
      </c>
      <c r="B989" s="49" t="s">
        <v>110</v>
      </c>
      <c r="C989" s="49" t="s">
        <v>2</v>
      </c>
      <c r="D989" s="49" t="s">
        <v>58</v>
      </c>
      <c r="E989" s="49" t="s">
        <v>2</v>
      </c>
      <c r="F989" s="49" t="s">
        <v>63</v>
      </c>
      <c r="G989" s="49" t="s">
        <v>23</v>
      </c>
      <c r="H989" s="49">
        <v>225</v>
      </c>
      <c r="I989" s="49">
        <v>250</v>
      </c>
      <c r="J989" s="49">
        <v>345</v>
      </c>
      <c r="K989" s="49">
        <v>488</v>
      </c>
      <c r="L989" s="49" t="s">
        <v>48</v>
      </c>
      <c r="M989" s="49">
        <v>26000</v>
      </c>
    </row>
    <row r="990" spans="1:13" x14ac:dyDescent="0.35">
      <c r="A990" s="49" t="s">
        <v>109</v>
      </c>
      <c r="B990" s="49" t="s">
        <v>110</v>
      </c>
      <c r="C990" s="49" t="s">
        <v>2</v>
      </c>
      <c r="D990" s="49" t="s">
        <v>58</v>
      </c>
      <c r="E990" s="49" t="s">
        <v>3</v>
      </c>
      <c r="F990" s="49" t="s">
        <v>63</v>
      </c>
      <c r="G990" s="49" t="s">
        <v>24</v>
      </c>
      <c r="H990" s="49">
        <v>225</v>
      </c>
      <c r="I990" s="49">
        <v>250</v>
      </c>
      <c r="J990" s="49">
        <v>345</v>
      </c>
      <c r="K990" s="49">
        <v>488</v>
      </c>
      <c r="L990" s="49" t="s">
        <v>48</v>
      </c>
      <c r="M990" s="49">
        <v>26000</v>
      </c>
    </row>
    <row r="991" spans="1:13" x14ac:dyDescent="0.35">
      <c r="A991" s="49" t="s">
        <v>109</v>
      </c>
      <c r="B991" s="49" t="s">
        <v>110</v>
      </c>
      <c r="C991" s="49" t="s">
        <v>2</v>
      </c>
      <c r="D991" s="49" t="s">
        <v>59</v>
      </c>
      <c r="E991" s="49" t="s">
        <v>2</v>
      </c>
      <c r="F991" s="49" t="s">
        <v>63</v>
      </c>
      <c r="G991" s="49" t="s">
        <v>60</v>
      </c>
      <c r="H991" s="49">
        <v>225</v>
      </c>
      <c r="I991" s="49">
        <v>250</v>
      </c>
      <c r="J991" s="49">
        <v>345</v>
      </c>
      <c r="K991" s="49">
        <v>488</v>
      </c>
      <c r="L991" s="49" t="s">
        <v>48</v>
      </c>
      <c r="M991" s="49">
        <v>26000</v>
      </c>
    </row>
    <row r="992" spans="1:13" x14ac:dyDescent="0.35">
      <c r="A992" s="49" t="s">
        <v>109</v>
      </c>
      <c r="B992" s="49" t="s">
        <v>110</v>
      </c>
      <c r="C992" s="49" t="s">
        <v>2</v>
      </c>
      <c r="D992" s="49" t="s">
        <v>59</v>
      </c>
      <c r="E992" s="49" t="s">
        <v>2</v>
      </c>
      <c r="F992" s="49" t="s">
        <v>63</v>
      </c>
      <c r="G992" s="49" t="s">
        <v>25</v>
      </c>
      <c r="H992" s="49">
        <v>225</v>
      </c>
      <c r="I992" s="49">
        <v>250</v>
      </c>
      <c r="J992" s="49">
        <v>345</v>
      </c>
      <c r="K992" s="49">
        <v>488</v>
      </c>
      <c r="L992" s="49" t="s">
        <v>48</v>
      </c>
      <c r="M992" s="49">
        <v>26000</v>
      </c>
    </row>
    <row r="993" spans="1:13" x14ac:dyDescent="0.35">
      <c r="A993" s="49" t="s">
        <v>109</v>
      </c>
      <c r="B993" s="49" t="s">
        <v>110</v>
      </c>
      <c r="C993" s="49" t="s">
        <v>2</v>
      </c>
      <c r="D993" s="49" t="s">
        <v>59</v>
      </c>
      <c r="E993" s="49" t="s">
        <v>2</v>
      </c>
      <c r="F993" s="49" t="s">
        <v>63</v>
      </c>
      <c r="G993" s="49" t="s">
        <v>26</v>
      </c>
      <c r="H993" s="49">
        <v>225</v>
      </c>
      <c r="I993" s="49">
        <v>250</v>
      </c>
      <c r="J993" s="49">
        <v>345</v>
      </c>
      <c r="K993" s="49">
        <v>488</v>
      </c>
      <c r="L993" s="49" t="s">
        <v>48</v>
      </c>
      <c r="M993" s="49">
        <v>26000</v>
      </c>
    </row>
    <row r="994" spans="1:13" x14ac:dyDescent="0.35">
      <c r="A994" s="49" t="s">
        <v>109</v>
      </c>
      <c r="B994" s="49" t="s">
        <v>110</v>
      </c>
      <c r="C994" s="49" t="s">
        <v>2</v>
      </c>
      <c r="D994" s="49" t="s">
        <v>59</v>
      </c>
      <c r="E994" s="49" t="s">
        <v>3</v>
      </c>
      <c r="F994" s="49" t="s">
        <v>63</v>
      </c>
      <c r="G994" s="49" t="s">
        <v>27</v>
      </c>
      <c r="H994" s="49">
        <v>225</v>
      </c>
      <c r="I994" s="49">
        <v>250</v>
      </c>
      <c r="J994" s="49">
        <v>345</v>
      </c>
      <c r="K994" s="49">
        <v>488</v>
      </c>
      <c r="L994" s="49" t="s">
        <v>48</v>
      </c>
      <c r="M994" s="49">
        <v>26000</v>
      </c>
    </row>
    <row r="995" spans="1:13" x14ac:dyDescent="0.35">
      <c r="A995" s="49" t="s">
        <v>109</v>
      </c>
      <c r="B995" s="49" t="s">
        <v>110</v>
      </c>
      <c r="C995" s="49" t="s">
        <v>2</v>
      </c>
      <c r="D995" s="49" t="s">
        <v>61</v>
      </c>
      <c r="E995" s="49" t="s">
        <v>2</v>
      </c>
      <c r="F995" s="49" t="s">
        <v>63</v>
      </c>
      <c r="G995" s="49" t="s">
        <v>62</v>
      </c>
      <c r="H995" s="49">
        <v>225</v>
      </c>
      <c r="I995" s="49">
        <v>250</v>
      </c>
      <c r="J995" s="49">
        <v>345</v>
      </c>
      <c r="K995" s="49">
        <v>488</v>
      </c>
      <c r="L995" s="49" t="s">
        <v>48</v>
      </c>
      <c r="M995" s="49">
        <v>26000</v>
      </c>
    </row>
    <row r="996" spans="1:13" x14ac:dyDescent="0.35">
      <c r="A996" s="49" t="s">
        <v>109</v>
      </c>
      <c r="B996" s="49" t="s">
        <v>110</v>
      </c>
      <c r="C996" s="49" t="s">
        <v>3</v>
      </c>
      <c r="D996" s="49" t="s">
        <v>47</v>
      </c>
      <c r="E996" s="49" t="s">
        <v>2</v>
      </c>
      <c r="F996" s="49" t="s">
        <v>63</v>
      </c>
      <c r="G996" s="49" t="s">
        <v>10</v>
      </c>
      <c r="H996" s="49">
        <v>538.65</v>
      </c>
      <c r="I996" s="49">
        <v>598.5</v>
      </c>
      <c r="J996" s="49">
        <v>665</v>
      </c>
      <c r="K996" s="49">
        <v>930</v>
      </c>
      <c r="L996" s="49" t="s">
        <v>48</v>
      </c>
      <c r="M996" s="49">
        <v>30000</v>
      </c>
    </row>
    <row r="997" spans="1:13" x14ac:dyDescent="0.35">
      <c r="A997" s="49" t="s">
        <v>109</v>
      </c>
      <c r="B997" s="49" t="s">
        <v>110</v>
      </c>
      <c r="C997" s="49" t="s">
        <v>3</v>
      </c>
      <c r="D997" s="49" t="s">
        <v>47</v>
      </c>
      <c r="E997" s="49" t="s">
        <v>2</v>
      </c>
      <c r="F997" s="49" t="s">
        <v>63</v>
      </c>
      <c r="G997" s="49" t="s">
        <v>11</v>
      </c>
      <c r="H997" s="49">
        <v>538.65</v>
      </c>
      <c r="I997" s="49">
        <v>598.5</v>
      </c>
      <c r="J997" s="49">
        <v>665</v>
      </c>
      <c r="K997" s="49">
        <v>930</v>
      </c>
      <c r="L997" s="49" t="s">
        <v>48</v>
      </c>
      <c r="M997" s="49">
        <v>30000</v>
      </c>
    </row>
    <row r="998" spans="1:13" x14ac:dyDescent="0.35">
      <c r="A998" s="49" t="s">
        <v>109</v>
      </c>
      <c r="B998" s="49" t="s">
        <v>110</v>
      </c>
      <c r="C998" s="49" t="s">
        <v>3</v>
      </c>
      <c r="D998" s="49" t="s">
        <v>47</v>
      </c>
      <c r="E998" s="49" t="s">
        <v>2</v>
      </c>
      <c r="F998" s="49" t="s">
        <v>63</v>
      </c>
      <c r="G998" s="49" t="s">
        <v>49</v>
      </c>
      <c r="H998" s="49">
        <v>538.65</v>
      </c>
      <c r="I998" s="49">
        <v>598.5</v>
      </c>
      <c r="J998" s="49">
        <v>665</v>
      </c>
      <c r="K998" s="49">
        <v>930</v>
      </c>
      <c r="L998" s="49" t="s">
        <v>48</v>
      </c>
      <c r="M998" s="49">
        <v>30000</v>
      </c>
    </row>
    <row r="999" spans="1:13" x14ac:dyDescent="0.35">
      <c r="A999" s="49" t="s">
        <v>109</v>
      </c>
      <c r="B999" s="49" t="s">
        <v>110</v>
      </c>
      <c r="C999" s="49" t="s">
        <v>3</v>
      </c>
      <c r="D999" s="49" t="s">
        <v>47</v>
      </c>
      <c r="E999" s="49" t="s">
        <v>2</v>
      </c>
      <c r="F999" s="49" t="s">
        <v>63</v>
      </c>
      <c r="G999" s="49" t="s">
        <v>12</v>
      </c>
      <c r="H999" s="49">
        <v>538.65</v>
      </c>
      <c r="I999" s="49">
        <v>598.5</v>
      </c>
      <c r="J999" s="49">
        <v>665</v>
      </c>
      <c r="K999" s="49">
        <v>930</v>
      </c>
      <c r="L999" s="49" t="s">
        <v>48</v>
      </c>
      <c r="M999" s="49">
        <v>30000</v>
      </c>
    </row>
    <row r="1000" spans="1:13" x14ac:dyDescent="0.35">
      <c r="A1000" s="49" t="s">
        <v>109</v>
      </c>
      <c r="B1000" s="49" t="s">
        <v>110</v>
      </c>
      <c r="C1000" s="49" t="s">
        <v>3</v>
      </c>
      <c r="D1000" s="49" t="s">
        <v>50</v>
      </c>
      <c r="E1000" s="49" t="s">
        <v>2</v>
      </c>
      <c r="F1000" s="49" t="s">
        <v>63</v>
      </c>
      <c r="G1000" s="49" t="s">
        <v>13</v>
      </c>
      <c r="H1000" s="49">
        <v>504</v>
      </c>
      <c r="I1000" s="49">
        <v>560</v>
      </c>
      <c r="J1000" s="49">
        <v>800</v>
      </c>
      <c r="K1000" s="49">
        <v>930</v>
      </c>
      <c r="L1000" s="49" t="s">
        <v>48</v>
      </c>
      <c r="M1000" s="49">
        <v>30000</v>
      </c>
    </row>
    <row r="1001" spans="1:13" x14ac:dyDescent="0.35">
      <c r="A1001" s="49" t="s">
        <v>109</v>
      </c>
      <c r="B1001" s="49" t="s">
        <v>110</v>
      </c>
      <c r="C1001" s="49" t="s">
        <v>3</v>
      </c>
      <c r="D1001" s="49" t="s">
        <v>50</v>
      </c>
      <c r="E1001" s="49" t="s">
        <v>2</v>
      </c>
      <c r="F1001" s="49" t="s">
        <v>63</v>
      </c>
      <c r="G1001" s="49" t="s">
        <v>14</v>
      </c>
      <c r="H1001" s="49">
        <v>504</v>
      </c>
      <c r="I1001" s="49">
        <v>560</v>
      </c>
      <c r="J1001" s="49">
        <v>800</v>
      </c>
      <c r="K1001" s="49">
        <v>930</v>
      </c>
      <c r="L1001" s="49" t="s">
        <v>48</v>
      </c>
      <c r="M1001" s="49">
        <v>30000</v>
      </c>
    </row>
    <row r="1002" spans="1:13" x14ac:dyDescent="0.35">
      <c r="A1002" s="49" t="s">
        <v>109</v>
      </c>
      <c r="B1002" s="49" t="s">
        <v>110</v>
      </c>
      <c r="C1002" s="49" t="s">
        <v>3</v>
      </c>
      <c r="D1002" s="49" t="s">
        <v>50</v>
      </c>
      <c r="E1002" s="49" t="s">
        <v>2</v>
      </c>
      <c r="F1002" s="49" t="s">
        <v>63</v>
      </c>
      <c r="G1002" s="49" t="s">
        <v>15</v>
      </c>
      <c r="H1002" s="49">
        <v>504</v>
      </c>
      <c r="I1002" s="49">
        <v>560</v>
      </c>
      <c r="J1002" s="49">
        <v>800</v>
      </c>
      <c r="K1002" s="49">
        <v>930</v>
      </c>
      <c r="L1002" s="49" t="s">
        <v>48</v>
      </c>
      <c r="M1002" s="49">
        <v>30000</v>
      </c>
    </row>
    <row r="1003" spans="1:13" x14ac:dyDescent="0.35">
      <c r="A1003" s="49" t="s">
        <v>109</v>
      </c>
      <c r="B1003" s="49" t="s">
        <v>110</v>
      </c>
      <c r="C1003" s="49" t="s">
        <v>3</v>
      </c>
      <c r="D1003" s="49" t="s">
        <v>50</v>
      </c>
      <c r="E1003" s="49" t="s">
        <v>2</v>
      </c>
      <c r="F1003" s="49" t="s">
        <v>63</v>
      </c>
      <c r="G1003" s="49" t="s">
        <v>16</v>
      </c>
      <c r="H1003" s="49">
        <v>504</v>
      </c>
      <c r="I1003" s="49">
        <v>560</v>
      </c>
      <c r="J1003" s="49">
        <v>800</v>
      </c>
      <c r="K1003" s="49">
        <v>930</v>
      </c>
      <c r="L1003" s="49" t="s">
        <v>48</v>
      </c>
      <c r="M1003" s="49">
        <v>30000</v>
      </c>
    </row>
    <row r="1004" spans="1:13" x14ac:dyDescent="0.35">
      <c r="A1004" s="49" t="s">
        <v>109</v>
      </c>
      <c r="B1004" s="49" t="s">
        <v>110</v>
      </c>
      <c r="C1004" s="49" t="s">
        <v>3</v>
      </c>
      <c r="D1004" s="49" t="s">
        <v>50</v>
      </c>
      <c r="E1004" s="49" t="s">
        <v>2</v>
      </c>
      <c r="F1004" s="49" t="s">
        <v>63</v>
      </c>
      <c r="G1004" s="49" t="s">
        <v>17</v>
      </c>
      <c r="H1004" s="49">
        <v>504</v>
      </c>
      <c r="I1004" s="49">
        <v>560</v>
      </c>
      <c r="J1004" s="49">
        <v>800</v>
      </c>
      <c r="K1004" s="49">
        <v>930</v>
      </c>
      <c r="L1004" s="49" t="s">
        <v>48</v>
      </c>
      <c r="M1004" s="49">
        <v>30000</v>
      </c>
    </row>
    <row r="1005" spans="1:13" x14ac:dyDescent="0.35">
      <c r="A1005" s="49" t="s">
        <v>109</v>
      </c>
      <c r="B1005" s="49" t="s">
        <v>110</v>
      </c>
      <c r="C1005" s="49" t="s">
        <v>3</v>
      </c>
      <c r="D1005" s="49" t="s">
        <v>51</v>
      </c>
      <c r="E1005" s="49" t="s">
        <v>2</v>
      </c>
      <c r="F1005" s="49" t="s">
        <v>63</v>
      </c>
      <c r="G1005" s="49" t="s">
        <v>18</v>
      </c>
      <c r="H1005" s="49">
        <v>504</v>
      </c>
      <c r="I1005" s="49">
        <v>560</v>
      </c>
      <c r="J1005" s="49">
        <v>800</v>
      </c>
      <c r="K1005" s="49">
        <v>850</v>
      </c>
      <c r="L1005" s="49" t="s">
        <v>48</v>
      </c>
      <c r="M1005" s="49">
        <v>30000</v>
      </c>
    </row>
    <row r="1006" spans="1:13" x14ac:dyDescent="0.35">
      <c r="A1006" s="49" t="s">
        <v>109</v>
      </c>
      <c r="B1006" s="49" t="s">
        <v>110</v>
      </c>
      <c r="C1006" s="49" t="s">
        <v>3</v>
      </c>
      <c r="D1006" s="49" t="s">
        <v>51</v>
      </c>
      <c r="E1006" s="49" t="s">
        <v>2</v>
      </c>
      <c r="F1006" s="49" t="s">
        <v>63</v>
      </c>
      <c r="G1006" s="49" t="s">
        <v>19</v>
      </c>
      <c r="H1006" s="49">
        <v>504</v>
      </c>
      <c r="I1006" s="49">
        <v>560</v>
      </c>
      <c r="J1006" s="49">
        <v>800</v>
      </c>
      <c r="K1006" s="49">
        <v>850</v>
      </c>
      <c r="L1006" s="49" t="s">
        <v>48</v>
      </c>
      <c r="M1006" s="49">
        <v>30000</v>
      </c>
    </row>
    <row r="1007" spans="1:13" x14ac:dyDescent="0.35">
      <c r="A1007" s="49" t="s">
        <v>109</v>
      </c>
      <c r="B1007" s="49" t="s">
        <v>110</v>
      </c>
      <c r="C1007" s="49" t="s">
        <v>3</v>
      </c>
      <c r="D1007" s="49" t="s">
        <v>51</v>
      </c>
      <c r="E1007" s="49" t="s">
        <v>3</v>
      </c>
      <c r="F1007" s="49" t="s">
        <v>63</v>
      </c>
      <c r="G1007" s="49" t="s">
        <v>20</v>
      </c>
      <c r="H1007" s="49">
        <v>504</v>
      </c>
      <c r="I1007" s="49">
        <v>560</v>
      </c>
      <c r="J1007" s="49">
        <v>800</v>
      </c>
      <c r="K1007" s="49">
        <v>850</v>
      </c>
      <c r="L1007" s="49" t="s">
        <v>48</v>
      </c>
      <c r="M1007" s="49">
        <v>30000</v>
      </c>
    </row>
    <row r="1008" spans="1:13" x14ac:dyDescent="0.35">
      <c r="A1008" s="49" t="s">
        <v>109</v>
      </c>
      <c r="B1008" s="49" t="s">
        <v>110</v>
      </c>
      <c r="C1008" s="49" t="s">
        <v>3</v>
      </c>
      <c r="D1008" s="49" t="s">
        <v>51</v>
      </c>
      <c r="E1008" s="49" t="s">
        <v>3</v>
      </c>
      <c r="F1008" s="49" t="s">
        <v>63</v>
      </c>
      <c r="G1008" s="49" t="s">
        <v>21</v>
      </c>
      <c r="H1008" s="49">
        <v>504</v>
      </c>
      <c r="I1008" s="49">
        <v>560</v>
      </c>
      <c r="J1008" s="49">
        <v>800</v>
      </c>
      <c r="K1008" s="49">
        <v>850</v>
      </c>
      <c r="L1008" s="49" t="s">
        <v>48</v>
      </c>
      <c r="M1008" s="49">
        <v>30000</v>
      </c>
    </row>
    <row r="1009" spans="1:13" x14ac:dyDescent="0.35">
      <c r="A1009" s="49" t="s">
        <v>109</v>
      </c>
      <c r="B1009" s="49" t="s">
        <v>110</v>
      </c>
      <c r="C1009" s="49" t="s">
        <v>3</v>
      </c>
      <c r="D1009" s="49" t="s">
        <v>52</v>
      </c>
      <c r="E1009" s="49" t="s">
        <v>2</v>
      </c>
      <c r="F1009" s="49" t="s">
        <v>63</v>
      </c>
      <c r="G1009" s="49" t="s">
        <v>53</v>
      </c>
      <c r="H1009" s="49">
        <v>526.5</v>
      </c>
      <c r="I1009" s="49">
        <v>585</v>
      </c>
      <c r="J1009" s="49">
        <v>650</v>
      </c>
      <c r="K1009" s="49">
        <v>928</v>
      </c>
      <c r="L1009" s="49" t="s">
        <v>48</v>
      </c>
      <c r="M1009" s="49">
        <v>30000</v>
      </c>
    </row>
    <row r="1010" spans="1:13" x14ac:dyDescent="0.35">
      <c r="A1010" s="49" t="s">
        <v>109</v>
      </c>
      <c r="B1010" s="49" t="s">
        <v>110</v>
      </c>
      <c r="C1010" s="49" t="s">
        <v>3</v>
      </c>
      <c r="D1010" s="49" t="s">
        <v>52</v>
      </c>
      <c r="E1010" s="49" t="s">
        <v>2</v>
      </c>
      <c r="F1010" s="49" t="s">
        <v>63</v>
      </c>
      <c r="G1010" s="49" t="s">
        <v>54</v>
      </c>
      <c r="H1010" s="49">
        <v>526.5</v>
      </c>
      <c r="I1010" s="49">
        <v>585</v>
      </c>
      <c r="J1010" s="49">
        <v>650</v>
      </c>
      <c r="K1010" s="49">
        <v>928</v>
      </c>
      <c r="L1010" s="49" t="s">
        <v>48</v>
      </c>
      <c r="M1010" s="49">
        <v>30000</v>
      </c>
    </row>
    <row r="1011" spans="1:13" x14ac:dyDescent="0.35">
      <c r="A1011" s="49" t="s">
        <v>109</v>
      </c>
      <c r="B1011" s="49" t="s">
        <v>110</v>
      </c>
      <c r="C1011" s="49" t="s">
        <v>3</v>
      </c>
      <c r="D1011" s="49" t="s">
        <v>52</v>
      </c>
      <c r="E1011" s="49" t="s">
        <v>2</v>
      </c>
      <c r="F1011" s="49" t="s">
        <v>63</v>
      </c>
      <c r="G1011" s="49" t="s">
        <v>55</v>
      </c>
      <c r="H1011" s="49">
        <v>526.5</v>
      </c>
      <c r="I1011" s="49">
        <v>585</v>
      </c>
      <c r="J1011" s="49">
        <v>650</v>
      </c>
      <c r="K1011" s="49">
        <v>928</v>
      </c>
      <c r="L1011" s="49" t="s">
        <v>48</v>
      </c>
      <c r="M1011" s="49">
        <v>30000</v>
      </c>
    </row>
    <row r="1012" spans="1:13" x14ac:dyDescent="0.35">
      <c r="A1012" s="49" t="s">
        <v>109</v>
      </c>
      <c r="B1012" s="49" t="s">
        <v>110</v>
      </c>
      <c r="C1012" s="49" t="s">
        <v>3</v>
      </c>
      <c r="D1012" s="49" t="s">
        <v>52</v>
      </c>
      <c r="E1012" s="49" t="s">
        <v>2</v>
      </c>
      <c r="F1012" s="49" t="s">
        <v>63</v>
      </c>
      <c r="G1012" s="49" t="s">
        <v>56</v>
      </c>
      <c r="H1012" s="49">
        <v>526.5</v>
      </c>
      <c r="I1012" s="49">
        <v>585</v>
      </c>
      <c r="J1012" s="49">
        <v>650</v>
      </c>
      <c r="K1012" s="49">
        <v>928</v>
      </c>
      <c r="L1012" s="49" t="s">
        <v>48</v>
      </c>
      <c r="M1012" s="49">
        <v>30000</v>
      </c>
    </row>
    <row r="1013" spans="1:13" x14ac:dyDescent="0.35">
      <c r="A1013" s="49" t="s">
        <v>109</v>
      </c>
      <c r="B1013" s="49" t="s">
        <v>110</v>
      </c>
      <c r="C1013" s="49" t="s">
        <v>3</v>
      </c>
      <c r="D1013" s="49" t="s">
        <v>52</v>
      </c>
      <c r="E1013" s="49" t="s">
        <v>2</v>
      </c>
      <c r="F1013" s="49" t="s">
        <v>63</v>
      </c>
      <c r="G1013" s="49" t="s">
        <v>57</v>
      </c>
      <c r="H1013" s="49">
        <v>526.5</v>
      </c>
      <c r="I1013" s="49">
        <v>585</v>
      </c>
      <c r="J1013" s="49">
        <v>650</v>
      </c>
      <c r="K1013" s="49">
        <v>928</v>
      </c>
      <c r="L1013" s="49" t="s">
        <v>48</v>
      </c>
      <c r="M1013" s="49">
        <v>30000</v>
      </c>
    </row>
    <row r="1014" spans="1:13" x14ac:dyDescent="0.35">
      <c r="A1014" s="49" t="s">
        <v>109</v>
      </c>
      <c r="B1014" s="49" t="s">
        <v>110</v>
      </c>
      <c r="C1014" s="49" t="s">
        <v>3</v>
      </c>
      <c r="D1014" s="49" t="s">
        <v>58</v>
      </c>
      <c r="E1014" s="49" t="s">
        <v>2</v>
      </c>
      <c r="F1014" s="49" t="s">
        <v>63</v>
      </c>
      <c r="G1014" s="49" t="s">
        <v>22</v>
      </c>
      <c r="H1014" s="49">
        <v>216</v>
      </c>
      <c r="I1014" s="49">
        <v>240</v>
      </c>
      <c r="J1014" s="49">
        <v>342</v>
      </c>
      <c r="K1014" s="49">
        <v>488</v>
      </c>
      <c r="L1014" s="49" t="s">
        <v>48</v>
      </c>
      <c r="M1014" s="49">
        <v>30000</v>
      </c>
    </row>
    <row r="1015" spans="1:13" x14ac:dyDescent="0.35">
      <c r="A1015" s="49" t="s">
        <v>109</v>
      </c>
      <c r="B1015" s="49" t="s">
        <v>110</v>
      </c>
      <c r="C1015" s="49" t="s">
        <v>3</v>
      </c>
      <c r="D1015" s="49" t="s">
        <v>58</v>
      </c>
      <c r="E1015" s="49" t="s">
        <v>2</v>
      </c>
      <c r="F1015" s="49" t="s">
        <v>63</v>
      </c>
      <c r="G1015" s="49" t="s">
        <v>23</v>
      </c>
      <c r="H1015" s="49">
        <v>216</v>
      </c>
      <c r="I1015" s="49">
        <v>240</v>
      </c>
      <c r="J1015" s="49">
        <v>342</v>
      </c>
      <c r="K1015" s="49">
        <v>488</v>
      </c>
      <c r="L1015" s="49" t="s">
        <v>48</v>
      </c>
      <c r="M1015" s="49">
        <v>30000</v>
      </c>
    </row>
    <row r="1016" spans="1:13" x14ac:dyDescent="0.35">
      <c r="A1016" s="49" t="s">
        <v>109</v>
      </c>
      <c r="B1016" s="49" t="s">
        <v>110</v>
      </c>
      <c r="C1016" s="49" t="s">
        <v>3</v>
      </c>
      <c r="D1016" s="49" t="s">
        <v>58</v>
      </c>
      <c r="E1016" s="49" t="s">
        <v>3</v>
      </c>
      <c r="F1016" s="49" t="s">
        <v>63</v>
      </c>
      <c r="G1016" s="49" t="s">
        <v>24</v>
      </c>
      <c r="H1016" s="49">
        <v>216</v>
      </c>
      <c r="I1016" s="49">
        <v>240</v>
      </c>
      <c r="J1016" s="49">
        <v>342</v>
      </c>
      <c r="K1016" s="49">
        <v>488</v>
      </c>
      <c r="L1016" s="49" t="s">
        <v>48</v>
      </c>
      <c r="M1016" s="49">
        <v>30000</v>
      </c>
    </row>
    <row r="1017" spans="1:13" x14ac:dyDescent="0.35">
      <c r="A1017" s="49" t="s">
        <v>109</v>
      </c>
      <c r="B1017" s="49" t="s">
        <v>110</v>
      </c>
      <c r="C1017" s="49" t="s">
        <v>3</v>
      </c>
      <c r="D1017" s="49" t="s">
        <v>59</v>
      </c>
      <c r="E1017" s="49" t="s">
        <v>2</v>
      </c>
      <c r="F1017" s="49" t="s">
        <v>63</v>
      </c>
      <c r="G1017" s="49" t="s">
        <v>60</v>
      </c>
      <c r="H1017" s="49">
        <v>216</v>
      </c>
      <c r="I1017" s="49">
        <v>240</v>
      </c>
      <c r="J1017" s="49">
        <v>342</v>
      </c>
      <c r="K1017" s="49">
        <v>488</v>
      </c>
      <c r="L1017" s="49" t="s">
        <v>48</v>
      </c>
      <c r="M1017" s="49">
        <v>30000</v>
      </c>
    </row>
    <row r="1018" spans="1:13" x14ac:dyDescent="0.35">
      <c r="A1018" s="49" t="s">
        <v>109</v>
      </c>
      <c r="B1018" s="49" t="s">
        <v>110</v>
      </c>
      <c r="C1018" s="49" t="s">
        <v>3</v>
      </c>
      <c r="D1018" s="49" t="s">
        <v>59</v>
      </c>
      <c r="E1018" s="49" t="s">
        <v>2</v>
      </c>
      <c r="F1018" s="49" t="s">
        <v>63</v>
      </c>
      <c r="G1018" s="49" t="s">
        <v>25</v>
      </c>
      <c r="H1018" s="49">
        <v>216</v>
      </c>
      <c r="I1018" s="49">
        <v>240</v>
      </c>
      <c r="J1018" s="49">
        <v>342</v>
      </c>
      <c r="K1018" s="49">
        <v>488</v>
      </c>
      <c r="L1018" s="49" t="s">
        <v>48</v>
      </c>
      <c r="M1018" s="49">
        <v>30000</v>
      </c>
    </row>
    <row r="1019" spans="1:13" x14ac:dyDescent="0.35">
      <c r="A1019" s="49" t="s">
        <v>109</v>
      </c>
      <c r="B1019" s="49" t="s">
        <v>110</v>
      </c>
      <c r="C1019" s="49" t="s">
        <v>3</v>
      </c>
      <c r="D1019" s="49" t="s">
        <v>59</v>
      </c>
      <c r="E1019" s="49" t="s">
        <v>2</v>
      </c>
      <c r="F1019" s="49" t="s">
        <v>63</v>
      </c>
      <c r="G1019" s="49" t="s">
        <v>26</v>
      </c>
      <c r="H1019" s="49">
        <v>216</v>
      </c>
      <c r="I1019" s="49">
        <v>240</v>
      </c>
      <c r="J1019" s="49">
        <v>342</v>
      </c>
      <c r="K1019" s="49">
        <v>488</v>
      </c>
      <c r="L1019" s="49" t="s">
        <v>48</v>
      </c>
      <c r="M1019" s="49">
        <v>30000</v>
      </c>
    </row>
    <row r="1020" spans="1:13" x14ac:dyDescent="0.35">
      <c r="A1020" s="49" t="s">
        <v>109</v>
      </c>
      <c r="B1020" s="49" t="s">
        <v>110</v>
      </c>
      <c r="C1020" s="49" t="s">
        <v>3</v>
      </c>
      <c r="D1020" s="49" t="s">
        <v>59</v>
      </c>
      <c r="E1020" s="49" t="s">
        <v>3</v>
      </c>
      <c r="F1020" s="49" t="s">
        <v>63</v>
      </c>
      <c r="G1020" s="49" t="s">
        <v>27</v>
      </c>
      <c r="H1020" s="49">
        <v>216</v>
      </c>
      <c r="I1020" s="49">
        <v>240</v>
      </c>
      <c r="J1020" s="49">
        <v>342</v>
      </c>
      <c r="K1020" s="49">
        <v>488</v>
      </c>
      <c r="L1020" s="49" t="s">
        <v>48</v>
      </c>
      <c r="M1020" s="49">
        <v>30000</v>
      </c>
    </row>
    <row r="1021" spans="1:13" x14ac:dyDescent="0.35">
      <c r="A1021" s="49" t="s">
        <v>109</v>
      </c>
      <c r="B1021" s="49" t="s">
        <v>110</v>
      </c>
      <c r="C1021" s="49" t="s">
        <v>3</v>
      </c>
      <c r="D1021" s="49" t="s">
        <v>61</v>
      </c>
      <c r="E1021" s="49" t="s">
        <v>2</v>
      </c>
      <c r="F1021" s="49" t="s">
        <v>63</v>
      </c>
      <c r="G1021" s="49" t="s">
        <v>62</v>
      </c>
      <c r="H1021" s="49">
        <v>216</v>
      </c>
      <c r="I1021" s="49">
        <v>240</v>
      </c>
      <c r="J1021" s="49">
        <v>342</v>
      </c>
      <c r="K1021" s="49">
        <v>488</v>
      </c>
      <c r="L1021" s="49" t="s">
        <v>48</v>
      </c>
      <c r="M1021" s="49">
        <v>30000</v>
      </c>
    </row>
    <row r="1022" spans="1:13" x14ac:dyDescent="0.35">
      <c r="A1022" s="49" t="s">
        <v>109</v>
      </c>
      <c r="B1022" s="49" t="s">
        <v>110</v>
      </c>
      <c r="C1022" s="49" t="s">
        <v>4</v>
      </c>
      <c r="D1022" s="49" t="s">
        <v>47</v>
      </c>
      <c r="E1022" s="49" t="s">
        <v>2</v>
      </c>
      <c r="F1022" s="49" t="s">
        <v>63</v>
      </c>
      <c r="G1022" s="49" t="s">
        <v>10</v>
      </c>
      <c r="H1022" s="49">
        <v>538.65</v>
      </c>
      <c r="I1022" s="49">
        <v>598.5</v>
      </c>
      <c r="J1022" s="49">
        <v>665</v>
      </c>
      <c r="K1022" s="49">
        <v>930</v>
      </c>
      <c r="L1022" s="49" t="s">
        <v>48</v>
      </c>
      <c r="M1022" s="49">
        <v>16000</v>
      </c>
    </row>
    <row r="1023" spans="1:13" x14ac:dyDescent="0.35">
      <c r="A1023" s="49" t="s">
        <v>109</v>
      </c>
      <c r="B1023" s="49" t="s">
        <v>110</v>
      </c>
      <c r="C1023" s="49" t="s">
        <v>4</v>
      </c>
      <c r="D1023" s="49" t="s">
        <v>47</v>
      </c>
      <c r="E1023" s="49" t="s">
        <v>2</v>
      </c>
      <c r="F1023" s="49" t="s">
        <v>63</v>
      </c>
      <c r="G1023" s="49" t="s">
        <v>11</v>
      </c>
      <c r="H1023" s="49">
        <v>538.65</v>
      </c>
      <c r="I1023" s="49">
        <v>598.5</v>
      </c>
      <c r="J1023" s="49">
        <v>665</v>
      </c>
      <c r="K1023" s="49">
        <v>930</v>
      </c>
      <c r="L1023" s="49" t="s">
        <v>48</v>
      </c>
      <c r="M1023" s="49">
        <v>16000</v>
      </c>
    </row>
    <row r="1024" spans="1:13" x14ac:dyDescent="0.35">
      <c r="A1024" s="49" t="s">
        <v>109</v>
      </c>
      <c r="B1024" s="49" t="s">
        <v>110</v>
      </c>
      <c r="C1024" s="49" t="s">
        <v>4</v>
      </c>
      <c r="D1024" s="49" t="s">
        <v>47</v>
      </c>
      <c r="E1024" s="49" t="s">
        <v>2</v>
      </c>
      <c r="F1024" s="49" t="s">
        <v>63</v>
      </c>
      <c r="G1024" s="49" t="s">
        <v>49</v>
      </c>
      <c r="H1024" s="49">
        <v>538.65</v>
      </c>
      <c r="I1024" s="49">
        <v>598.5</v>
      </c>
      <c r="J1024" s="49">
        <v>665</v>
      </c>
      <c r="K1024" s="49">
        <v>930</v>
      </c>
      <c r="L1024" s="49" t="s">
        <v>48</v>
      </c>
      <c r="M1024" s="49">
        <v>16000</v>
      </c>
    </row>
    <row r="1025" spans="1:13" x14ac:dyDescent="0.35">
      <c r="A1025" s="49" t="s">
        <v>109</v>
      </c>
      <c r="B1025" s="49" t="s">
        <v>110</v>
      </c>
      <c r="C1025" s="49" t="s">
        <v>4</v>
      </c>
      <c r="D1025" s="49" t="s">
        <v>47</v>
      </c>
      <c r="E1025" s="49" t="s">
        <v>2</v>
      </c>
      <c r="F1025" s="49" t="s">
        <v>63</v>
      </c>
      <c r="G1025" s="49" t="s">
        <v>12</v>
      </c>
      <c r="H1025" s="49">
        <v>538.65</v>
      </c>
      <c r="I1025" s="49">
        <v>598.5</v>
      </c>
      <c r="J1025" s="49">
        <v>665</v>
      </c>
      <c r="K1025" s="49">
        <v>930</v>
      </c>
      <c r="L1025" s="49" t="s">
        <v>48</v>
      </c>
      <c r="M1025" s="49">
        <v>16000</v>
      </c>
    </row>
    <row r="1026" spans="1:13" x14ac:dyDescent="0.35">
      <c r="A1026" s="49" t="s">
        <v>109</v>
      </c>
      <c r="B1026" s="49" t="s">
        <v>110</v>
      </c>
      <c r="C1026" s="49" t="s">
        <v>4</v>
      </c>
      <c r="D1026" s="49" t="s">
        <v>50</v>
      </c>
      <c r="E1026" s="49" t="s">
        <v>2</v>
      </c>
      <c r="F1026" s="49" t="s">
        <v>63</v>
      </c>
      <c r="G1026" s="49" t="s">
        <v>13</v>
      </c>
      <c r="H1026" s="49">
        <v>517.5</v>
      </c>
      <c r="I1026" s="49">
        <v>575</v>
      </c>
      <c r="J1026" s="49">
        <v>800</v>
      </c>
      <c r="K1026" s="49">
        <v>930</v>
      </c>
      <c r="L1026" s="49" t="s">
        <v>48</v>
      </c>
      <c r="M1026" s="49">
        <v>16000</v>
      </c>
    </row>
    <row r="1027" spans="1:13" x14ac:dyDescent="0.35">
      <c r="A1027" s="49" t="s">
        <v>109</v>
      </c>
      <c r="B1027" s="49" t="s">
        <v>110</v>
      </c>
      <c r="C1027" s="49" t="s">
        <v>4</v>
      </c>
      <c r="D1027" s="49" t="s">
        <v>50</v>
      </c>
      <c r="E1027" s="49" t="s">
        <v>2</v>
      </c>
      <c r="F1027" s="49" t="s">
        <v>63</v>
      </c>
      <c r="G1027" s="49" t="s">
        <v>14</v>
      </c>
      <c r="H1027" s="49">
        <v>517.5</v>
      </c>
      <c r="I1027" s="49">
        <v>575</v>
      </c>
      <c r="J1027" s="49">
        <v>800</v>
      </c>
      <c r="K1027" s="49">
        <v>930</v>
      </c>
      <c r="L1027" s="49" t="s">
        <v>48</v>
      </c>
      <c r="M1027" s="49">
        <v>16000</v>
      </c>
    </row>
    <row r="1028" spans="1:13" x14ac:dyDescent="0.35">
      <c r="A1028" s="49" t="s">
        <v>109</v>
      </c>
      <c r="B1028" s="49" t="s">
        <v>110</v>
      </c>
      <c r="C1028" s="49" t="s">
        <v>4</v>
      </c>
      <c r="D1028" s="49" t="s">
        <v>50</v>
      </c>
      <c r="E1028" s="49" t="s">
        <v>2</v>
      </c>
      <c r="F1028" s="49" t="s">
        <v>63</v>
      </c>
      <c r="G1028" s="49" t="s">
        <v>15</v>
      </c>
      <c r="H1028" s="49">
        <v>517.5</v>
      </c>
      <c r="I1028" s="49">
        <v>575</v>
      </c>
      <c r="J1028" s="49">
        <v>800</v>
      </c>
      <c r="K1028" s="49">
        <v>930</v>
      </c>
      <c r="L1028" s="49" t="s">
        <v>48</v>
      </c>
      <c r="M1028" s="49">
        <v>16000</v>
      </c>
    </row>
    <row r="1029" spans="1:13" x14ac:dyDescent="0.35">
      <c r="A1029" s="49" t="s">
        <v>109</v>
      </c>
      <c r="B1029" s="49" t="s">
        <v>110</v>
      </c>
      <c r="C1029" s="49" t="s">
        <v>4</v>
      </c>
      <c r="D1029" s="49" t="s">
        <v>50</v>
      </c>
      <c r="E1029" s="49" t="s">
        <v>2</v>
      </c>
      <c r="F1029" s="49" t="s">
        <v>63</v>
      </c>
      <c r="G1029" s="49" t="s">
        <v>16</v>
      </c>
      <c r="H1029" s="49">
        <v>517.5</v>
      </c>
      <c r="I1029" s="49">
        <v>575</v>
      </c>
      <c r="J1029" s="49">
        <v>800</v>
      </c>
      <c r="K1029" s="49">
        <v>930</v>
      </c>
      <c r="L1029" s="49" t="s">
        <v>48</v>
      </c>
      <c r="M1029" s="49">
        <v>16000</v>
      </c>
    </row>
    <row r="1030" spans="1:13" x14ac:dyDescent="0.35">
      <c r="A1030" s="49" t="s">
        <v>109</v>
      </c>
      <c r="B1030" s="49" t="s">
        <v>110</v>
      </c>
      <c r="C1030" s="49" t="s">
        <v>4</v>
      </c>
      <c r="D1030" s="49" t="s">
        <v>50</v>
      </c>
      <c r="E1030" s="49" t="s">
        <v>2</v>
      </c>
      <c r="F1030" s="49" t="s">
        <v>63</v>
      </c>
      <c r="G1030" s="49" t="s">
        <v>17</v>
      </c>
      <c r="H1030" s="49">
        <v>517.5</v>
      </c>
      <c r="I1030" s="49">
        <v>575</v>
      </c>
      <c r="J1030" s="49">
        <v>800</v>
      </c>
      <c r="K1030" s="49">
        <v>930</v>
      </c>
      <c r="L1030" s="49" t="s">
        <v>48</v>
      </c>
      <c r="M1030" s="49">
        <v>16000</v>
      </c>
    </row>
    <row r="1031" spans="1:13" x14ac:dyDescent="0.35">
      <c r="A1031" s="49" t="s">
        <v>109</v>
      </c>
      <c r="B1031" s="49" t="s">
        <v>110</v>
      </c>
      <c r="C1031" s="49" t="s">
        <v>4</v>
      </c>
      <c r="D1031" s="49" t="s">
        <v>51</v>
      </c>
      <c r="E1031" s="49" t="s">
        <v>2</v>
      </c>
      <c r="F1031" s="49" t="s">
        <v>63</v>
      </c>
      <c r="G1031" s="49" t="s">
        <v>18</v>
      </c>
      <c r="H1031" s="49">
        <v>535.5</v>
      </c>
      <c r="I1031" s="49">
        <v>595</v>
      </c>
      <c r="J1031" s="49">
        <v>850</v>
      </c>
      <c r="K1031" s="49">
        <v>900</v>
      </c>
      <c r="L1031" s="49" t="s">
        <v>48</v>
      </c>
      <c r="M1031" s="49">
        <v>16000</v>
      </c>
    </row>
    <row r="1032" spans="1:13" x14ac:dyDescent="0.35">
      <c r="A1032" s="49" t="s">
        <v>109</v>
      </c>
      <c r="B1032" s="49" t="s">
        <v>110</v>
      </c>
      <c r="C1032" s="49" t="s">
        <v>4</v>
      </c>
      <c r="D1032" s="49" t="s">
        <v>51</v>
      </c>
      <c r="E1032" s="49" t="s">
        <v>2</v>
      </c>
      <c r="F1032" s="49" t="s">
        <v>63</v>
      </c>
      <c r="G1032" s="49" t="s">
        <v>19</v>
      </c>
      <c r="H1032" s="49">
        <v>535.5</v>
      </c>
      <c r="I1032" s="49">
        <v>595</v>
      </c>
      <c r="J1032" s="49">
        <v>850</v>
      </c>
      <c r="K1032" s="49">
        <v>900</v>
      </c>
      <c r="L1032" s="49" t="s">
        <v>48</v>
      </c>
      <c r="M1032" s="49">
        <v>16000</v>
      </c>
    </row>
    <row r="1033" spans="1:13" x14ac:dyDescent="0.35">
      <c r="A1033" s="49" t="s">
        <v>109</v>
      </c>
      <c r="B1033" s="49" t="s">
        <v>110</v>
      </c>
      <c r="C1033" s="49" t="s">
        <v>4</v>
      </c>
      <c r="D1033" s="49" t="s">
        <v>51</v>
      </c>
      <c r="E1033" s="49" t="s">
        <v>3</v>
      </c>
      <c r="F1033" s="49" t="s">
        <v>63</v>
      </c>
      <c r="G1033" s="49" t="s">
        <v>20</v>
      </c>
      <c r="H1033" s="49">
        <v>535.5</v>
      </c>
      <c r="I1033" s="49">
        <v>595</v>
      </c>
      <c r="J1033" s="49">
        <v>850</v>
      </c>
      <c r="K1033" s="49">
        <v>900</v>
      </c>
      <c r="L1033" s="49" t="s">
        <v>48</v>
      </c>
      <c r="M1033" s="49">
        <v>16000</v>
      </c>
    </row>
    <row r="1034" spans="1:13" x14ac:dyDescent="0.35">
      <c r="A1034" s="49" t="s">
        <v>109</v>
      </c>
      <c r="B1034" s="49" t="s">
        <v>110</v>
      </c>
      <c r="C1034" s="49" t="s">
        <v>4</v>
      </c>
      <c r="D1034" s="49" t="s">
        <v>51</v>
      </c>
      <c r="E1034" s="49" t="s">
        <v>3</v>
      </c>
      <c r="F1034" s="49" t="s">
        <v>63</v>
      </c>
      <c r="G1034" s="49" t="s">
        <v>21</v>
      </c>
      <c r="H1034" s="49">
        <v>535.5</v>
      </c>
      <c r="I1034" s="49">
        <v>595</v>
      </c>
      <c r="J1034" s="49">
        <v>850</v>
      </c>
      <c r="K1034" s="49">
        <v>900</v>
      </c>
      <c r="L1034" s="49" t="s">
        <v>48</v>
      </c>
      <c r="M1034" s="49">
        <v>16000</v>
      </c>
    </row>
    <row r="1035" spans="1:13" x14ac:dyDescent="0.35">
      <c r="A1035" s="49" t="s">
        <v>109</v>
      </c>
      <c r="B1035" s="49" t="s">
        <v>110</v>
      </c>
      <c r="C1035" s="49" t="s">
        <v>4</v>
      </c>
      <c r="D1035" s="49" t="s">
        <v>52</v>
      </c>
      <c r="E1035" s="49" t="s">
        <v>2</v>
      </c>
      <c r="F1035" s="49" t="s">
        <v>63</v>
      </c>
      <c r="G1035" s="49" t="s">
        <v>53</v>
      </c>
      <c r="H1035" s="49">
        <v>526.5</v>
      </c>
      <c r="I1035" s="49">
        <v>585</v>
      </c>
      <c r="J1035" s="49">
        <v>650</v>
      </c>
      <c r="K1035" s="49">
        <v>928</v>
      </c>
      <c r="L1035" s="49" t="s">
        <v>48</v>
      </c>
      <c r="M1035" s="49">
        <v>16000</v>
      </c>
    </row>
    <row r="1036" spans="1:13" x14ac:dyDescent="0.35">
      <c r="A1036" s="49" t="s">
        <v>109</v>
      </c>
      <c r="B1036" s="49" t="s">
        <v>110</v>
      </c>
      <c r="C1036" s="49" t="s">
        <v>4</v>
      </c>
      <c r="D1036" s="49" t="s">
        <v>52</v>
      </c>
      <c r="E1036" s="49" t="s">
        <v>2</v>
      </c>
      <c r="F1036" s="49" t="s">
        <v>63</v>
      </c>
      <c r="G1036" s="49" t="s">
        <v>54</v>
      </c>
      <c r="H1036" s="49">
        <v>526.5</v>
      </c>
      <c r="I1036" s="49">
        <v>585</v>
      </c>
      <c r="J1036" s="49">
        <v>650</v>
      </c>
      <c r="K1036" s="49">
        <v>928</v>
      </c>
      <c r="L1036" s="49" t="s">
        <v>48</v>
      </c>
      <c r="M1036" s="49">
        <v>16000</v>
      </c>
    </row>
    <row r="1037" spans="1:13" x14ac:dyDescent="0.35">
      <c r="A1037" s="49" t="s">
        <v>109</v>
      </c>
      <c r="B1037" s="49" t="s">
        <v>110</v>
      </c>
      <c r="C1037" s="49" t="s">
        <v>4</v>
      </c>
      <c r="D1037" s="49" t="s">
        <v>52</v>
      </c>
      <c r="E1037" s="49" t="s">
        <v>2</v>
      </c>
      <c r="F1037" s="49" t="s">
        <v>63</v>
      </c>
      <c r="G1037" s="49" t="s">
        <v>55</v>
      </c>
      <c r="H1037" s="49">
        <v>526.5</v>
      </c>
      <c r="I1037" s="49">
        <v>585</v>
      </c>
      <c r="J1037" s="49">
        <v>650</v>
      </c>
      <c r="K1037" s="49">
        <v>928</v>
      </c>
      <c r="L1037" s="49" t="s">
        <v>48</v>
      </c>
      <c r="M1037" s="49">
        <v>16000</v>
      </c>
    </row>
    <row r="1038" spans="1:13" x14ac:dyDescent="0.35">
      <c r="A1038" s="49" t="s">
        <v>109</v>
      </c>
      <c r="B1038" s="49" t="s">
        <v>110</v>
      </c>
      <c r="C1038" s="49" t="s">
        <v>4</v>
      </c>
      <c r="D1038" s="49" t="s">
        <v>52</v>
      </c>
      <c r="E1038" s="49" t="s">
        <v>2</v>
      </c>
      <c r="F1038" s="49" t="s">
        <v>63</v>
      </c>
      <c r="G1038" s="49" t="s">
        <v>56</v>
      </c>
      <c r="H1038" s="49">
        <v>526.5</v>
      </c>
      <c r="I1038" s="49">
        <v>585</v>
      </c>
      <c r="J1038" s="49">
        <v>650</v>
      </c>
      <c r="K1038" s="49">
        <v>928</v>
      </c>
      <c r="L1038" s="49" t="s">
        <v>48</v>
      </c>
      <c r="M1038" s="49">
        <v>16000</v>
      </c>
    </row>
    <row r="1039" spans="1:13" x14ac:dyDescent="0.35">
      <c r="A1039" s="49" t="s">
        <v>109</v>
      </c>
      <c r="B1039" s="49" t="s">
        <v>110</v>
      </c>
      <c r="C1039" s="49" t="s">
        <v>4</v>
      </c>
      <c r="D1039" s="49" t="s">
        <v>52</v>
      </c>
      <c r="E1039" s="49" t="s">
        <v>2</v>
      </c>
      <c r="F1039" s="49" t="s">
        <v>63</v>
      </c>
      <c r="G1039" s="49" t="s">
        <v>57</v>
      </c>
      <c r="H1039" s="49">
        <v>526.5</v>
      </c>
      <c r="I1039" s="49">
        <v>585</v>
      </c>
      <c r="J1039" s="49">
        <v>650</v>
      </c>
      <c r="K1039" s="49">
        <v>928</v>
      </c>
      <c r="L1039" s="49" t="s">
        <v>48</v>
      </c>
      <c r="M1039" s="49">
        <v>16000</v>
      </c>
    </row>
    <row r="1040" spans="1:13" x14ac:dyDescent="0.35">
      <c r="A1040" s="49" t="s">
        <v>109</v>
      </c>
      <c r="B1040" s="49" t="s">
        <v>110</v>
      </c>
      <c r="C1040" s="49" t="s">
        <v>4</v>
      </c>
      <c r="D1040" s="49" t="s">
        <v>58</v>
      </c>
      <c r="E1040" s="49" t="s">
        <v>2</v>
      </c>
      <c r="F1040" s="49" t="s">
        <v>63</v>
      </c>
      <c r="G1040" s="49" t="s">
        <v>22</v>
      </c>
      <c r="H1040" s="49">
        <v>225</v>
      </c>
      <c r="I1040" s="49">
        <v>250</v>
      </c>
      <c r="J1040" s="49">
        <v>345</v>
      </c>
      <c r="K1040" s="49">
        <v>488</v>
      </c>
      <c r="L1040" s="49" t="s">
        <v>48</v>
      </c>
      <c r="M1040" s="49">
        <v>16000</v>
      </c>
    </row>
    <row r="1041" spans="1:13" x14ac:dyDescent="0.35">
      <c r="A1041" s="49" t="s">
        <v>109</v>
      </c>
      <c r="B1041" s="49" t="s">
        <v>110</v>
      </c>
      <c r="C1041" s="49" t="s">
        <v>4</v>
      </c>
      <c r="D1041" s="49" t="s">
        <v>58</v>
      </c>
      <c r="E1041" s="49" t="s">
        <v>2</v>
      </c>
      <c r="F1041" s="49" t="s">
        <v>63</v>
      </c>
      <c r="G1041" s="49" t="s">
        <v>23</v>
      </c>
      <c r="H1041" s="49">
        <v>225</v>
      </c>
      <c r="I1041" s="49">
        <v>250</v>
      </c>
      <c r="J1041" s="49">
        <v>345</v>
      </c>
      <c r="K1041" s="49">
        <v>488</v>
      </c>
      <c r="L1041" s="49" t="s">
        <v>48</v>
      </c>
      <c r="M1041" s="49">
        <v>16000</v>
      </c>
    </row>
    <row r="1042" spans="1:13" x14ac:dyDescent="0.35">
      <c r="A1042" s="49" t="s">
        <v>109</v>
      </c>
      <c r="B1042" s="49" t="s">
        <v>110</v>
      </c>
      <c r="C1042" s="49" t="s">
        <v>4</v>
      </c>
      <c r="D1042" s="49" t="s">
        <v>58</v>
      </c>
      <c r="E1042" s="49" t="s">
        <v>3</v>
      </c>
      <c r="F1042" s="49" t="s">
        <v>63</v>
      </c>
      <c r="G1042" s="49" t="s">
        <v>24</v>
      </c>
      <c r="H1042" s="49">
        <v>225</v>
      </c>
      <c r="I1042" s="49">
        <v>250</v>
      </c>
      <c r="J1042" s="49">
        <v>345</v>
      </c>
      <c r="K1042" s="49">
        <v>488</v>
      </c>
      <c r="L1042" s="49" t="s">
        <v>48</v>
      </c>
      <c r="M1042" s="49">
        <v>16000</v>
      </c>
    </row>
    <row r="1043" spans="1:13" x14ac:dyDescent="0.35">
      <c r="A1043" s="49" t="s">
        <v>109</v>
      </c>
      <c r="B1043" s="49" t="s">
        <v>110</v>
      </c>
      <c r="C1043" s="49" t="s">
        <v>4</v>
      </c>
      <c r="D1043" s="49" t="s">
        <v>59</v>
      </c>
      <c r="E1043" s="49" t="s">
        <v>2</v>
      </c>
      <c r="F1043" s="49" t="s">
        <v>63</v>
      </c>
      <c r="G1043" s="49" t="s">
        <v>60</v>
      </c>
      <c r="H1043" s="49">
        <v>504</v>
      </c>
      <c r="I1043" s="49">
        <v>560</v>
      </c>
      <c r="J1043" s="49">
        <v>800</v>
      </c>
      <c r="K1043" s="49">
        <v>880</v>
      </c>
      <c r="L1043" s="49" t="s">
        <v>48</v>
      </c>
      <c r="M1043" s="49">
        <v>16000</v>
      </c>
    </row>
    <row r="1044" spans="1:13" x14ac:dyDescent="0.35">
      <c r="A1044" s="49" t="s">
        <v>109</v>
      </c>
      <c r="B1044" s="49" t="s">
        <v>110</v>
      </c>
      <c r="C1044" s="49" t="s">
        <v>4</v>
      </c>
      <c r="D1044" s="49" t="s">
        <v>59</v>
      </c>
      <c r="E1044" s="49" t="s">
        <v>2</v>
      </c>
      <c r="F1044" s="49" t="s">
        <v>63</v>
      </c>
      <c r="G1044" s="49" t="s">
        <v>25</v>
      </c>
      <c r="H1044" s="49">
        <v>504</v>
      </c>
      <c r="I1044" s="49">
        <v>560</v>
      </c>
      <c r="J1044" s="49">
        <v>800</v>
      </c>
      <c r="K1044" s="49">
        <v>880</v>
      </c>
      <c r="L1044" s="49" t="s">
        <v>48</v>
      </c>
      <c r="M1044" s="49">
        <v>16000</v>
      </c>
    </row>
    <row r="1045" spans="1:13" x14ac:dyDescent="0.35">
      <c r="A1045" s="49" t="s">
        <v>109</v>
      </c>
      <c r="B1045" s="49" t="s">
        <v>110</v>
      </c>
      <c r="C1045" s="49" t="s">
        <v>4</v>
      </c>
      <c r="D1045" s="49" t="s">
        <v>59</v>
      </c>
      <c r="E1045" s="49" t="s">
        <v>2</v>
      </c>
      <c r="F1045" s="49" t="s">
        <v>63</v>
      </c>
      <c r="G1045" s="49" t="s">
        <v>26</v>
      </c>
      <c r="H1045" s="49">
        <v>504</v>
      </c>
      <c r="I1045" s="49">
        <v>560</v>
      </c>
      <c r="J1045" s="49">
        <v>800</v>
      </c>
      <c r="K1045" s="49">
        <v>880</v>
      </c>
      <c r="L1045" s="49" t="s">
        <v>48</v>
      </c>
      <c r="M1045" s="49">
        <v>16000</v>
      </c>
    </row>
    <row r="1046" spans="1:13" x14ac:dyDescent="0.35">
      <c r="A1046" s="49" t="s">
        <v>109</v>
      </c>
      <c r="B1046" s="49" t="s">
        <v>110</v>
      </c>
      <c r="C1046" s="49" t="s">
        <v>4</v>
      </c>
      <c r="D1046" s="49" t="s">
        <v>59</v>
      </c>
      <c r="E1046" s="49" t="s">
        <v>3</v>
      </c>
      <c r="F1046" s="49" t="s">
        <v>63</v>
      </c>
      <c r="G1046" s="49" t="s">
        <v>27</v>
      </c>
      <c r="H1046" s="49">
        <v>504</v>
      </c>
      <c r="I1046" s="49">
        <v>560</v>
      </c>
      <c r="J1046" s="49">
        <v>800</v>
      </c>
      <c r="K1046" s="49">
        <v>880</v>
      </c>
      <c r="L1046" s="49" t="s">
        <v>48</v>
      </c>
      <c r="M1046" s="49">
        <v>16000</v>
      </c>
    </row>
    <row r="1047" spans="1:13" x14ac:dyDescent="0.35">
      <c r="A1047" s="49" t="s">
        <v>109</v>
      </c>
      <c r="B1047" s="49" t="s">
        <v>110</v>
      </c>
      <c r="C1047" s="49" t="s">
        <v>4</v>
      </c>
      <c r="D1047" s="49" t="s">
        <v>61</v>
      </c>
      <c r="E1047" s="49" t="s">
        <v>2</v>
      </c>
      <c r="F1047" s="49" t="s">
        <v>63</v>
      </c>
      <c r="G1047" s="49" t="s">
        <v>62</v>
      </c>
      <c r="H1047" s="49">
        <v>225</v>
      </c>
      <c r="I1047" s="49">
        <v>250</v>
      </c>
      <c r="J1047" s="49">
        <v>345</v>
      </c>
      <c r="K1047" s="49">
        <v>488</v>
      </c>
      <c r="L1047" s="49" t="s">
        <v>48</v>
      </c>
      <c r="M1047" s="49">
        <v>16000</v>
      </c>
    </row>
    <row r="1048" spans="1:13" x14ac:dyDescent="0.35">
      <c r="A1048" s="49" t="s">
        <v>109</v>
      </c>
      <c r="B1048" s="49" t="s">
        <v>110</v>
      </c>
      <c r="C1048" s="49" t="s">
        <v>5</v>
      </c>
      <c r="D1048" s="49" t="s">
        <v>47</v>
      </c>
      <c r="E1048" s="49" t="s">
        <v>2</v>
      </c>
      <c r="F1048" s="49" t="s">
        <v>63</v>
      </c>
      <c r="G1048" s="49" t="s">
        <v>10</v>
      </c>
      <c r="H1048" s="49">
        <v>535.41</v>
      </c>
      <c r="I1048" s="49">
        <v>594.9</v>
      </c>
      <c r="J1048" s="49">
        <v>661</v>
      </c>
      <c r="K1048" s="49">
        <v>944</v>
      </c>
      <c r="L1048" s="49" t="s">
        <v>48</v>
      </c>
      <c r="M1048" s="49">
        <v>30000</v>
      </c>
    </row>
    <row r="1049" spans="1:13" x14ac:dyDescent="0.35">
      <c r="A1049" s="49" t="s">
        <v>109</v>
      </c>
      <c r="B1049" s="49" t="s">
        <v>110</v>
      </c>
      <c r="C1049" s="49" t="s">
        <v>5</v>
      </c>
      <c r="D1049" s="49" t="s">
        <v>47</v>
      </c>
      <c r="E1049" s="49" t="s">
        <v>2</v>
      </c>
      <c r="F1049" s="49" t="s">
        <v>63</v>
      </c>
      <c r="G1049" s="49" t="s">
        <v>11</v>
      </c>
      <c r="H1049" s="49">
        <v>535.41</v>
      </c>
      <c r="I1049" s="49">
        <v>594.9</v>
      </c>
      <c r="J1049" s="49">
        <v>661</v>
      </c>
      <c r="K1049" s="49">
        <v>944</v>
      </c>
      <c r="L1049" s="49" t="s">
        <v>48</v>
      </c>
      <c r="M1049" s="49">
        <v>30000</v>
      </c>
    </row>
    <row r="1050" spans="1:13" x14ac:dyDescent="0.35">
      <c r="A1050" s="49" t="s">
        <v>109</v>
      </c>
      <c r="B1050" s="49" t="s">
        <v>110</v>
      </c>
      <c r="C1050" s="49" t="s">
        <v>5</v>
      </c>
      <c r="D1050" s="49" t="s">
        <v>47</v>
      </c>
      <c r="E1050" s="49" t="s">
        <v>2</v>
      </c>
      <c r="F1050" s="49" t="s">
        <v>63</v>
      </c>
      <c r="G1050" s="49" t="s">
        <v>49</v>
      </c>
      <c r="H1050" s="49">
        <v>535.41</v>
      </c>
      <c r="I1050" s="49">
        <v>594.9</v>
      </c>
      <c r="J1050" s="49">
        <v>661</v>
      </c>
      <c r="K1050" s="49">
        <v>944</v>
      </c>
      <c r="L1050" s="49" t="s">
        <v>48</v>
      </c>
      <c r="M1050" s="49">
        <v>30000</v>
      </c>
    </row>
    <row r="1051" spans="1:13" x14ac:dyDescent="0.35">
      <c r="A1051" s="49" t="s">
        <v>109</v>
      </c>
      <c r="B1051" s="49" t="s">
        <v>110</v>
      </c>
      <c r="C1051" s="49" t="s">
        <v>5</v>
      </c>
      <c r="D1051" s="49" t="s">
        <v>47</v>
      </c>
      <c r="E1051" s="49" t="s">
        <v>2</v>
      </c>
      <c r="F1051" s="49" t="s">
        <v>63</v>
      </c>
      <c r="G1051" s="49" t="s">
        <v>12</v>
      </c>
      <c r="H1051" s="49">
        <v>535.41</v>
      </c>
      <c r="I1051" s="49">
        <v>594.9</v>
      </c>
      <c r="J1051" s="49">
        <v>661</v>
      </c>
      <c r="K1051" s="49">
        <v>944</v>
      </c>
      <c r="L1051" s="49" t="s">
        <v>48</v>
      </c>
      <c r="M1051" s="49">
        <v>30000</v>
      </c>
    </row>
    <row r="1052" spans="1:13" x14ac:dyDescent="0.35">
      <c r="A1052" s="49" t="s">
        <v>109</v>
      </c>
      <c r="B1052" s="49" t="s">
        <v>110</v>
      </c>
      <c r="C1052" s="49" t="s">
        <v>5</v>
      </c>
      <c r="D1052" s="49" t="s">
        <v>50</v>
      </c>
      <c r="E1052" s="49" t="s">
        <v>2</v>
      </c>
      <c r="F1052" s="49" t="s">
        <v>63</v>
      </c>
      <c r="G1052" s="49" t="s">
        <v>13</v>
      </c>
      <c r="H1052" s="49">
        <v>416.7</v>
      </c>
      <c r="I1052" s="49">
        <v>463</v>
      </c>
      <c r="J1052" s="49">
        <v>661</v>
      </c>
      <c r="K1052" s="49">
        <v>944</v>
      </c>
      <c r="L1052" s="49" t="s">
        <v>48</v>
      </c>
      <c r="M1052" s="49">
        <v>30000</v>
      </c>
    </row>
    <row r="1053" spans="1:13" x14ac:dyDescent="0.35">
      <c r="A1053" s="49" t="s">
        <v>109</v>
      </c>
      <c r="B1053" s="49" t="s">
        <v>110</v>
      </c>
      <c r="C1053" s="49" t="s">
        <v>5</v>
      </c>
      <c r="D1053" s="49" t="s">
        <v>50</v>
      </c>
      <c r="E1053" s="49" t="s">
        <v>2</v>
      </c>
      <c r="F1053" s="49" t="s">
        <v>63</v>
      </c>
      <c r="G1053" s="49" t="s">
        <v>14</v>
      </c>
      <c r="H1053" s="49">
        <v>416.7</v>
      </c>
      <c r="I1053" s="49">
        <v>463</v>
      </c>
      <c r="J1053" s="49">
        <v>661</v>
      </c>
      <c r="K1053" s="49">
        <v>944</v>
      </c>
      <c r="L1053" s="49" t="s">
        <v>48</v>
      </c>
      <c r="M1053" s="49">
        <v>30000</v>
      </c>
    </row>
    <row r="1054" spans="1:13" x14ac:dyDescent="0.35">
      <c r="A1054" s="49" t="s">
        <v>109</v>
      </c>
      <c r="B1054" s="49" t="s">
        <v>110</v>
      </c>
      <c r="C1054" s="49" t="s">
        <v>5</v>
      </c>
      <c r="D1054" s="49" t="s">
        <v>50</v>
      </c>
      <c r="E1054" s="49" t="s">
        <v>2</v>
      </c>
      <c r="F1054" s="49" t="s">
        <v>63</v>
      </c>
      <c r="G1054" s="49" t="s">
        <v>15</v>
      </c>
      <c r="H1054" s="49">
        <v>416.7</v>
      </c>
      <c r="I1054" s="49">
        <v>463</v>
      </c>
      <c r="J1054" s="49">
        <v>661</v>
      </c>
      <c r="K1054" s="49">
        <v>944</v>
      </c>
      <c r="L1054" s="49" t="s">
        <v>48</v>
      </c>
      <c r="M1054" s="49">
        <v>30000</v>
      </c>
    </row>
    <row r="1055" spans="1:13" x14ac:dyDescent="0.35">
      <c r="A1055" s="49" t="s">
        <v>109</v>
      </c>
      <c r="B1055" s="49" t="s">
        <v>110</v>
      </c>
      <c r="C1055" s="49" t="s">
        <v>5</v>
      </c>
      <c r="D1055" s="49" t="s">
        <v>50</v>
      </c>
      <c r="E1055" s="49" t="s">
        <v>2</v>
      </c>
      <c r="F1055" s="49" t="s">
        <v>63</v>
      </c>
      <c r="G1055" s="49" t="s">
        <v>16</v>
      </c>
      <c r="H1055" s="49">
        <v>416.7</v>
      </c>
      <c r="I1055" s="49">
        <v>463</v>
      </c>
      <c r="J1055" s="49">
        <v>661</v>
      </c>
      <c r="K1055" s="49">
        <v>944</v>
      </c>
      <c r="L1055" s="49" t="s">
        <v>48</v>
      </c>
      <c r="M1055" s="49">
        <v>30000</v>
      </c>
    </row>
    <row r="1056" spans="1:13" x14ac:dyDescent="0.35">
      <c r="A1056" s="49" t="s">
        <v>109</v>
      </c>
      <c r="B1056" s="49" t="s">
        <v>110</v>
      </c>
      <c r="C1056" s="49" t="s">
        <v>5</v>
      </c>
      <c r="D1056" s="49" t="s">
        <v>50</v>
      </c>
      <c r="E1056" s="49" t="s">
        <v>2</v>
      </c>
      <c r="F1056" s="49" t="s">
        <v>63</v>
      </c>
      <c r="G1056" s="49" t="s">
        <v>17</v>
      </c>
      <c r="H1056" s="49">
        <v>416.7</v>
      </c>
      <c r="I1056" s="49">
        <v>463</v>
      </c>
      <c r="J1056" s="49">
        <v>661</v>
      </c>
      <c r="K1056" s="49">
        <v>944</v>
      </c>
      <c r="L1056" s="49" t="s">
        <v>48</v>
      </c>
      <c r="M1056" s="49">
        <v>30000</v>
      </c>
    </row>
    <row r="1057" spans="1:13" x14ac:dyDescent="0.35">
      <c r="A1057" s="49" t="s">
        <v>109</v>
      </c>
      <c r="B1057" s="49" t="s">
        <v>110</v>
      </c>
      <c r="C1057" s="49" t="s">
        <v>5</v>
      </c>
      <c r="D1057" s="49" t="s">
        <v>51</v>
      </c>
      <c r="E1057" s="49" t="s">
        <v>2</v>
      </c>
      <c r="F1057" s="49" t="s">
        <v>63</v>
      </c>
      <c r="G1057" s="49" t="s">
        <v>18</v>
      </c>
      <c r="H1057" s="49">
        <v>546.30000000000007</v>
      </c>
      <c r="I1057" s="49">
        <v>607</v>
      </c>
      <c r="J1057" s="49">
        <v>867</v>
      </c>
      <c r="K1057" s="49">
        <v>918</v>
      </c>
      <c r="L1057" s="49" t="s">
        <v>48</v>
      </c>
      <c r="M1057" s="49">
        <v>30000</v>
      </c>
    </row>
    <row r="1058" spans="1:13" x14ac:dyDescent="0.35">
      <c r="A1058" s="49" t="s">
        <v>109</v>
      </c>
      <c r="B1058" s="49" t="s">
        <v>110</v>
      </c>
      <c r="C1058" s="49" t="s">
        <v>5</v>
      </c>
      <c r="D1058" s="49" t="s">
        <v>51</v>
      </c>
      <c r="E1058" s="49" t="s">
        <v>2</v>
      </c>
      <c r="F1058" s="49" t="s">
        <v>63</v>
      </c>
      <c r="G1058" s="49" t="s">
        <v>19</v>
      </c>
      <c r="H1058" s="49">
        <v>546.30000000000007</v>
      </c>
      <c r="I1058" s="49">
        <v>607</v>
      </c>
      <c r="J1058" s="49">
        <v>867</v>
      </c>
      <c r="K1058" s="49">
        <v>918</v>
      </c>
      <c r="L1058" s="49" t="s">
        <v>48</v>
      </c>
      <c r="M1058" s="49">
        <v>30000</v>
      </c>
    </row>
    <row r="1059" spans="1:13" x14ac:dyDescent="0.35">
      <c r="A1059" s="49" t="s">
        <v>109</v>
      </c>
      <c r="B1059" s="49" t="s">
        <v>110</v>
      </c>
      <c r="C1059" s="49" t="s">
        <v>5</v>
      </c>
      <c r="D1059" s="49" t="s">
        <v>51</v>
      </c>
      <c r="E1059" s="49" t="s">
        <v>3</v>
      </c>
      <c r="F1059" s="49" t="s">
        <v>63</v>
      </c>
      <c r="G1059" s="49" t="s">
        <v>20</v>
      </c>
      <c r="H1059" s="49">
        <v>546.30000000000007</v>
      </c>
      <c r="I1059" s="49">
        <v>607</v>
      </c>
      <c r="J1059" s="49">
        <v>867</v>
      </c>
      <c r="K1059" s="49">
        <v>918</v>
      </c>
      <c r="L1059" s="49" t="s">
        <v>48</v>
      </c>
      <c r="M1059" s="49">
        <v>30000</v>
      </c>
    </row>
    <row r="1060" spans="1:13" x14ac:dyDescent="0.35">
      <c r="A1060" s="49" t="s">
        <v>109</v>
      </c>
      <c r="B1060" s="49" t="s">
        <v>110</v>
      </c>
      <c r="C1060" s="49" t="s">
        <v>5</v>
      </c>
      <c r="D1060" s="49" t="s">
        <v>51</v>
      </c>
      <c r="E1060" s="49" t="s">
        <v>3</v>
      </c>
      <c r="F1060" s="49" t="s">
        <v>63</v>
      </c>
      <c r="G1060" s="49" t="s">
        <v>21</v>
      </c>
      <c r="H1060" s="49">
        <v>546.30000000000007</v>
      </c>
      <c r="I1060" s="49">
        <v>607</v>
      </c>
      <c r="J1060" s="49">
        <v>867</v>
      </c>
      <c r="K1060" s="49">
        <v>918</v>
      </c>
      <c r="L1060" s="49" t="s">
        <v>48</v>
      </c>
      <c r="M1060" s="49">
        <v>30000</v>
      </c>
    </row>
    <row r="1061" spans="1:13" x14ac:dyDescent="0.35">
      <c r="A1061" s="49" t="s">
        <v>109</v>
      </c>
      <c r="B1061" s="49" t="s">
        <v>110</v>
      </c>
      <c r="C1061" s="49" t="s">
        <v>5</v>
      </c>
      <c r="D1061" s="49" t="s">
        <v>52</v>
      </c>
      <c r="E1061" s="49" t="s">
        <v>2</v>
      </c>
      <c r="F1061" s="49" t="s">
        <v>63</v>
      </c>
      <c r="G1061" s="49" t="s">
        <v>53</v>
      </c>
      <c r="H1061" s="49">
        <v>535.41</v>
      </c>
      <c r="I1061" s="49">
        <v>594.9</v>
      </c>
      <c r="J1061" s="49">
        <v>661</v>
      </c>
      <c r="K1061" s="49">
        <v>944</v>
      </c>
      <c r="L1061" s="49" t="s">
        <v>48</v>
      </c>
      <c r="M1061" s="49">
        <v>30000</v>
      </c>
    </row>
    <row r="1062" spans="1:13" x14ac:dyDescent="0.35">
      <c r="A1062" s="49" t="s">
        <v>109</v>
      </c>
      <c r="B1062" s="49" t="s">
        <v>110</v>
      </c>
      <c r="C1062" s="49" t="s">
        <v>5</v>
      </c>
      <c r="D1062" s="49" t="s">
        <v>52</v>
      </c>
      <c r="E1062" s="49" t="s">
        <v>2</v>
      </c>
      <c r="F1062" s="49" t="s">
        <v>63</v>
      </c>
      <c r="G1062" s="49" t="s">
        <v>54</v>
      </c>
      <c r="H1062" s="49">
        <v>535.41</v>
      </c>
      <c r="I1062" s="49">
        <v>594.9</v>
      </c>
      <c r="J1062" s="49">
        <v>661</v>
      </c>
      <c r="K1062" s="49">
        <v>944</v>
      </c>
      <c r="L1062" s="49" t="s">
        <v>48</v>
      </c>
      <c r="M1062" s="49">
        <v>30000</v>
      </c>
    </row>
    <row r="1063" spans="1:13" x14ac:dyDescent="0.35">
      <c r="A1063" s="49" t="s">
        <v>109</v>
      </c>
      <c r="B1063" s="49" t="s">
        <v>110</v>
      </c>
      <c r="C1063" s="49" t="s">
        <v>5</v>
      </c>
      <c r="D1063" s="49" t="s">
        <v>52</v>
      </c>
      <c r="E1063" s="49" t="s">
        <v>2</v>
      </c>
      <c r="F1063" s="49" t="s">
        <v>63</v>
      </c>
      <c r="G1063" s="49" t="s">
        <v>55</v>
      </c>
      <c r="H1063" s="49">
        <v>535.41</v>
      </c>
      <c r="I1063" s="49">
        <v>594.9</v>
      </c>
      <c r="J1063" s="49">
        <v>661</v>
      </c>
      <c r="K1063" s="49">
        <v>944</v>
      </c>
      <c r="L1063" s="49" t="s">
        <v>48</v>
      </c>
      <c r="M1063" s="49">
        <v>30000</v>
      </c>
    </row>
    <row r="1064" spans="1:13" x14ac:dyDescent="0.35">
      <c r="A1064" s="49" t="s">
        <v>109</v>
      </c>
      <c r="B1064" s="49" t="s">
        <v>110</v>
      </c>
      <c r="C1064" s="49" t="s">
        <v>5</v>
      </c>
      <c r="D1064" s="49" t="s">
        <v>52</v>
      </c>
      <c r="E1064" s="49" t="s">
        <v>2</v>
      </c>
      <c r="F1064" s="49" t="s">
        <v>63</v>
      </c>
      <c r="G1064" s="49" t="s">
        <v>56</v>
      </c>
      <c r="H1064" s="49">
        <v>535.41</v>
      </c>
      <c r="I1064" s="49">
        <v>594.9</v>
      </c>
      <c r="J1064" s="49">
        <v>661</v>
      </c>
      <c r="K1064" s="49">
        <v>944</v>
      </c>
      <c r="L1064" s="49" t="s">
        <v>48</v>
      </c>
      <c r="M1064" s="49">
        <v>30000</v>
      </c>
    </row>
    <row r="1065" spans="1:13" x14ac:dyDescent="0.35">
      <c r="A1065" s="49" t="s">
        <v>109</v>
      </c>
      <c r="B1065" s="49" t="s">
        <v>110</v>
      </c>
      <c r="C1065" s="49" t="s">
        <v>5</v>
      </c>
      <c r="D1065" s="49" t="s">
        <v>52</v>
      </c>
      <c r="E1065" s="49" t="s">
        <v>2</v>
      </c>
      <c r="F1065" s="49" t="s">
        <v>63</v>
      </c>
      <c r="G1065" s="49" t="s">
        <v>57</v>
      </c>
      <c r="H1065" s="49">
        <v>535.41</v>
      </c>
      <c r="I1065" s="49">
        <v>594.9</v>
      </c>
      <c r="J1065" s="49">
        <v>661</v>
      </c>
      <c r="K1065" s="49">
        <v>944</v>
      </c>
      <c r="L1065" s="49" t="s">
        <v>48</v>
      </c>
      <c r="M1065" s="49">
        <v>30000</v>
      </c>
    </row>
    <row r="1066" spans="1:13" x14ac:dyDescent="0.35">
      <c r="A1066" s="49" t="s">
        <v>109</v>
      </c>
      <c r="B1066" s="49" t="s">
        <v>110</v>
      </c>
      <c r="C1066" s="49" t="s">
        <v>5</v>
      </c>
      <c r="D1066" s="49" t="s">
        <v>58</v>
      </c>
      <c r="E1066" s="49" t="s">
        <v>2</v>
      </c>
      <c r="F1066" s="49" t="s">
        <v>63</v>
      </c>
      <c r="G1066" s="49" t="s">
        <v>22</v>
      </c>
      <c r="H1066" s="49">
        <v>208.8</v>
      </c>
      <c r="I1066" s="49">
        <v>232</v>
      </c>
      <c r="J1066" s="49">
        <v>331</v>
      </c>
      <c r="K1066" s="49">
        <v>472</v>
      </c>
      <c r="L1066" s="49" t="s">
        <v>48</v>
      </c>
      <c r="M1066" s="49">
        <v>30000</v>
      </c>
    </row>
    <row r="1067" spans="1:13" x14ac:dyDescent="0.35">
      <c r="A1067" s="49" t="s">
        <v>109</v>
      </c>
      <c r="B1067" s="49" t="s">
        <v>110</v>
      </c>
      <c r="C1067" s="49" t="s">
        <v>5</v>
      </c>
      <c r="D1067" s="49" t="s">
        <v>58</v>
      </c>
      <c r="E1067" s="49" t="s">
        <v>2</v>
      </c>
      <c r="F1067" s="49" t="s">
        <v>63</v>
      </c>
      <c r="G1067" s="49" t="s">
        <v>23</v>
      </c>
      <c r="H1067" s="49">
        <v>208.8</v>
      </c>
      <c r="I1067" s="49">
        <v>232</v>
      </c>
      <c r="J1067" s="49">
        <v>331</v>
      </c>
      <c r="K1067" s="49">
        <v>472</v>
      </c>
      <c r="L1067" s="49" t="s">
        <v>48</v>
      </c>
      <c r="M1067" s="49">
        <v>30000</v>
      </c>
    </row>
    <row r="1068" spans="1:13" x14ac:dyDescent="0.35">
      <c r="A1068" s="49" t="s">
        <v>109</v>
      </c>
      <c r="B1068" s="49" t="s">
        <v>110</v>
      </c>
      <c r="C1068" s="49" t="s">
        <v>5</v>
      </c>
      <c r="D1068" s="49" t="s">
        <v>58</v>
      </c>
      <c r="E1068" s="49" t="s">
        <v>3</v>
      </c>
      <c r="F1068" s="49" t="s">
        <v>63</v>
      </c>
      <c r="G1068" s="49" t="s">
        <v>24</v>
      </c>
      <c r="H1068" s="49">
        <v>208.8</v>
      </c>
      <c r="I1068" s="49">
        <v>232</v>
      </c>
      <c r="J1068" s="49">
        <v>331</v>
      </c>
      <c r="K1068" s="49">
        <v>472</v>
      </c>
      <c r="L1068" s="49" t="s">
        <v>48</v>
      </c>
      <c r="M1068" s="49">
        <v>30000</v>
      </c>
    </row>
    <row r="1069" spans="1:13" x14ac:dyDescent="0.35">
      <c r="A1069" s="49" t="s">
        <v>109</v>
      </c>
      <c r="B1069" s="49" t="s">
        <v>110</v>
      </c>
      <c r="C1069" s="49" t="s">
        <v>5</v>
      </c>
      <c r="D1069" s="49" t="s">
        <v>59</v>
      </c>
      <c r="E1069" s="49" t="s">
        <v>2</v>
      </c>
      <c r="F1069" s="49" t="s">
        <v>63</v>
      </c>
      <c r="G1069" s="49" t="s">
        <v>60</v>
      </c>
      <c r="H1069" s="49">
        <v>208.8</v>
      </c>
      <c r="I1069" s="49">
        <v>232</v>
      </c>
      <c r="J1069" s="49">
        <v>331</v>
      </c>
      <c r="K1069" s="49">
        <v>472</v>
      </c>
      <c r="L1069" s="49" t="s">
        <v>48</v>
      </c>
      <c r="M1069" s="49">
        <v>30000</v>
      </c>
    </row>
    <row r="1070" spans="1:13" x14ac:dyDescent="0.35">
      <c r="A1070" s="49" t="s">
        <v>109</v>
      </c>
      <c r="B1070" s="49" t="s">
        <v>110</v>
      </c>
      <c r="C1070" s="49" t="s">
        <v>5</v>
      </c>
      <c r="D1070" s="49" t="s">
        <v>59</v>
      </c>
      <c r="E1070" s="49" t="s">
        <v>2</v>
      </c>
      <c r="F1070" s="49" t="s">
        <v>63</v>
      </c>
      <c r="G1070" s="49" t="s">
        <v>25</v>
      </c>
      <c r="H1070" s="49">
        <v>208.8</v>
      </c>
      <c r="I1070" s="49">
        <v>232</v>
      </c>
      <c r="J1070" s="49">
        <v>331</v>
      </c>
      <c r="K1070" s="49">
        <v>472</v>
      </c>
      <c r="L1070" s="49" t="s">
        <v>48</v>
      </c>
      <c r="M1070" s="49">
        <v>30000</v>
      </c>
    </row>
    <row r="1071" spans="1:13" x14ac:dyDescent="0.35">
      <c r="A1071" s="49" t="s">
        <v>109</v>
      </c>
      <c r="B1071" s="49" t="s">
        <v>110</v>
      </c>
      <c r="C1071" s="49" t="s">
        <v>5</v>
      </c>
      <c r="D1071" s="49" t="s">
        <v>59</v>
      </c>
      <c r="E1071" s="49" t="s">
        <v>2</v>
      </c>
      <c r="F1071" s="49" t="s">
        <v>63</v>
      </c>
      <c r="G1071" s="49" t="s">
        <v>26</v>
      </c>
      <c r="H1071" s="49">
        <v>208.8</v>
      </c>
      <c r="I1071" s="49">
        <v>232</v>
      </c>
      <c r="J1071" s="49">
        <v>331</v>
      </c>
      <c r="K1071" s="49">
        <v>472</v>
      </c>
      <c r="L1071" s="49" t="s">
        <v>48</v>
      </c>
      <c r="M1071" s="49">
        <v>30000</v>
      </c>
    </row>
    <row r="1072" spans="1:13" x14ac:dyDescent="0.35">
      <c r="A1072" s="49" t="s">
        <v>109</v>
      </c>
      <c r="B1072" s="49" t="s">
        <v>110</v>
      </c>
      <c r="C1072" s="49" t="s">
        <v>5</v>
      </c>
      <c r="D1072" s="49" t="s">
        <v>59</v>
      </c>
      <c r="E1072" s="49" t="s">
        <v>3</v>
      </c>
      <c r="F1072" s="49" t="s">
        <v>63</v>
      </c>
      <c r="G1072" s="49" t="s">
        <v>27</v>
      </c>
      <c r="H1072" s="49">
        <v>208.8</v>
      </c>
      <c r="I1072" s="49">
        <v>232</v>
      </c>
      <c r="J1072" s="49">
        <v>331</v>
      </c>
      <c r="K1072" s="49">
        <v>472</v>
      </c>
      <c r="L1072" s="49" t="s">
        <v>48</v>
      </c>
      <c r="M1072" s="49">
        <v>30000</v>
      </c>
    </row>
    <row r="1073" spans="1:13" x14ac:dyDescent="0.35">
      <c r="A1073" s="49" t="s">
        <v>109</v>
      </c>
      <c r="B1073" s="49" t="s">
        <v>110</v>
      </c>
      <c r="C1073" s="49" t="s">
        <v>5</v>
      </c>
      <c r="D1073" s="49" t="s">
        <v>61</v>
      </c>
      <c r="E1073" s="49" t="s">
        <v>2</v>
      </c>
      <c r="F1073" s="49" t="s">
        <v>63</v>
      </c>
      <c r="G1073" s="49" t="s">
        <v>62</v>
      </c>
      <c r="H1073" s="49">
        <v>208.8</v>
      </c>
      <c r="I1073" s="49">
        <v>232</v>
      </c>
      <c r="J1073" s="49">
        <v>331</v>
      </c>
      <c r="K1073" s="49">
        <v>472</v>
      </c>
      <c r="L1073" s="49" t="s">
        <v>48</v>
      </c>
      <c r="M1073" s="49">
        <v>30000</v>
      </c>
    </row>
    <row r="1074" spans="1:13" x14ac:dyDescent="0.35">
      <c r="A1074" s="49" t="s">
        <v>109</v>
      </c>
      <c r="B1074" s="49" t="s">
        <v>110</v>
      </c>
      <c r="C1074" s="49" t="s">
        <v>6</v>
      </c>
      <c r="D1074" s="49" t="s">
        <v>47</v>
      </c>
      <c r="E1074" s="49" t="s">
        <v>2</v>
      </c>
      <c r="F1074" s="49" t="s">
        <v>63</v>
      </c>
      <c r="G1074" s="49" t="s">
        <v>10</v>
      </c>
      <c r="H1074" s="49">
        <v>535.41</v>
      </c>
      <c r="I1074" s="49">
        <v>594.9</v>
      </c>
      <c r="J1074" s="49">
        <v>661</v>
      </c>
      <c r="K1074" s="49">
        <v>944</v>
      </c>
      <c r="L1074" s="49" t="s">
        <v>48</v>
      </c>
      <c r="M1074" s="49">
        <v>30000</v>
      </c>
    </row>
    <row r="1075" spans="1:13" x14ac:dyDescent="0.35">
      <c r="A1075" s="49" t="s">
        <v>109</v>
      </c>
      <c r="B1075" s="49" t="s">
        <v>110</v>
      </c>
      <c r="C1075" s="49" t="s">
        <v>6</v>
      </c>
      <c r="D1075" s="49" t="s">
        <v>47</v>
      </c>
      <c r="E1075" s="49" t="s">
        <v>2</v>
      </c>
      <c r="F1075" s="49" t="s">
        <v>63</v>
      </c>
      <c r="G1075" s="49" t="s">
        <v>11</v>
      </c>
      <c r="H1075" s="49">
        <v>535.41</v>
      </c>
      <c r="I1075" s="49">
        <v>594.9</v>
      </c>
      <c r="J1075" s="49">
        <v>661</v>
      </c>
      <c r="K1075" s="49">
        <v>944</v>
      </c>
      <c r="L1075" s="49" t="s">
        <v>48</v>
      </c>
      <c r="M1075" s="49">
        <v>30000</v>
      </c>
    </row>
    <row r="1076" spans="1:13" x14ac:dyDescent="0.35">
      <c r="A1076" s="49" t="s">
        <v>109</v>
      </c>
      <c r="B1076" s="49" t="s">
        <v>110</v>
      </c>
      <c r="C1076" s="49" t="s">
        <v>6</v>
      </c>
      <c r="D1076" s="49" t="s">
        <v>47</v>
      </c>
      <c r="E1076" s="49" t="s">
        <v>2</v>
      </c>
      <c r="F1076" s="49" t="s">
        <v>63</v>
      </c>
      <c r="G1076" s="49" t="s">
        <v>49</v>
      </c>
      <c r="H1076" s="49">
        <v>535.41</v>
      </c>
      <c r="I1076" s="49">
        <v>594.9</v>
      </c>
      <c r="J1076" s="49">
        <v>661</v>
      </c>
      <c r="K1076" s="49">
        <v>944</v>
      </c>
      <c r="L1076" s="49" t="s">
        <v>48</v>
      </c>
      <c r="M1076" s="49">
        <v>30000</v>
      </c>
    </row>
    <row r="1077" spans="1:13" x14ac:dyDescent="0.35">
      <c r="A1077" s="49" t="s">
        <v>109</v>
      </c>
      <c r="B1077" s="49" t="s">
        <v>110</v>
      </c>
      <c r="C1077" s="49" t="s">
        <v>6</v>
      </c>
      <c r="D1077" s="49" t="s">
        <v>47</v>
      </c>
      <c r="E1077" s="49" t="s">
        <v>2</v>
      </c>
      <c r="F1077" s="49" t="s">
        <v>63</v>
      </c>
      <c r="G1077" s="49" t="s">
        <v>12</v>
      </c>
      <c r="H1077" s="49">
        <v>535.41</v>
      </c>
      <c r="I1077" s="49">
        <v>594.9</v>
      </c>
      <c r="J1077" s="49">
        <v>661</v>
      </c>
      <c r="K1077" s="49">
        <v>944</v>
      </c>
      <c r="L1077" s="49" t="s">
        <v>48</v>
      </c>
      <c r="M1077" s="49">
        <v>30000</v>
      </c>
    </row>
    <row r="1078" spans="1:13" x14ac:dyDescent="0.35">
      <c r="A1078" s="49" t="s">
        <v>109</v>
      </c>
      <c r="B1078" s="49" t="s">
        <v>110</v>
      </c>
      <c r="C1078" s="49" t="s">
        <v>6</v>
      </c>
      <c r="D1078" s="49" t="s">
        <v>50</v>
      </c>
      <c r="E1078" s="49" t="s">
        <v>2</v>
      </c>
      <c r="F1078" s="49" t="s">
        <v>63</v>
      </c>
      <c r="G1078" s="49" t="s">
        <v>13</v>
      </c>
      <c r="H1078" s="49">
        <v>416.7</v>
      </c>
      <c r="I1078" s="49">
        <v>463</v>
      </c>
      <c r="J1078" s="49">
        <v>661</v>
      </c>
      <c r="K1078" s="49">
        <v>944</v>
      </c>
      <c r="L1078" s="49" t="s">
        <v>48</v>
      </c>
      <c r="M1078" s="49">
        <v>30000</v>
      </c>
    </row>
    <row r="1079" spans="1:13" x14ac:dyDescent="0.35">
      <c r="A1079" s="49" t="s">
        <v>109</v>
      </c>
      <c r="B1079" s="49" t="s">
        <v>110</v>
      </c>
      <c r="C1079" s="49" t="s">
        <v>6</v>
      </c>
      <c r="D1079" s="49" t="s">
        <v>50</v>
      </c>
      <c r="E1079" s="49" t="s">
        <v>2</v>
      </c>
      <c r="F1079" s="49" t="s">
        <v>63</v>
      </c>
      <c r="G1079" s="49" t="s">
        <v>14</v>
      </c>
      <c r="H1079" s="49">
        <v>416.7</v>
      </c>
      <c r="I1079" s="49">
        <v>463</v>
      </c>
      <c r="J1079" s="49">
        <v>661</v>
      </c>
      <c r="K1079" s="49">
        <v>944</v>
      </c>
      <c r="L1079" s="49" t="s">
        <v>48</v>
      </c>
      <c r="M1079" s="49">
        <v>30000</v>
      </c>
    </row>
    <row r="1080" spans="1:13" x14ac:dyDescent="0.35">
      <c r="A1080" s="49" t="s">
        <v>109</v>
      </c>
      <c r="B1080" s="49" t="s">
        <v>110</v>
      </c>
      <c r="C1080" s="49" t="s">
        <v>6</v>
      </c>
      <c r="D1080" s="49" t="s">
        <v>50</v>
      </c>
      <c r="E1080" s="49" t="s">
        <v>2</v>
      </c>
      <c r="F1080" s="49" t="s">
        <v>63</v>
      </c>
      <c r="G1080" s="49" t="s">
        <v>15</v>
      </c>
      <c r="H1080" s="49">
        <v>416.7</v>
      </c>
      <c r="I1080" s="49">
        <v>463</v>
      </c>
      <c r="J1080" s="49">
        <v>661</v>
      </c>
      <c r="K1080" s="49">
        <v>944</v>
      </c>
      <c r="L1080" s="49" t="s">
        <v>48</v>
      </c>
      <c r="M1080" s="49">
        <v>30000</v>
      </c>
    </row>
    <row r="1081" spans="1:13" x14ac:dyDescent="0.35">
      <c r="A1081" s="49" t="s">
        <v>109</v>
      </c>
      <c r="B1081" s="49" t="s">
        <v>110</v>
      </c>
      <c r="C1081" s="49" t="s">
        <v>6</v>
      </c>
      <c r="D1081" s="49" t="s">
        <v>50</v>
      </c>
      <c r="E1081" s="49" t="s">
        <v>2</v>
      </c>
      <c r="F1081" s="49" t="s">
        <v>63</v>
      </c>
      <c r="G1081" s="49" t="s">
        <v>16</v>
      </c>
      <c r="H1081" s="49">
        <v>416.7</v>
      </c>
      <c r="I1081" s="49">
        <v>463</v>
      </c>
      <c r="J1081" s="49">
        <v>661</v>
      </c>
      <c r="K1081" s="49">
        <v>944</v>
      </c>
      <c r="L1081" s="49" t="s">
        <v>48</v>
      </c>
      <c r="M1081" s="49">
        <v>30000</v>
      </c>
    </row>
    <row r="1082" spans="1:13" x14ac:dyDescent="0.35">
      <c r="A1082" s="49" t="s">
        <v>109</v>
      </c>
      <c r="B1082" s="49" t="s">
        <v>110</v>
      </c>
      <c r="C1082" s="49" t="s">
        <v>6</v>
      </c>
      <c r="D1082" s="49" t="s">
        <v>50</v>
      </c>
      <c r="E1082" s="49" t="s">
        <v>2</v>
      </c>
      <c r="F1082" s="49" t="s">
        <v>63</v>
      </c>
      <c r="G1082" s="49" t="s">
        <v>17</v>
      </c>
      <c r="H1082" s="49">
        <v>416.7</v>
      </c>
      <c r="I1082" s="49">
        <v>463</v>
      </c>
      <c r="J1082" s="49">
        <v>661</v>
      </c>
      <c r="K1082" s="49">
        <v>944</v>
      </c>
      <c r="L1082" s="49" t="s">
        <v>48</v>
      </c>
      <c r="M1082" s="49">
        <v>30000</v>
      </c>
    </row>
    <row r="1083" spans="1:13" x14ac:dyDescent="0.35">
      <c r="A1083" s="49" t="s">
        <v>109</v>
      </c>
      <c r="B1083" s="49" t="s">
        <v>110</v>
      </c>
      <c r="C1083" s="49" t="s">
        <v>6</v>
      </c>
      <c r="D1083" s="49" t="s">
        <v>51</v>
      </c>
      <c r="E1083" s="49" t="s">
        <v>2</v>
      </c>
      <c r="F1083" s="49" t="s">
        <v>63</v>
      </c>
      <c r="G1083" s="49" t="s">
        <v>18</v>
      </c>
      <c r="H1083" s="49">
        <v>546.30000000000007</v>
      </c>
      <c r="I1083" s="49">
        <v>607</v>
      </c>
      <c r="J1083" s="49">
        <v>867</v>
      </c>
      <c r="K1083" s="49">
        <v>918</v>
      </c>
      <c r="L1083" s="49" t="s">
        <v>48</v>
      </c>
      <c r="M1083" s="49">
        <v>30000</v>
      </c>
    </row>
    <row r="1084" spans="1:13" x14ac:dyDescent="0.35">
      <c r="A1084" s="49" t="s">
        <v>109</v>
      </c>
      <c r="B1084" s="49" t="s">
        <v>110</v>
      </c>
      <c r="C1084" s="49" t="s">
        <v>6</v>
      </c>
      <c r="D1084" s="49" t="s">
        <v>51</v>
      </c>
      <c r="E1084" s="49" t="s">
        <v>2</v>
      </c>
      <c r="F1084" s="49" t="s">
        <v>63</v>
      </c>
      <c r="G1084" s="49" t="s">
        <v>19</v>
      </c>
      <c r="H1084" s="49">
        <v>546.30000000000007</v>
      </c>
      <c r="I1084" s="49">
        <v>607</v>
      </c>
      <c r="J1084" s="49">
        <v>867</v>
      </c>
      <c r="K1084" s="49">
        <v>918</v>
      </c>
      <c r="L1084" s="49" t="s">
        <v>48</v>
      </c>
      <c r="M1084" s="49">
        <v>30000</v>
      </c>
    </row>
    <row r="1085" spans="1:13" x14ac:dyDescent="0.35">
      <c r="A1085" s="49" t="s">
        <v>109</v>
      </c>
      <c r="B1085" s="49" t="s">
        <v>110</v>
      </c>
      <c r="C1085" s="49" t="s">
        <v>6</v>
      </c>
      <c r="D1085" s="49" t="s">
        <v>51</v>
      </c>
      <c r="E1085" s="49" t="s">
        <v>3</v>
      </c>
      <c r="F1085" s="49" t="s">
        <v>63</v>
      </c>
      <c r="G1085" s="49" t="s">
        <v>20</v>
      </c>
      <c r="H1085" s="49">
        <v>546.30000000000007</v>
      </c>
      <c r="I1085" s="49">
        <v>607</v>
      </c>
      <c r="J1085" s="49">
        <v>867</v>
      </c>
      <c r="K1085" s="49">
        <v>918</v>
      </c>
      <c r="L1085" s="49" t="s">
        <v>48</v>
      </c>
      <c r="M1085" s="49">
        <v>30000</v>
      </c>
    </row>
    <row r="1086" spans="1:13" x14ac:dyDescent="0.35">
      <c r="A1086" s="49" t="s">
        <v>109</v>
      </c>
      <c r="B1086" s="49" t="s">
        <v>110</v>
      </c>
      <c r="C1086" s="49" t="s">
        <v>6</v>
      </c>
      <c r="D1086" s="49" t="s">
        <v>51</v>
      </c>
      <c r="E1086" s="49" t="s">
        <v>3</v>
      </c>
      <c r="F1086" s="49" t="s">
        <v>63</v>
      </c>
      <c r="G1086" s="49" t="s">
        <v>21</v>
      </c>
      <c r="H1086" s="49">
        <v>546.30000000000007</v>
      </c>
      <c r="I1086" s="49">
        <v>607</v>
      </c>
      <c r="J1086" s="49">
        <v>867</v>
      </c>
      <c r="K1086" s="49">
        <v>918</v>
      </c>
      <c r="L1086" s="49" t="s">
        <v>48</v>
      </c>
      <c r="M1086" s="49">
        <v>30000</v>
      </c>
    </row>
    <row r="1087" spans="1:13" x14ac:dyDescent="0.35">
      <c r="A1087" s="49" t="s">
        <v>109</v>
      </c>
      <c r="B1087" s="49" t="s">
        <v>110</v>
      </c>
      <c r="C1087" s="49" t="s">
        <v>6</v>
      </c>
      <c r="D1087" s="49" t="s">
        <v>52</v>
      </c>
      <c r="E1087" s="49" t="s">
        <v>2</v>
      </c>
      <c r="F1087" s="49" t="s">
        <v>63</v>
      </c>
      <c r="G1087" s="49" t="s">
        <v>53</v>
      </c>
      <c r="H1087" s="49">
        <v>535.41</v>
      </c>
      <c r="I1087" s="49">
        <v>594.9</v>
      </c>
      <c r="J1087" s="49">
        <v>661</v>
      </c>
      <c r="K1087" s="49">
        <v>944</v>
      </c>
      <c r="L1087" s="49" t="s">
        <v>48</v>
      </c>
      <c r="M1087" s="49">
        <v>30000</v>
      </c>
    </row>
    <row r="1088" spans="1:13" x14ac:dyDescent="0.35">
      <c r="A1088" s="49" t="s">
        <v>109</v>
      </c>
      <c r="B1088" s="49" t="s">
        <v>110</v>
      </c>
      <c r="C1088" s="49" t="s">
        <v>6</v>
      </c>
      <c r="D1088" s="49" t="s">
        <v>52</v>
      </c>
      <c r="E1088" s="49" t="s">
        <v>2</v>
      </c>
      <c r="F1088" s="49" t="s">
        <v>63</v>
      </c>
      <c r="G1088" s="49" t="s">
        <v>54</v>
      </c>
      <c r="H1088" s="49">
        <v>535.41</v>
      </c>
      <c r="I1088" s="49">
        <v>594.9</v>
      </c>
      <c r="J1088" s="49">
        <v>661</v>
      </c>
      <c r="K1088" s="49">
        <v>944</v>
      </c>
      <c r="L1088" s="49" t="s">
        <v>48</v>
      </c>
      <c r="M1088" s="49">
        <v>30000</v>
      </c>
    </row>
    <row r="1089" spans="1:13" x14ac:dyDescent="0.35">
      <c r="A1089" s="49" t="s">
        <v>109</v>
      </c>
      <c r="B1089" s="49" t="s">
        <v>110</v>
      </c>
      <c r="C1089" s="49" t="s">
        <v>6</v>
      </c>
      <c r="D1089" s="49" t="s">
        <v>52</v>
      </c>
      <c r="E1089" s="49" t="s">
        <v>2</v>
      </c>
      <c r="F1089" s="49" t="s">
        <v>63</v>
      </c>
      <c r="G1089" s="49" t="s">
        <v>55</v>
      </c>
      <c r="H1089" s="49">
        <v>535.41</v>
      </c>
      <c r="I1089" s="49">
        <v>594.9</v>
      </c>
      <c r="J1089" s="49">
        <v>661</v>
      </c>
      <c r="K1089" s="49">
        <v>944</v>
      </c>
      <c r="L1089" s="49" t="s">
        <v>48</v>
      </c>
      <c r="M1089" s="49">
        <v>30000</v>
      </c>
    </row>
    <row r="1090" spans="1:13" x14ac:dyDescent="0.35">
      <c r="A1090" s="49" t="s">
        <v>109</v>
      </c>
      <c r="B1090" s="49" t="s">
        <v>110</v>
      </c>
      <c r="C1090" s="49" t="s">
        <v>6</v>
      </c>
      <c r="D1090" s="49" t="s">
        <v>52</v>
      </c>
      <c r="E1090" s="49" t="s">
        <v>2</v>
      </c>
      <c r="F1090" s="49" t="s">
        <v>63</v>
      </c>
      <c r="G1090" s="49" t="s">
        <v>56</v>
      </c>
      <c r="H1090" s="49">
        <v>535.41</v>
      </c>
      <c r="I1090" s="49">
        <v>594.9</v>
      </c>
      <c r="J1090" s="49">
        <v>661</v>
      </c>
      <c r="K1090" s="49">
        <v>944</v>
      </c>
      <c r="L1090" s="49" t="s">
        <v>48</v>
      </c>
      <c r="M1090" s="49">
        <v>30000</v>
      </c>
    </row>
    <row r="1091" spans="1:13" x14ac:dyDescent="0.35">
      <c r="A1091" s="49" t="s">
        <v>109</v>
      </c>
      <c r="B1091" s="49" t="s">
        <v>110</v>
      </c>
      <c r="C1091" s="49" t="s">
        <v>6</v>
      </c>
      <c r="D1091" s="49" t="s">
        <v>52</v>
      </c>
      <c r="E1091" s="49" t="s">
        <v>2</v>
      </c>
      <c r="F1091" s="49" t="s">
        <v>63</v>
      </c>
      <c r="G1091" s="49" t="s">
        <v>57</v>
      </c>
      <c r="H1091" s="49">
        <v>535.41</v>
      </c>
      <c r="I1091" s="49">
        <v>594.9</v>
      </c>
      <c r="J1091" s="49">
        <v>661</v>
      </c>
      <c r="K1091" s="49">
        <v>944</v>
      </c>
      <c r="L1091" s="49" t="s">
        <v>48</v>
      </c>
      <c r="M1091" s="49">
        <v>30000</v>
      </c>
    </row>
    <row r="1092" spans="1:13" x14ac:dyDescent="0.35">
      <c r="A1092" s="49" t="s">
        <v>109</v>
      </c>
      <c r="B1092" s="49" t="s">
        <v>110</v>
      </c>
      <c r="C1092" s="49" t="s">
        <v>6</v>
      </c>
      <c r="D1092" s="49" t="s">
        <v>58</v>
      </c>
      <c r="E1092" s="49" t="s">
        <v>2</v>
      </c>
      <c r="F1092" s="49" t="s">
        <v>63</v>
      </c>
      <c r="G1092" s="49" t="s">
        <v>22</v>
      </c>
      <c r="H1092" s="49">
        <v>208.8</v>
      </c>
      <c r="I1092" s="49">
        <v>232</v>
      </c>
      <c r="J1092" s="49">
        <v>331</v>
      </c>
      <c r="K1092" s="49">
        <v>472</v>
      </c>
      <c r="L1092" s="49" t="s">
        <v>48</v>
      </c>
      <c r="M1092" s="49">
        <v>30000</v>
      </c>
    </row>
    <row r="1093" spans="1:13" x14ac:dyDescent="0.35">
      <c r="A1093" s="49" t="s">
        <v>109</v>
      </c>
      <c r="B1093" s="49" t="s">
        <v>110</v>
      </c>
      <c r="C1093" s="49" t="s">
        <v>6</v>
      </c>
      <c r="D1093" s="49" t="s">
        <v>58</v>
      </c>
      <c r="E1093" s="49" t="s">
        <v>2</v>
      </c>
      <c r="F1093" s="49" t="s">
        <v>63</v>
      </c>
      <c r="G1093" s="49" t="s">
        <v>23</v>
      </c>
      <c r="H1093" s="49">
        <v>208.8</v>
      </c>
      <c r="I1093" s="49">
        <v>232</v>
      </c>
      <c r="J1093" s="49">
        <v>331</v>
      </c>
      <c r="K1093" s="49">
        <v>472</v>
      </c>
      <c r="L1093" s="49" t="s">
        <v>48</v>
      </c>
      <c r="M1093" s="49">
        <v>30000</v>
      </c>
    </row>
    <row r="1094" spans="1:13" x14ac:dyDescent="0.35">
      <c r="A1094" s="49" t="s">
        <v>109</v>
      </c>
      <c r="B1094" s="49" t="s">
        <v>110</v>
      </c>
      <c r="C1094" s="49" t="s">
        <v>6</v>
      </c>
      <c r="D1094" s="49" t="s">
        <v>58</v>
      </c>
      <c r="E1094" s="49" t="s">
        <v>3</v>
      </c>
      <c r="F1094" s="49" t="s">
        <v>63</v>
      </c>
      <c r="G1094" s="49" t="s">
        <v>24</v>
      </c>
      <c r="H1094" s="49">
        <v>208.8</v>
      </c>
      <c r="I1094" s="49">
        <v>232</v>
      </c>
      <c r="J1094" s="49">
        <v>331</v>
      </c>
      <c r="K1094" s="49">
        <v>472</v>
      </c>
      <c r="L1094" s="49" t="s">
        <v>48</v>
      </c>
      <c r="M1094" s="49">
        <v>30000</v>
      </c>
    </row>
    <row r="1095" spans="1:13" x14ac:dyDescent="0.35">
      <c r="A1095" s="49" t="s">
        <v>109</v>
      </c>
      <c r="B1095" s="49" t="s">
        <v>110</v>
      </c>
      <c r="C1095" s="49" t="s">
        <v>6</v>
      </c>
      <c r="D1095" s="49" t="s">
        <v>59</v>
      </c>
      <c r="E1095" s="49" t="s">
        <v>2</v>
      </c>
      <c r="F1095" s="49" t="s">
        <v>63</v>
      </c>
      <c r="G1095" s="49" t="s">
        <v>60</v>
      </c>
      <c r="H1095" s="49">
        <v>208.8</v>
      </c>
      <c r="I1095" s="49">
        <v>232</v>
      </c>
      <c r="J1095" s="49">
        <v>331</v>
      </c>
      <c r="K1095" s="49">
        <v>472</v>
      </c>
      <c r="L1095" s="49" t="s">
        <v>48</v>
      </c>
      <c r="M1095" s="49">
        <v>30000</v>
      </c>
    </row>
    <row r="1096" spans="1:13" x14ac:dyDescent="0.35">
      <c r="A1096" s="49" t="s">
        <v>109</v>
      </c>
      <c r="B1096" s="49" t="s">
        <v>110</v>
      </c>
      <c r="C1096" s="49" t="s">
        <v>6</v>
      </c>
      <c r="D1096" s="49" t="s">
        <v>59</v>
      </c>
      <c r="E1096" s="49" t="s">
        <v>2</v>
      </c>
      <c r="F1096" s="49" t="s">
        <v>63</v>
      </c>
      <c r="G1096" s="49" t="s">
        <v>25</v>
      </c>
      <c r="H1096" s="49">
        <v>208.8</v>
      </c>
      <c r="I1096" s="49">
        <v>232</v>
      </c>
      <c r="J1096" s="49">
        <v>331</v>
      </c>
      <c r="K1096" s="49">
        <v>472</v>
      </c>
      <c r="L1096" s="49" t="s">
        <v>48</v>
      </c>
      <c r="M1096" s="49">
        <v>30000</v>
      </c>
    </row>
    <row r="1097" spans="1:13" x14ac:dyDescent="0.35">
      <c r="A1097" s="49" t="s">
        <v>109</v>
      </c>
      <c r="B1097" s="49" t="s">
        <v>110</v>
      </c>
      <c r="C1097" s="49" t="s">
        <v>6</v>
      </c>
      <c r="D1097" s="49" t="s">
        <v>59</v>
      </c>
      <c r="E1097" s="49" t="s">
        <v>2</v>
      </c>
      <c r="F1097" s="49" t="s">
        <v>63</v>
      </c>
      <c r="G1097" s="49" t="s">
        <v>26</v>
      </c>
      <c r="H1097" s="49">
        <v>208.8</v>
      </c>
      <c r="I1097" s="49">
        <v>232</v>
      </c>
      <c r="J1097" s="49">
        <v>331</v>
      </c>
      <c r="K1097" s="49">
        <v>472</v>
      </c>
      <c r="L1097" s="49" t="s">
        <v>48</v>
      </c>
      <c r="M1097" s="49">
        <v>30000</v>
      </c>
    </row>
    <row r="1098" spans="1:13" x14ac:dyDescent="0.35">
      <c r="A1098" s="49" t="s">
        <v>109</v>
      </c>
      <c r="B1098" s="49" t="s">
        <v>110</v>
      </c>
      <c r="C1098" s="49" t="s">
        <v>6</v>
      </c>
      <c r="D1098" s="49" t="s">
        <v>59</v>
      </c>
      <c r="E1098" s="49" t="s">
        <v>3</v>
      </c>
      <c r="F1098" s="49" t="s">
        <v>63</v>
      </c>
      <c r="G1098" s="49" t="s">
        <v>27</v>
      </c>
      <c r="H1098" s="49">
        <v>208.8</v>
      </c>
      <c r="I1098" s="49">
        <v>232</v>
      </c>
      <c r="J1098" s="49">
        <v>331</v>
      </c>
      <c r="K1098" s="49">
        <v>472</v>
      </c>
      <c r="L1098" s="49" t="s">
        <v>48</v>
      </c>
      <c r="M1098" s="49">
        <v>30000</v>
      </c>
    </row>
    <row r="1099" spans="1:13" x14ac:dyDescent="0.35">
      <c r="A1099" s="49" t="s">
        <v>109</v>
      </c>
      <c r="B1099" s="49" t="s">
        <v>110</v>
      </c>
      <c r="C1099" s="49" t="s">
        <v>6</v>
      </c>
      <c r="D1099" s="49" t="s">
        <v>61</v>
      </c>
      <c r="E1099" s="49" t="s">
        <v>2</v>
      </c>
      <c r="F1099" s="49" t="s">
        <v>63</v>
      </c>
      <c r="G1099" s="49" t="s">
        <v>62</v>
      </c>
      <c r="H1099" s="49">
        <v>208.8</v>
      </c>
      <c r="I1099" s="49">
        <v>232</v>
      </c>
      <c r="J1099" s="49">
        <v>331</v>
      </c>
      <c r="K1099" s="49">
        <v>472</v>
      </c>
      <c r="L1099" s="49" t="s">
        <v>48</v>
      </c>
      <c r="M1099" s="49">
        <v>30000</v>
      </c>
    </row>
    <row r="1100" spans="1:13" x14ac:dyDescent="0.35">
      <c r="A1100" s="49" t="s">
        <v>109</v>
      </c>
      <c r="B1100" s="49" t="s">
        <v>110</v>
      </c>
      <c r="C1100" s="49" t="s">
        <v>7</v>
      </c>
      <c r="D1100" s="49" t="s">
        <v>47</v>
      </c>
      <c r="E1100" s="49" t="s">
        <v>2</v>
      </c>
      <c r="F1100" s="49" t="s">
        <v>63</v>
      </c>
      <c r="G1100" s="49" t="s">
        <v>10</v>
      </c>
      <c r="H1100" s="49">
        <v>535.41</v>
      </c>
      <c r="I1100" s="49">
        <v>594.9</v>
      </c>
      <c r="J1100" s="49">
        <v>661</v>
      </c>
      <c r="K1100" s="49">
        <v>944</v>
      </c>
      <c r="L1100" s="49" t="s">
        <v>48</v>
      </c>
      <c r="M1100" s="49">
        <v>20000</v>
      </c>
    </row>
    <row r="1101" spans="1:13" x14ac:dyDescent="0.35">
      <c r="A1101" s="49" t="s">
        <v>109</v>
      </c>
      <c r="B1101" s="49" t="s">
        <v>110</v>
      </c>
      <c r="C1101" s="49" t="s">
        <v>7</v>
      </c>
      <c r="D1101" s="49" t="s">
        <v>47</v>
      </c>
      <c r="E1101" s="49" t="s">
        <v>2</v>
      </c>
      <c r="F1101" s="49" t="s">
        <v>63</v>
      </c>
      <c r="G1101" s="49" t="s">
        <v>11</v>
      </c>
      <c r="H1101" s="49">
        <v>535.41</v>
      </c>
      <c r="I1101" s="49">
        <v>594.9</v>
      </c>
      <c r="J1101" s="49">
        <v>661</v>
      </c>
      <c r="K1101" s="49">
        <v>944</v>
      </c>
      <c r="L1101" s="49" t="s">
        <v>48</v>
      </c>
      <c r="M1101" s="49">
        <v>20000</v>
      </c>
    </row>
    <row r="1102" spans="1:13" x14ac:dyDescent="0.35">
      <c r="A1102" s="49" t="s">
        <v>109</v>
      </c>
      <c r="B1102" s="49" t="s">
        <v>110</v>
      </c>
      <c r="C1102" s="49" t="s">
        <v>7</v>
      </c>
      <c r="D1102" s="49" t="s">
        <v>47</v>
      </c>
      <c r="E1102" s="49" t="s">
        <v>2</v>
      </c>
      <c r="F1102" s="49" t="s">
        <v>63</v>
      </c>
      <c r="G1102" s="49" t="s">
        <v>49</v>
      </c>
      <c r="H1102" s="49">
        <v>535.41</v>
      </c>
      <c r="I1102" s="49">
        <v>594.9</v>
      </c>
      <c r="J1102" s="49">
        <v>661</v>
      </c>
      <c r="K1102" s="49">
        <v>944</v>
      </c>
      <c r="L1102" s="49" t="s">
        <v>48</v>
      </c>
      <c r="M1102" s="49">
        <v>20000</v>
      </c>
    </row>
    <row r="1103" spans="1:13" x14ac:dyDescent="0.35">
      <c r="A1103" s="49" t="s">
        <v>109</v>
      </c>
      <c r="B1103" s="49" t="s">
        <v>110</v>
      </c>
      <c r="C1103" s="49" t="s">
        <v>7</v>
      </c>
      <c r="D1103" s="49" t="s">
        <v>47</v>
      </c>
      <c r="E1103" s="49" t="s">
        <v>2</v>
      </c>
      <c r="F1103" s="49" t="s">
        <v>63</v>
      </c>
      <c r="G1103" s="49" t="s">
        <v>12</v>
      </c>
      <c r="H1103" s="49">
        <v>535.41</v>
      </c>
      <c r="I1103" s="49">
        <v>594.9</v>
      </c>
      <c r="J1103" s="49">
        <v>661</v>
      </c>
      <c r="K1103" s="49">
        <v>944</v>
      </c>
      <c r="L1103" s="49" t="s">
        <v>48</v>
      </c>
      <c r="M1103" s="49">
        <v>20000</v>
      </c>
    </row>
    <row r="1104" spans="1:13" x14ac:dyDescent="0.35">
      <c r="A1104" s="49" t="s">
        <v>109</v>
      </c>
      <c r="B1104" s="49" t="s">
        <v>110</v>
      </c>
      <c r="C1104" s="49" t="s">
        <v>7</v>
      </c>
      <c r="D1104" s="49" t="s">
        <v>50</v>
      </c>
      <c r="E1104" s="49" t="s">
        <v>2</v>
      </c>
      <c r="F1104" s="49" t="s">
        <v>63</v>
      </c>
      <c r="G1104" s="49" t="s">
        <v>13</v>
      </c>
      <c r="H1104" s="49">
        <v>416.7</v>
      </c>
      <c r="I1104" s="49">
        <v>463</v>
      </c>
      <c r="J1104" s="49">
        <v>661</v>
      </c>
      <c r="K1104" s="49">
        <v>944</v>
      </c>
      <c r="L1104" s="49" t="s">
        <v>48</v>
      </c>
      <c r="M1104" s="49">
        <v>20000</v>
      </c>
    </row>
    <row r="1105" spans="1:13" x14ac:dyDescent="0.35">
      <c r="A1105" s="49" t="s">
        <v>109</v>
      </c>
      <c r="B1105" s="49" t="s">
        <v>110</v>
      </c>
      <c r="C1105" s="49" t="s">
        <v>7</v>
      </c>
      <c r="D1105" s="49" t="s">
        <v>50</v>
      </c>
      <c r="E1105" s="49" t="s">
        <v>2</v>
      </c>
      <c r="F1105" s="49" t="s">
        <v>63</v>
      </c>
      <c r="G1105" s="49" t="s">
        <v>14</v>
      </c>
      <c r="H1105" s="49">
        <v>416.7</v>
      </c>
      <c r="I1105" s="49">
        <v>463</v>
      </c>
      <c r="J1105" s="49">
        <v>661</v>
      </c>
      <c r="K1105" s="49">
        <v>944</v>
      </c>
      <c r="L1105" s="49" t="s">
        <v>48</v>
      </c>
      <c r="M1105" s="49">
        <v>20000</v>
      </c>
    </row>
    <row r="1106" spans="1:13" x14ac:dyDescent="0.35">
      <c r="A1106" s="49" t="s">
        <v>109</v>
      </c>
      <c r="B1106" s="49" t="s">
        <v>110</v>
      </c>
      <c r="C1106" s="49" t="s">
        <v>7</v>
      </c>
      <c r="D1106" s="49" t="s">
        <v>50</v>
      </c>
      <c r="E1106" s="49" t="s">
        <v>2</v>
      </c>
      <c r="F1106" s="49" t="s">
        <v>63</v>
      </c>
      <c r="G1106" s="49" t="s">
        <v>15</v>
      </c>
      <c r="H1106" s="49">
        <v>416.7</v>
      </c>
      <c r="I1106" s="49">
        <v>463</v>
      </c>
      <c r="J1106" s="49">
        <v>661</v>
      </c>
      <c r="K1106" s="49">
        <v>944</v>
      </c>
      <c r="L1106" s="49" t="s">
        <v>48</v>
      </c>
      <c r="M1106" s="49">
        <v>20000</v>
      </c>
    </row>
    <row r="1107" spans="1:13" x14ac:dyDescent="0.35">
      <c r="A1107" s="49" t="s">
        <v>109</v>
      </c>
      <c r="B1107" s="49" t="s">
        <v>110</v>
      </c>
      <c r="C1107" s="49" t="s">
        <v>7</v>
      </c>
      <c r="D1107" s="49" t="s">
        <v>50</v>
      </c>
      <c r="E1107" s="49" t="s">
        <v>2</v>
      </c>
      <c r="F1107" s="49" t="s">
        <v>63</v>
      </c>
      <c r="G1107" s="49" t="s">
        <v>16</v>
      </c>
      <c r="H1107" s="49">
        <v>416.7</v>
      </c>
      <c r="I1107" s="49">
        <v>463</v>
      </c>
      <c r="J1107" s="49">
        <v>661</v>
      </c>
      <c r="K1107" s="49">
        <v>944</v>
      </c>
      <c r="L1107" s="49" t="s">
        <v>48</v>
      </c>
      <c r="M1107" s="49">
        <v>20000</v>
      </c>
    </row>
    <row r="1108" spans="1:13" x14ac:dyDescent="0.35">
      <c r="A1108" s="49" t="s">
        <v>109</v>
      </c>
      <c r="B1108" s="49" t="s">
        <v>110</v>
      </c>
      <c r="C1108" s="49" t="s">
        <v>7</v>
      </c>
      <c r="D1108" s="49" t="s">
        <v>50</v>
      </c>
      <c r="E1108" s="49" t="s">
        <v>2</v>
      </c>
      <c r="F1108" s="49" t="s">
        <v>63</v>
      </c>
      <c r="G1108" s="49" t="s">
        <v>17</v>
      </c>
      <c r="H1108" s="49">
        <v>416.7</v>
      </c>
      <c r="I1108" s="49">
        <v>463</v>
      </c>
      <c r="J1108" s="49">
        <v>661</v>
      </c>
      <c r="K1108" s="49">
        <v>944</v>
      </c>
      <c r="L1108" s="49" t="s">
        <v>48</v>
      </c>
      <c r="M1108" s="49">
        <v>20000</v>
      </c>
    </row>
    <row r="1109" spans="1:13" x14ac:dyDescent="0.35">
      <c r="A1109" s="49" t="s">
        <v>109</v>
      </c>
      <c r="B1109" s="49" t="s">
        <v>110</v>
      </c>
      <c r="C1109" s="49" t="s">
        <v>7</v>
      </c>
      <c r="D1109" s="49" t="s">
        <v>51</v>
      </c>
      <c r="E1109" s="49" t="s">
        <v>2</v>
      </c>
      <c r="F1109" s="49" t="s">
        <v>63</v>
      </c>
      <c r="G1109" s="49" t="s">
        <v>18</v>
      </c>
      <c r="H1109" s="49">
        <v>546.30000000000007</v>
      </c>
      <c r="I1109" s="49">
        <v>607</v>
      </c>
      <c r="J1109" s="49">
        <v>867</v>
      </c>
      <c r="K1109" s="49">
        <v>918</v>
      </c>
      <c r="L1109" s="49" t="s">
        <v>48</v>
      </c>
      <c r="M1109" s="49">
        <v>20000</v>
      </c>
    </row>
    <row r="1110" spans="1:13" x14ac:dyDescent="0.35">
      <c r="A1110" s="49" t="s">
        <v>109</v>
      </c>
      <c r="B1110" s="49" t="s">
        <v>110</v>
      </c>
      <c r="C1110" s="49" t="s">
        <v>7</v>
      </c>
      <c r="D1110" s="49" t="s">
        <v>51</v>
      </c>
      <c r="E1110" s="49" t="s">
        <v>2</v>
      </c>
      <c r="F1110" s="49" t="s">
        <v>63</v>
      </c>
      <c r="G1110" s="49" t="s">
        <v>19</v>
      </c>
      <c r="H1110" s="49">
        <v>546.30000000000007</v>
      </c>
      <c r="I1110" s="49">
        <v>607</v>
      </c>
      <c r="J1110" s="49">
        <v>867</v>
      </c>
      <c r="K1110" s="49">
        <v>918</v>
      </c>
      <c r="L1110" s="49" t="s">
        <v>48</v>
      </c>
      <c r="M1110" s="49">
        <v>20000</v>
      </c>
    </row>
    <row r="1111" spans="1:13" x14ac:dyDescent="0.35">
      <c r="A1111" s="49" t="s">
        <v>109</v>
      </c>
      <c r="B1111" s="49" t="s">
        <v>110</v>
      </c>
      <c r="C1111" s="49" t="s">
        <v>7</v>
      </c>
      <c r="D1111" s="49" t="s">
        <v>51</v>
      </c>
      <c r="E1111" s="49" t="s">
        <v>3</v>
      </c>
      <c r="F1111" s="49" t="s">
        <v>63</v>
      </c>
      <c r="G1111" s="49" t="s">
        <v>20</v>
      </c>
      <c r="H1111" s="49">
        <v>546.30000000000007</v>
      </c>
      <c r="I1111" s="49">
        <v>607</v>
      </c>
      <c r="J1111" s="49">
        <v>867</v>
      </c>
      <c r="K1111" s="49">
        <v>918</v>
      </c>
      <c r="L1111" s="49" t="s">
        <v>48</v>
      </c>
      <c r="M1111" s="49">
        <v>20000</v>
      </c>
    </row>
    <row r="1112" spans="1:13" x14ac:dyDescent="0.35">
      <c r="A1112" s="49" t="s">
        <v>109</v>
      </c>
      <c r="B1112" s="49" t="s">
        <v>110</v>
      </c>
      <c r="C1112" s="49" t="s">
        <v>7</v>
      </c>
      <c r="D1112" s="49" t="s">
        <v>51</v>
      </c>
      <c r="E1112" s="49" t="s">
        <v>3</v>
      </c>
      <c r="F1112" s="49" t="s">
        <v>63</v>
      </c>
      <c r="G1112" s="49" t="s">
        <v>21</v>
      </c>
      <c r="H1112" s="49">
        <v>546.30000000000007</v>
      </c>
      <c r="I1112" s="49">
        <v>607</v>
      </c>
      <c r="J1112" s="49">
        <v>867</v>
      </c>
      <c r="K1112" s="49">
        <v>918</v>
      </c>
      <c r="L1112" s="49" t="s">
        <v>48</v>
      </c>
      <c r="M1112" s="49">
        <v>20000</v>
      </c>
    </row>
    <row r="1113" spans="1:13" x14ac:dyDescent="0.35">
      <c r="A1113" s="49" t="s">
        <v>109</v>
      </c>
      <c r="B1113" s="49" t="s">
        <v>110</v>
      </c>
      <c r="C1113" s="49" t="s">
        <v>7</v>
      </c>
      <c r="D1113" s="49" t="s">
        <v>52</v>
      </c>
      <c r="E1113" s="49" t="s">
        <v>2</v>
      </c>
      <c r="F1113" s="49" t="s">
        <v>63</v>
      </c>
      <c r="G1113" s="49" t="s">
        <v>53</v>
      </c>
      <c r="H1113" s="49">
        <v>535.41</v>
      </c>
      <c r="I1113" s="49">
        <v>594.9</v>
      </c>
      <c r="J1113" s="49">
        <v>661</v>
      </c>
      <c r="K1113" s="49">
        <v>944</v>
      </c>
      <c r="L1113" s="49" t="s">
        <v>48</v>
      </c>
      <c r="M1113" s="49">
        <v>20000</v>
      </c>
    </row>
    <row r="1114" spans="1:13" x14ac:dyDescent="0.35">
      <c r="A1114" s="49" t="s">
        <v>109</v>
      </c>
      <c r="B1114" s="49" t="s">
        <v>110</v>
      </c>
      <c r="C1114" s="49" t="s">
        <v>7</v>
      </c>
      <c r="D1114" s="49" t="s">
        <v>52</v>
      </c>
      <c r="E1114" s="49" t="s">
        <v>2</v>
      </c>
      <c r="F1114" s="49" t="s">
        <v>63</v>
      </c>
      <c r="G1114" s="49" t="s">
        <v>54</v>
      </c>
      <c r="H1114" s="49">
        <v>535.41</v>
      </c>
      <c r="I1114" s="49">
        <v>594.9</v>
      </c>
      <c r="J1114" s="49">
        <v>661</v>
      </c>
      <c r="K1114" s="49">
        <v>944</v>
      </c>
      <c r="L1114" s="49" t="s">
        <v>48</v>
      </c>
      <c r="M1114" s="49">
        <v>20000</v>
      </c>
    </row>
    <row r="1115" spans="1:13" x14ac:dyDescent="0.35">
      <c r="A1115" s="49" t="s">
        <v>109</v>
      </c>
      <c r="B1115" s="49" t="s">
        <v>110</v>
      </c>
      <c r="C1115" s="49" t="s">
        <v>7</v>
      </c>
      <c r="D1115" s="49" t="s">
        <v>52</v>
      </c>
      <c r="E1115" s="49" t="s">
        <v>2</v>
      </c>
      <c r="F1115" s="49" t="s">
        <v>63</v>
      </c>
      <c r="G1115" s="49" t="s">
        <v>55</v>
      </c>
      <c r="H1115" s="49">
        <v>535.41</v>
      </c>
      <c r="I1115" s="49">
        <v>594.9</v>
      </c>
      <c r="J1115" s="49">
        <v>661</v>
      </c>
      <c r="K1115" s="49">
        <v>944</v>
      </c>
      <c r="L1115" s="49" t="s">
        <v>48</v>
      </c>
      <c r="M1115" s="49">
        <v>20000</v>
      </c>
    </row>
    <row r="1116" spans="1:13" x14ac:dyDescent="0.35">
      <c r="A1116" s="49" t="s">
        <v>109</v>
      </c>
      <c r="B1116" s="49" t="s">
        <v>110</v>
      </c>
      <c r="C1116" s="49" t="s">
        <v>7</v>
      </c>
      <c r="D1116" s="49" t="s">
        <v>52</v>
      </c>
      <c r="E1116" s="49" t="s">
        <v>2</v>
      </c>
      <c r="F1116" s="49" t="s">
        <v>63</v>
      </c>
      <c r="G1116" s="49" t="s">
        <v>56</v>
      </c>
      <c r="H1116" s="49">
        <v>535.41</v>
      </c>
      <c r="I1116" s="49">
        <v>594.9</v>
      </c>
      <c r="J1116" s="49">
        <v>661</v>
      </c>
      <c r="K1116" s="49">
        <v>944</v>
      </c>
      <c r="L1116" s="49" t="s">
        <v>48</v>
      </c>
      <c r="M1116" s="49">
        <v>20000</v>
      </c>
    </row>
    <row r="1117" spans="1:13" x14ac:dyDescent="0.35">
      <c r="A1117" s="49" t="s">
        <v>109</v>
      </c>
      <c r="B1117" s="49" t="s">
        <v>110</v>
      </c>
      <c r="C1117" s="49" t="s">
        <v>7</v>
      </c>
      <c r="D1117" s="49" t="s">
        <v>52</v>
      </c>
      <c r="E1117" s="49" t="s">
        <v>2</v>
      </c>
      <c r="F1117" s="49" t="s">
        <v>63</v>
      </c>
      <c r="G1117" s="49" t="s">
        <v>57</v>
      </c>
      <c r="H1117" s="49">
        <v>535.41</v>
      </c>
      <c r="I1117" s="49">
        <v>594.9</v>
      </c>
      <c r="J1117" s="49">
        <v>661</v>
      </c>
      <c r="K1117" s="49">
        <v>944</v>
      </c>
      <c r="L1117" s="49" t="s">
        <v>48</v>
      </c>
      <c r="M1117" s="49">
        <v>20000</v>
      </c>
    </row>
    <row r="1118" spans="1:13" x14ac:dyDescent="0.35">
      <c r="A1118" s="49" t="s">
        <v>109</v>
      </c>
      <c r="B1118" s="49" t="s">
        <v>110</v>
      </c>
      <c r="C1118" s="49" t="s">
        <v>7</v>
      </c>
      <c r="D1118" s="49" t="s">
        <v>58</v>
      </c>
      <c r="E1118" s="49" t="s">
        <v>2</v>
      </c>
      <c r="F1118" s="49" t="s">
        <v>63</v>
      </c>
      <c r="G1118" s="49" t="s">
        <v>22</v>
      </c>
      <c r="H1118" s="49">
        <v>208.8</v>
      </c>
      <c r="I1118" s="49">
        <v>232</v>
      </c>
      <c r="J1118" s="49">
        <v>331</v>
      </c>
      <c r="K1118" s="49">
        <v>472</v>
      </c>
      <c r="L1118" s="49" t="s">
        <v>48</v>
      </c>
      <c r="M1118" s="49">
        <v>20000</v>
      </c>
    </row>
    <row r="1119" spans="1:13" x14ac:dyDescent="0.35">
      <c r="A1119" s="49" t="s">
        <v>109</v>
      </c>
      <c r="B1119" s="49" t="s">
        <v>110</v>
      </c>
      <c r="C1119" s="49" t="s">
        <v>7</v>
      </c>
      <c r="D1119" s="49" t="s">
        <v>58</v>
      </c>
      <c r="E1119" s="49" t="s">
        <v>2</v>
      </c>
      <c r="F1119" s="49" t="s">
        <v>63</v>
      </c>
      <c r="G1119" s="49" t="s">
        <v>23</v>
      </c>
      <c r="H1119" s="49">
        <v>208.8</v>
      </c>
      <c r="I1119" s="49">
        <v>232</v>
      </c>
      <c r="J1119" s="49">
        <v>331</v>
      </c>
      <c r="K1119" s="49">
        <v>472</v>
      </c>
      <c r="L1119" s="49" t="s">
        <v>48</v>
      </c>
      <c r="M1119" s="49">
        <v>20000</v>
      </c>
    </row>
    <row r="1120" spans="1:13" x14ac:dyDescent="0.35">
      <c r="A1120" s="49" t="s">
        <v>109</v>
      </c>
      <c r="B1120" s="49" t="s">
        <v>110</v>
      </c>
      <c r="C1120" s="49" t="s">
        <v>7</v>
      </c>
      <c r="D1120" s="49" t="s">
        <v>58</v>
      </c>
      <c r="E1120" s="49" t="s">
        <v>3</v>
      </c>
      <c r="F1120" s="49" t="s">
        <v>63</v>
      </c>
      <c r="G1120" s="49" t="s">
        <v>24</v>
      </c>
      <c r="H1120" s="49">
        <v>208.8</v>
      </c>
      <c r="I1120" s="49">
        <v>232</v>
      </c>
      <c r="J1120" s="49">
        <v>331</v>
      </c>
      <c r="K1120" s="49">
        <v>472</v>
      </c>
      <c r="L1120" s="49" t="s">
        <v>48</v>
      </c>
      <c r="M1120" s="49">
        <v>20000</v>
      </c>
    </row>
    <row r="1121" spans="1:13" x14ac:dyDescent="0.35">
      <c r="A1121" s="49" t="s">
        <v>109</v>
      </c>
      <c r="B1121" s="49" t="s">
        <v>110</v>
      </c>
      <c r="C1121" s="49" t="s">
        <v>7</v>
      </c>
      <c r="D1121" s="49" t="s">
        <v>59</v>
      </c>
      <c r="E1121" s="49" t="s">
        <v>2</v>
      </c>
      <c r="F1121" s="49" t="s">
        <v>63</v>
      </c>
      <c r="G1121" s="49" t="s">
        <v>60</v>
      </c>
      <c r="H1121" s="49">
        <v>208.8</v>
      </c>
      <c r="I1121" s="49">
        <v>232</v>
      </c>
      <c r="J1121" s="49">
        <v>331</v>
      </c>
      <c r="K1121" s="49">
        <v>472</v>
      </c>
      <c r="L1121" s="49" t="s">
        <v>48</v>
      </c>
      <c r="M1121" s="49">
        <v>20000</v>
      </c>
    </row>
    <row r="1122" spans="1:13" x14ac:dyDescent="0.35">
      <c r="A1122" s="49" t="s">
        <v>109</v>
      </c>
      <c r="B1122" s="49" t="s">
        <v>110</v>
      </c>
      <c r="C1122" s="49" t="s">
        <v>7</v>
      </c>
      <c r="D1122" s="49" t="s">
        <v>59</v>
      </c>
      <c r="E1122" s="49" t="s">
        <v>2</v>
      </c>
      <c r="F1122" s="49" t="s">
        <v>63</v>
      </c>
      <c r="G1122" s="49" t="s">
        <v>25</v>
      </c>
      <c r="H1122" s="49">
        <v>208.8</v>
      </c>
      <c r="I1122" s="49">
        <v>232</v>
      </c>
      <c r="J1122" s="49">
        <v>331</v>
      </c>
      <c r="K1122" s="49">
        <v>472</v>
      </c>
      <c r="L1122" s="49" t="s">
        <v>48</v>
      </c>
      <c r="M1122" s="49">
        <v>20000</v>
      </c>
    </row>
    <row r="1123" spans="1:13" x14ac:dyDescent="0.35">
      <c r="A1123" s="49" t="s">
        <v>109</v>
      </c>
      <c r="B1123" s="49" t="s">
        <v>110</v>
      </c>
      <c r="C1123" s="49" t="s">
        <v>7</v>
      </c>
      <c r="D1123" s="49" t="s">
        <v>59</v>
      </c>
      <c r="E1123" s="49" t="s">
        <v>2</v>
      </c>
      <c r="F1123" s="49" t="s">
        <v>63</v>
      </c>
      <c r="G1123" s="49" t="s">
        <v>26</v>
      </c>
      <c r="H1123" s="49">
        <v>208.8</v>
      </c>
      <c r="I1123" s="49">
        <v>232</v>
      </c>
      <c r="J1123" s="49">
        <v>331</v>
      </c>
      <c r="K1123" s="49">
        <v>472</v>
      </c>
      <c r="L1123" s="49" t="s">
        <v>48</v>
      </c>
      <c r="M1123" s="49">
        <v>20000</v>
      </c>
    </row>
    <row r="1124" spans="1:13" x14ac:dyDescent="0.35">
      <c r="A1124" s="49" t="s">
        <v>109</v>
      </c>
      <c r="B1124" s="49" t="s">
        <v>110</v>
      </c>
      <c r="C1124" s="49" t="s">
        <v>7</v>
      </c>
      <c r="D1124" s="49" t="s">
        <v>59</v>
      </c>
      <c r="E1124" s="49" t="s">
        <v>3</v>
      </c>
      <c r="F1124" s="49" t="s">
        <v>63</v>
      </c>
      <c r="G1124" s="49" t="s">
        <v>27</v>
      </c>
      <c r="H1124" s="49">
        <v>208.8</v>
      </c>
      <c r="I1124" s="49">
        <v>232</v>
      </c>
      <c r="J1124" s="49">
        <v>331</v>
      </c>
      <c r="K1124" s="49">
        <v>472</v>
      </c>
      <c r="L1124" s="49" t="s">
        <v>48</v>
      </c>
      <c r="M1124" s="49">
        <v>20000</v>
      </c>
    </row>
    <row r="1125" spans="1:13" x14ac:dyDescent="0.35">
      <c r="A1125" s="49" t="s">
        <v>109</v>
      </c>
      <c r="B1125" s="49" t="s">
        <v>110</v>
      </c>
      <c r="C1125" s="49" t="s">
        <v>7</v>
      </c>
      <c r="D1125" s="49" t="s">
        <v>61</v>
      </c>
      <c r="E1125" s="49" t="s">
        <v>2</v>
      </c>
      <c r="F1125" s="49" t="s">
        <v>63</v>
      </c>
      <c r="G1125" s="49" t="s">
        <v>62</v>
      </c>
      <c r="H1125" s="49">
        <v>208.8</v>
      </c>
      <c r="I1125" s="49">
        <v>232</v>
      </c>
      <c r="J1125" s="49">
        <v>331</v>
      </c>
      <c r="K1125" s="49">
        <v>472</v>
      </c>
      <c r="L1125" s="49" t="s">
        <v>48</v>
      </c>
      <c r="M1125" s="49">
        <v>20000</v>
      </c>
    </row>
    <row r="1126" spans="1:13" x14ac:dyDescent="0.35">
      <c r="A1126" s="49" t="s">
        <v>109</v>
      </c>
      <c r="B1126" s="49" t="s">
        <v>110</v>
      </c>
      <c r="C1126" s="49" t="s">
        <v>8</v>
      </c>
      <c r="D1126" s="49" t="s">
        <v>47</v>
      </c>
      <c r="E1126" s="49" t="s">
        <v>2</v>
      </c>
      <c r="F1126" s="49" t="s">
        <v>63</v>
      </c>
      <c r="G1126" s="49" t="s">
        <v>10</v>
      </c>
      <c r="H1126" s="49">
        <v>535.41</v>
      </c>
      <c r="I1126" s="49">
        <v>594.9</v>
      </c>
      <c r="J1126" s="49">
        <v>661</v>
      </c>
      <c r="K1126" s="49">
        <v>944</v>
      </c>
      <c r="L1126" s="49" t="s">
        <v>48</v>
      </c>
      <c r="M1126" s="49">
        <v>24000</v>
      </c>
    </row>
    <row r="1127" spans="1:13" x14ac:dyDescent="0.35">
      <c r="A1127" s="49" t="s">
        <v>109</v>
      </c>
      <c r="B1127" s="49" t="s">
        <v>110</v>
      </c>
      <c r="C1127" s="49" t="s">
        <v>8</v>
      </c>
      <c r="D1127" s="49" t="s">
        <v>47</v>
      </c>
      <c r="E1127" s="49" t="s">
        <v>2</v>
      </c>
      <c r="F1127" s="49" t="s">
        <v>63</v>
      </c>
      <c r="G1127" s="49" t="s">
        <v>11</v>
      </c>
      <c r="H1127" s="49">
        <v>535.41</v>
      </c>
      <c r="I1127" s="49">
        <v>594.9</v>
      </c>
      <c r="J1127" s="49">
        <v>661</v>
      </c>
      <c r="K1127" s="49">
        <v>944</v>
      </c>
      <c r="L1127" s="49" t="s">
        <v>48</v>
      </c>
      <c r="M1127" s="49">
        <v>24000</v>
      </c>
    </row>
    <row r="1128" spans="1:13" x14ac:dyDescent="0.35">
      <c r="A1128" s="49" t="s">
        <v>109</v>
      </c>
      <c r="B1128" s="49" t="s">
        <v>110</v>
      </c>
      <c r="C1128" s="49" t="s">
        <v>8</v>
      </c>
      <c r="D1128" s="49" t="s">
        <v>47</v>
      </c>
      <c r="E1128" s="49" t="s">
        <v>2</v>
      </c>
      <c r="F1128" s="49" t="s">
        <v>63</v>
      </c>
      <c r="G1128" s="49" t="s">
        <v>49</v>
      </c>
      <c r="H1128" s="49">
        <v>535.41</v>
      </c>
      <c r="I1128" s="49">
        <v>594.9</v>
      </c>
      <c r="J1128" s="49">
        <v>661</v>
      </c>
      <c r="K1128" s="49">
        <v>944</v>
      </c>
      <c r="L1128" s="49" t="s">
        <v>48</v>
      </c>
      <c r="M1128" s="49">
        <v>24000</v>
      </c>
    </row>
    <row r="1129" spans="1:13" x14ac:dyDescent="0.35">
      <c r="A1129" s="49" t="s">
        <v>109</v>
      </c>
      <c r="B1129" s="49" t="s">
        <v>110</v>
      </c>
      <c r="C1129" s="49" t="s">
        <v>8</v>
      </c>
      <c r="D1129" s="49" t="s">
        <v>47</v>
      </c>
      <c r="E1129" s="49" t="s">
        <v>2</v>
      </c>
      <c r="F1129" s="49" t="s">
        <v>63</v>
      </c>
      <c r="G1129" s="49" t="s">
        <v>12</v>
      </c>
      <c r="H1129" s="49">
        <v>535.41</v>
      </c>
      <c r="I1129" s="49">
        <v>594.9</v>
      </c>
      <c r="J1129" s="49">
        <v>661</v>
      </c>
      <c r="K1129" s="49">
        <v>944</v>
      </c>
      <c r="L1129" s="49" t="s">
        <v>48</v>
      </c>
      <c r="M1129" s="49">
        <v>24000</v>
      </c>
    </row>
    <row r="1130" spans="1:13" x14ac:dyDescent="0.35">
      <c r="A1130" s="49" t="s">
        <v>109</v>
      </c>
      <c r="B1130" s="49" t="s">
        <v>110</v>
      </c>
      <c r="C1130" s="49" t="s">
        <v>8</v>
      </c>
      <c r="D1130" s="49" t="s">
        <v>50</v>
      </c>
      <c r="E1130" s="49" t="s">
        <v>2</v>
      </c>
      <c r="F1130" s="49" t="s">
        <v>63</v>
      </c>
      <c r="G1130" s="49" t="s">
        <v>13</v>
      </c>
      <c r="H1130" s="49">
        <v>416.7</v>
      </c>
      <c r="I1130" s="49">
        <v>463</v>
      </c>
      <c r="J1130" s="49">
        <v>661</v>
      </c>
      <c r="K1130" s="49">
        <v>944</v>
      </c>
      <c r="L1130" s="49" t="s">
        <v>48</v>
      </c>
      <c r="M1130" s="49">
        <v>24000</v>
      </c>
    </row>
    <row r="1131" spans="1:13" x14ac:dyDescent="0.35">
      <c r="A1131" s="49" t="s">
        <v>109</v>
      </c>
      <c r="B1131" s="49" t="s">
        <v>110</v>
      </c>
      <c r="C1131" s="49" t="s">
        <v>8</v>
      </c>
      <c r="D1131" s="49" t="s">
        <v>50</v>
      </c>
      <c r="E1131" s="49" t="s">
        <v>2</v>
      </c>
      <c r="F1131" s="49" t="s">
        <v>63</v>
      </c>
      <c r="G1131" s="49" t="s">
        <v>14</v>
      </c>
      <c r="H1131" s="49">
        <v>416.7</v>
      </c>
      <c r="I1131" s="49">
        <v>463</v>
      </c>
      <c r="J1131" s="49">
        <v>661</v>
      </c>
      <c r="K1131" s="49">
        <v>944</v>
      </c>
      <c r="L1131" s="49" t="s">
        <v>48</v>
      </c>
      <c r="M1131" s="49">
        <v>24000</v>
      </c>
    </row>
    <row r="1132" spans="1:13" x14ac:dyDescent="0.35">
      <c r="A1132" s="49" t="s">
        <v>109</v>
      </c>
      <c r="B1132" s="49" t="s">
        <v>110</v>
      </c>
      <c r="C1132" s="49" t="s">
        <v>8</v>
      </c>
      <c r="D1132" s="49" t="s">
        <v>50</v>
      </c>
      <c r="E1132" s="49" t="s">
        <v>2</v>
      </c>
      <c r="F1132" s="49" t="s">
        <v>63</v>
      </c>
      <c r="G1132" s="49" t="s">
        <v>15</v>
      </c>
      <c r="H1132" s="49">
        <v>416.7</v>
      </c>
      <c r="I1132" s="49">
        <v>463</v>
      </c>
      <c r="J1132" s="49">
        <v>661</v>
      </c>
      <c r="K1132" s="49">
        <v>944</v>
      </c>
      <c r="L1132" s="49" t="s">
        <v>48</v>
      </c>
      <c r="M1132" s="49">
        <v>24000</v>
      </c>
    </row>
    <row r="1133" spans="1:13" x14ac:dyDescent="0.35">
      <c r="A1133" s="49" t="s">
        <v>109</v>
      </c>
      <c r="B1133" s="49" t="s">
        <v>110</v>
      </c>
      <c r="C1133" s="49" t="s">
        <v>8</v>
      </c>
      <c r="D1133" s="49" t="s">
        <v>50</v>
      </c>
      <c r="E1133" s="49" t="s">
        <v>2</v>
      </c>
      <c r="F1133" s="49" t="s">
        <v>63</v>
      </c>
      <c r="G1133" s="49" t="s">
        <v>16</v>
      </c>
      <c r="H1133" s="49">
        <v>416.7</v>
      </c>
      <c r="I1133" s="49">
        <v>463</v>
      </c>
      <c r="J1133" s="49">
        <v>661</v>
      </c>
      <c r="K1133" s="49">
        <v>944</v>
      </c>
      <c r="L1133" s="49" t="s">
        <v>48</v>
      </c>
      <c r="M1133" s="49">
        <v>24000</v>
      </c>
    </row>
    <row r="1134" spans="1:13" x14ac:dyDescent="0.35">
      <c r="A1134" s="49" t="s">
        <v>109</v>
      </c>
      <c r="B1134" s="49" t="s">
        <v>110</v>
      </c>
      <c r="C1134" s="49" t="s">
        <v>8</v>
      </c>
      <c r="D1134" s="49" t="s">
        <v>50</v>
      </c>
      <c r="E1134" s="49" t="s">
        <v>2</v>
      </c>
      <c r="F1134" s="49" t="s">
        <v>63</v>
      </c>
      <c r="G1134" s="49" t="s">
        <v>17</v>
      </c>
      <c r="H1134" s="49">
        <v>416.7</v>
      </c>
      <c r="I1134" s="49">
        <v>463</v>
      </c>
      <c r="J1134" s="49">
        <v>661</v>
      </c>
      <c r="K1134" s="49">
        <v>944</v>
      </c>
      <c r="L1134" s="49" t="s">
        <v>48</v>
      </c>
      <c r="M1134" s="49">
        <v>24000</v>
      </c>
    </row>
    <row r="1135" spans="1:13" x14ac:dyDescent="0.35">
      <c r="A1135" s="49" t="s">
        <v>109</v>
      </c>
      <c r="B1135" s="49" t="s">
        <v>110</v>
      </c>
      <c r="C1135" s="49" t="s">
        <v>8</v>
      </c>
      <c r="D1135" s="49" t="s">
        <v>51</v>
      </c>
      <c r="E1135" s="49" t="s">
        <v>2</v>
      </c>
      <c r="F1135" s="49" t="s">
        <v>63</v>
      </c>
      <c r="G1135" s="49" t="s">
        <v>18</v>
      </c>
      <c r="H1135" s="49">
        <v>546.30000000000007</v>
      </c>
      <c r="I1135" s="49">
        <v>607</v>
      </c>
      <c r="J1135" s="49">
        <v>867</v>
      </c>
      <c r="K1135" s="49">
        <v>918</v>
      </c>
      <c r="L1135" s="49" t="s">
        <v>48</v>
      </c>
      <c r="M1135" s="49">
        <v>24000</v>
      </c>
    </row>
    <row r="1136" spans="1:13" x14ac:dyDescent="0.35">
      <c r="A1136" s="49" t="s">
        <v>109</v>
      </c>
      <c r="B1136" s="49" t="s">
        <v>110</v>
      </c>
      <c r="C1136" s="49" t="s">
        <v>8</v>
      </c>
      <c r="D1136" s="49" t="s">
        <v>51</v>
      </c>
      <c r="E1136" s="49" t="s">
        <v>2</v>
      </c>
      <c r="F1136" s="49" t="s">
        <v>63</v>
      </c>
      <c r="G1136" s="49" t="s">
        <v>19</v>
      </c>
      <c r="H1136" s="49">
        <v>546.30000000000007</v>
      </c>
      <c r="I1136" s="49">
        <v>607</v>
      </c>
      <c r="J1136" s="49">
        <v>867</v>
      </c>
      <c r="K1136" s="49">
        <v>918</v>
      </c>
      <c r="L1136" s="49" t="s">
        <v>48</v>
      </c>
      <c r="M1136" s="49">
        <v>24000</v>
      </c>
    </row>
    <row r="1137" spans="1:13" x14ac:dyDescent="0.35">
      <c r="A1137" s="49" t="s">
        <v>109</v>
      </c>
      <c r="B1137" s="49" t="s">
        <v>110</v>
      </c>
      <c r="C1137" s="49" t="s">
        <v>8</v>
      </c>
      <c r="D1137" s="49" t="s">
        <v>51</v>
      </c>
      <c r="E1137" s="49" t="s">
        <v>3</v>
      </c>
      <c r="F1137" s="49" t="s">
        <v>63</v>
      </c>
      <c r="G1137" s="49" t="s">
        <v>20</v>
      </c>
      <c r="H1137" s="49">
        <v>546.30000000000007</v>
      </c>
      <c r="I1137" s="49">
        <v>607</v>
      </c>
      <c r="J1137" s="49">
        <v>867</v>
      </c>
      <c r="K1137" s="49">
        <v>918</v>
      </c>
      <c r="L1137" s="49" t="s">
        <v>48</v>
      </c>
      <c r="M1137" s="49">
        <v>24000</v>
      </c>
    </row>
    <row r="1138" spans="1:13" x14ac:dyDescent="0.35">
      <c r="A1138" s="49" t="s">
        <v>109</v>
      </c>
      <c r="B1138" s="49" t="s">
        <v>110</v>
      </c>
      <c r="C1138" s="49" t="s">
        <v>8</v>
      </c>
      <c r="D1138" s="49" t="s">
        <v>51</v>
      </c>
      <c r="E1138" s="49" t="s">
        <v>3</v>
      </c>
      <c r="F1138" s="49" t="s">
        <v>63</v>
      </c>
      <c r="G1138" s="49" t="s">
        <v>21</v>
      </c>
      <c r="H1138" s="49">
        <v>546.30000000000007</v>
      </c>
      <c r="I1138" s="49">
        <v>607</v>
      </c>
      <c r="J1138" s="49">
        <v>867</v>
      </c>
      <c r="K1138" s="49">
        <v>918</v>
      </c>
      <c r="L1138" s="49" t="s">
        <v>48</v>
      </c>
      <c r="M1138" s="49">
        <v>24000</v>
      </c>
    </row>
    <row r="1139" spans="1:13" x14ac:dyDescent="0.35">
      <c r="A1139" s="49" t="s">
        <v>109</v>
      </c>
      <c r="B1139" s="49" t="s">
        <v>110</v>
      </c>
      <c r="C1139" s="49" t="s">
        <v>8</v>
      </c>
      <c r="D1139" s="49" t="s">
        <v>52</v>
      </c>
      <c r="E1139" s="49" t="s">
        <v>2</v>
      </c>
      <c r="F1139" s="49" t="s">
        <v>63</v>
      </c>
      <c r="G1139" s="49" t="s">
        <v>53</v>
      </c>
      <c r="H1139" s="49">
        <v>535.41</v>
      </c>
      <c r="I1139" s="49">
        <v>594.9</v>
      </c>
      <c r="J1139" s="49">
        <v>661</v>
      </c>
      <c r="K1139" s="49">
        <v>944</v>
      </c>
      <c r="L1139" s="49" t="s">
        <v>48</v>
      </c>
      <c r="M1139" s="49">
        <v>24000</v>
      </c>
    </row>
    <row r="1140" spans="1:13" x14ac:dyDescent="0.35">
      <c r="A1140" s="49" t="s">
        <v>109</v>
      </c>
      <c r="B1140" s="49" t="s">
        <v>110</v>
      </c>
      <c r="C1140" s="49" t="s">
        <v>8</v>
      </c>
      <c r="D1140" s="49" t="s">
        <v>52</v>
      </c>
      <c r="E1140" s="49" t="s">
        <v>2</v>
      </c>
      <c r="F1140" s="49" t="s">
        <v>63</v>
      </c>
      <c r="G1140" s="49" t="s">
        <v>54</v>
      </c>
      <c r="H1140" s="49">
        <v>535.41</v>
      </c>
      <c r="I1140" s="49">
        <v>594.9</v>
      </c>
      <c r="J1140" s="49">
        <v>661</v>
      </c>
      <c r="K1140" s="49">
        <v>944</v>
      </c>
      <c r="L1140" s="49" t="s">
        <v>48</v>
      </c>
      <c r="M1140" s="49">
        <v>24000</v>
      </c>
    </row>
    <row r="1141" spans="1:13" x14ac:dyDescent="0.35">
      <c r="A1141" s="49" t="s">
        <v>109</v>
      </c>
      <c r="B1141" s="49" t="s">
        <v>110</v>
      </c>
      <c r="C1141" s="49" t="s">
        <v>8</v>
      </c>
      <c r="D1141" s="49" t="s">
        <v>52</v>
      </c>
      <c r="E1141" s="49" t="s">
        <v>2</v>
      </c>
      <c r="F1141" s="49" t="s">
        <v>63</v>
      </c>
      <c r="G1141" s="49" t="s">
        <v>55</v>
      </c>
      <c r="H1141" s="49">
        <v>535.41</v>
      </c>
      <c r="I1141" s="49">
        <v>594.9</v>
      </c>
      <c r="J1141" s="49">
        <v>661</v>
      </c>
      <c r="K1141" s="49">
        <v>944</v>
      </c>
      <c r="L1141" s="49" t="s">
        <v>48</v>
      </c>
      <c r="M1141" s="49">
        <v>24000</v>
      </c>
    </row>
    <row r="1142" spans="1:13" x14ac:dyDescent="0.35">
      <c r="A1142" s="49" t="s">
        <v>109</v>
      </c>
      <c r="B1142" s="49" t="s">
        <v>110</v>
      </c>
      <c r="C1142" s="49" t="s">
        <v>8</v>
      </c>
      <c r="D1142" s="49" t="s">
        <v>52</v>
      </c>
      <c r="E1142" s="49" t="s">
        <v>2</v>
      </c>
      <c r="F1142" s="49" t="s">
        <v>63</v>
      </c>
      <c r="G1142" s="49" t="s">
        <v>56</v>
      </c>
      <c r="H1142" s="49">
        <v>535.41</v>
      </c>
      <c r="I1142" s="49">
        <v>594.9</v>
      </c>
      <c r="J1142" s="49">
        <v>661</v>
      </c>
      <c r="K1142" s="49">
        <v>944</v>
      </c>
      <c r="L1142" s="49" t="s">
        <v>48</v>
      </c>
      <c r="M1142" s="49">
        <v>24000</v>
      </c>
    </row>
    <row r="1143" spans="1:13" x14ac:dyDescent="0.35">
      <c r="A1143" s="49" t="s">
        <v>109</v>
      </c>
      <c r="B1143" s="49" t="s">
        <v>110</v>
      </c>
      <c r="C1143" s="49" t="s">
        <v>8</v>
      </c>
      <c r="D1143" s="49" t="s">
        <v>52</v>
      </c>
      <c r="E1143" s="49" t="s">
        <v>2</v>
      </c>
      <c r="F1143" s="49" t="s">
        <v>63</v>
      </c>
      <c r="G1143" s="49" t="s">
        <v>57</v>
      </c>
      <c r="H1143" s="49">
        <v>535.41</v>
      </c>
      <c r="I1143" s="49">
        <v>594.9</v>
      </c>
      <c r="J1143" s="49">
        <v>661</v>
      </c>
      <c r="K1143" s="49">
        <v>944</v>
      </c>
      <c r="L1143" s="49" t="s">
        <v>48</v>
      </c>
      <c r="M1143" s="49">
        <v>24000</v>
      </c>
    </row>
    <row r="1144" spans="1:13" x14ac:dyDescent="0.35">
      <c r="A1144" s="49" t="s">
        <v>109</v>
      </c>
      <c r="B1144" s="49" t="s">
        <v>110</v>
      </c>
      <c r="C1144" s="49" t="s">
        <v>8</v>
      </c>
      <c r="D1144" s="49" t="s">
        <v>58</v>
      </c>
      <c r="E1144" s="49" t="s">
        <v>2</v>
      </c>
      <c r="F1144" s="49" t="s">
        <v>63</v>
      </c>
      <c r="G1144" s="49" t="s">
        <v>22</v>
      </c>
      <c r="H1144" s="49">
        <v>208.8</v>
      </c>
      <c r="I1144" s="49">
        <v>232</v>
      </c>
      <c r="J1144" s="49">
        <v>331</v>
      </c>
      <c r="K1144" s="49">
        <v>472</v>
      </c>
      <c r="L1144" s="49" t="s">
        <v>48</v>
      </c>
      <c r="M1144" s="49">
        <v>24000</v>
      </c>
    </row>
    <row r="1145" spans="1:13" x14ac:dyDescent="0.35">
      <c r="A1145" s="49" t="s">
        <v>109</v>
      </c>
      <c r="B1145" s="49" t="s">
        <v>110</v>
      </c>
      <c r="C1145" s="49" t="s">
        <v>8</v>
      </c>
      <c r="D1145" s="49" t="s">
        <v>58</v>
      </c>
      <c r="E1145" s="49" t="s">
        <v>2</v>
      </c>
      <c r="F1145" s="49" t="s">
        <v>63</v>
      </c>
      <c r="G1145" s="49" t="s">
        <v>23</v>
      </c>
      <c r="H1145" s="49">
        <v>208.8</v>
      </c>
      <c r="I1145" s="49">
        <v>232</v>
      </c>
      <c r="J1145" s="49">
        <v>331</v>
      </c>
      <c r="K1145" s="49">
        <v>472</v>
      </c>
      <c r="L1145" s="49" t="s">
        <v>48</v>
      </c>
      <c r="M1145" s="49">
        <v>24000</v>
      </c>
    </row>
    <row r="1146" spans="1:13" x14ac:dyDescent="0.35">
      <c r="A1146" s="49" t="s">
        <v>109</v>
      </c>
      <c r="B1146" s="49" t="s">
        <v>110</v>
      </c>
      <c r="C1146" s="49" t="s">
        <v>8</v>
      </c>
      <c r="D1146" s="49" t="s">
        <v>58</v>
      </c>
      <c r="E1146" s="49" t="s">
        <v>3</v>
      </c>
      <c r="F1146" s="49" t="s">
        <v>63</v>
      </c>
      <c r="G1146" s="49" t="s">
        <v>24</v>
      </c>
      <c r="H1146" s="49">
        <v>208.8</v>
      </c>
      <c r="I1146" s="49">
        <v>232</v>
      </c>
      <c r="J1146" s="49">
        <v>331</v>
      </c>
      <c r="K1146" s="49">
        <v>472</v>
      </c>
      <c r="L1146" s="49" t="s">
        <v>48</v>
      </c>
      <c r="M1146" s="49">
        <v>24000</v>
      </c>
    </row>
    <row r="1147" spans="1:13" x14ac:dyDescent="0.35">
      <c r="A1147" s="49" t="s">
        <v>109</v>
      </c>
      <c r="B1147" s="49" t="s">
        <v>110</v>
      </c>
      <c r="C1147" s="49" t="s">
        <v>8</v>
      </c>
      <c r="D1147" s="49" t="s">
        <v>59</v>
      </c>
      <c r="E1147" s="49" t="s">
        <v>2</v>
      </c>
      <c r="F1147" s="49" t="s">
        <v>63</v>
      </c>
      <c r="G1147" s="49" t="s">
        <v>60</v>
      </c>
      <c r="H1147" s="49">
        <v>208.8</v>
      </c>
      <c r="I1147" s="49">
        <v>232</v>
      </c>
      <c r="J1147" s="49">
        <v>331</v>
      </c>
      <c r="K1147" s="49">
        <v>472</v>
      </c>
      <c r="L1147" s="49" t="s">
        <v>48</v>
      </c>
      <c r="M1147" s="49">
        <v>24000</v>
      </c>
    </row>
    <row r="1148" spans="1:13" x14ac:dyDescent="0.35">
      <c r="A1148" s="49" t="s">
        <v>109</v>
      </c>
      <c r="B1148" s="49" t="s">
        <v>110</v>
      </c>
      <c r="C1148" s="49" t="s">
        <v>8</v>
      </c>
      <c r="D1148" s="49" t="s">
        <v>59</v>
      </c>
      <c r="E1148" s="49" t="s">
        <v>2</v>
      </c>
      <c r="F1148" s="49" t="s">
        <v>63</v>
      </c>
      <c r="G1148" s="49" t="s">
        <v>25</v>
      </c>
      <c r="H1148" s="49">
        <v>208.8</v>
      </c>
      <c r="I1148" s="49">
        <v>232</v>
      </c>
      <c r="J1148" s="49">
        <v>331</v>
      </c>
      <c r="K1148" s="49">
        <v>472</v>
      </c>
      <c r="L1148" s="49" t="s">
        <v>48</v>
      </c>
      <c r="M1148" s="49">
        <v>24000</v>
      </c>
    </row>
    <row r="1149" spans="1:13" x14ac:dyDescent="0.35">
      <c r="A1149" s="49" t="s">
        <v>109</v>
      </c>
      <c r="B1149" s="49" t="s">
        <v>110</v>
      </c>
      <c r="C1149" s="49" t="s">
        <v>8</v>
      </c>
      <c r="D1149" s="49" t="s">
        <v>59</v>
      </c>
      <c r="E1149" s="49" t="s">
        <v>2</v>
      </c>
      <c r="F1149" s="49" t="s">
        <v>63</v>
      </c>
      <c r="G1149" s="49" t="s">
        <v>26</v>
      </c>
      <c r="H1149" s="49">
        <v>208.8</v>
      </c>
      <c r="I1149" s="49">
        <v>232</v>
      </c>
      <c r="J1149" s="49">
        <v>331</v>
      </c>
      <c r="K1149" s="49">
        <v>472</v>
      </c>
      <c r="L1149" s="49" t="s">
        <v>48</v>
      </c>
      <c r="M1149" s="49">
        <v>24000</v>
      </c>
    </row>
    <row r="1150" spans="1:13" x14ac:dyDescent="0.35">
      <c r="A1150" s="49" t="s">
        <v>109</v>
      </c>
      <c r="B1150" s="49" t="s">
        <v>110</v>
      </c>
      <c r="C1150" s="49" t="s">
        <v>8</v>
      </c>
      <c r="D1150" s="49" t="s">
        <v>59</v>
      </c>
      <c r="E1150" s="49" t="s">
        <v>3</v>
      </c>
      <c r="F1150" s="49" t="s">
        <v>63</v>
      </c>
      <c r="G1150" s="49" t="s">
        <v>27</v>
      </c>
      <c r="H1150" s="49">
        <v>208.8</v>
      </c>
      <c r="I1150" s="49">
        <v>232</v>
      </c>
      <c r="J1150" s="49">
        <v>331</v>
      </c>
      <c r="K1150" s="49">
        <v>472</v>
      </c>
      <c r="L1150" s="49" t="s">
        <v>48</v>
      </c>
      <c r="M1150" s="49">
        <v>24000</v>
      </c>
    </row>
    <row r="1151" spans="1:13" x14ac:dyDescent="0.35">
      <c r="A1151" s="49" t="s">
        <v>109</v>
      </c>
      <c r="B1151" s="49" t="s">
        <v>110</v>
      </c>
      <c r="C1151" s="49" t="s">
        <v>8</v>
      </c>
      <c r="D1151" s="49" t="s">
        <v>61</v>
      </c>
      <c r="E1151" s="49" t="s">
        <v>2</v>
      </c>
      <c r="F1151" s="49" t="s">
        <v>63</v>
      </c>
      <c r="G1151" s="49" t="s">
        <v>62</v>
      </c>
      <c r="H1151" s="49">
        <v>208.8</v>
      </c>
      <c r="I1151" s="49">
        <v>232</v>
      </c>
      <c r="J1151" s="49">
        <v>331</v>
      </c>
      <c r="K1151" s="49">
        <v>472</v>
      </c>
      <c r="L1151" s="49" t="s">
        <v>48</v>
      </c>
      <c r="M1151" s="49">
        <v>24000</v>
      </c>
    </row>
    <row r="1152" spans="1:13" x14ac:dyDescent="0.35">
      <c r="A1152" s="49" t="s">
        <v>182</v>
      </c>
      <c r="B1152" s="49" t="s">
        <v>120</v>
      </c>
      <c r="C1152" s="49" t="s">
        <v>4</v>
      </c>
      <c r="D1152" s="49" t="s">
        <v>47</v>
      </c>
      <c r="E1152" s="49" t="s">
        <v>2</v>
      </c>
      <c r="F1152" s="49" t="s">
        <v>63</v>
      </c>
      <c r="G1152" s="49" t="s">
        <v>10</v>
      </c>
      <c r="H1152" s="49">
        <v>382.32</v>
      </c>
      <c r="I1152" s="49">
        <v>424.8</v>
      </c>
      <c r="J1152" s="49">
        <v>472</v>
      </c>
      <c r="K1152" s="49">
        <v>550</v>
      </c>
      <c r="L1152" s="49" t="s">
        <v>48</v>
      </c>
      <c r="M1152" s="49">
        <v>26000</v>
      </c>
    </row>
    <row r="1153" spans="1:13" x14ac:dyDescent="0.35">
      <c r="A1153" s="49" t="s">
        <v>182</v>
      </c>
      <c r="B1153" s="49" t="s">
        <v>120</v>
      </c>
      <c r="C1153" s="49" t="s">
        <v>4</v>
      </c>
      <c r="D1153" s="49" t="s">
        <v>47</v>
      </c>
      <c r="E1153" s="49" t="s">
        <v>2</v>
      </c>
      <c r="F1153" s="49" t="s">
        <v>63</v>
      </c>
      <c r="G1153" s="49" t="s">
        <v>11</v>
      </c>
      <c r="H1153" s="49">
        <v>382.32</v>
      </c>
      <c r="I1153" s="49">
        <v>424.8</v>
      </c>
      <c r="J1153" s="49">
        <v>472</v>
      </c>
      <c r="K1153" s="49">
        <v>550</v>
      </c>
      <c r="L1153" s="49" t="s">
        <v>48</v>
      </c>
      <c r="M1153" s="49">
        <v>26000</v>
      </c>
    </row>
    <row r="1154" spans="1:13" x14ac:dyDescent="0.35">
      <c r="A1154" s="49" t="s">
        <v>182</v>
      </c>
      <c r="B1154" s="49" t="s">
        <v>120</v>
      </c>
      <c r="C1154" s="49" t="s">
        <v>4</v>
      </c>
      <c r="D1154" s="49" t="s">
        <v>47</v>
      </c>
      <c r="E1154" s="49" t="s">
        <v>2</v>
      </c>
      <c r="F1154" s="49" t="s">
        <v>63</v>
      </c>
      <c r="G1154" s="49" t="s">
        <v>49</v>
      </c>
      <c r="H1154" s="49">
        <v>382.32</v>
      </c>
      <c r="I1154" s="49">
        <v>424.8</v>
      </c>
      <c r="J1154" s="49">
        <v>472</v>
      </c>
      <c r="K1154" s="49">
        <v>550</v>
      </c>
      <c r="L1154" s="49" t="s">
        <v>48</v>
      </c>
      <c r="M1154" s="49">
        <v>26000</v>
      </c>
    </row>
    <row r="1155" spans="1:13" x14ac:dyDescent="0.35">
      <c r="A1155" s="49" t="s">
        <v>182</v>
      </c>
      <c r="B1155" s="49" t="s">
        <v>120</v>
      </c>
      <c r="C1155" s="49" t="s">
        <v>4</v>
      </c>
      <c r="D1155" s="49" t="s">
        <v>47</v>
      </c>
      <c r="E1155" s="49" t="s">
        <v>2</v>
      </c>
      <c r="F1155" s="49" t="s">
        <v>63</v>
      </c>
      <c r="G1155" s="49" t="s">
        <v>12</v>
      </c>
      <c r="H1155" s="49">
        <v>382.32</v>
      </c>
      <c r="I1155" s="49">
        <v>424.8</v>
      </c>
      <c r="J1155" s="49">
        <v>472</v>
      </c>
      <c r="K1155" s="49">
        <v>550</v>
      </c>
      <c r="L1155" s="49" t="s">
        <v>48</v>
      </c>
      <c r="M1155" s="49">
        <v>26000</v>
      </c>
    </row>
    <row r="1156" spans="1:13" x14ac:dyDescent="0.35">
      <c r="A1156" s="49" t="s">
        <v>182</v>
      </c>
      <c r="B1156" s="49" t="s">
        <v>120</v>
      </c>
      <c r="C1156" s="49" t="s">
        <v>4</v>
      </c>
      <c r="D1156" s="49" t="s">
        <v>50</v>
      </c>
      <c r="E1156" s="49" t="s">
        <v>2</v>
      </c>
      <c r="F1156" s="49" t="s">
        <v>63</v>
      </c>
      <c r="G1156" s="49" t="s">
        <v>13</v>
      </c>
      <c r="H1156" s="49">
        <v>410.40000000000003</v>
      </c>
      <c r="I1156" s="49">
        <v>456</v>
      </c>
      <c r="J1156" s="49">
        <v>651</v>
      </c>
      <c r="K1156" s="49">
        <v>930</v>
      </c>
      <c r="L1156" s="49" t="s">
        <v>48</v>
      </c>
      <c r="M1156" s="49">
        <v>26000</v>
      </c>
    </row>
    <row r="1157" spans="1:13" x14ac:dyDescent="0.35">
      <c r="A1157" s="49" t="s">
        <v>182</v>
      </c>
      <c r="B1157" s="49" t="s">
        <v>120</v>
      </c>
      <c r="C1157" s="49" t="s">
        <v>4</v>
      </c>
      <c r="D1157" s="49" t="s">
        <v>50</v>
      </c>
      <c r="E1157" s="49" t="s">
        <v>2</v>
      </c>
      <c r="F1157" s="49" t="s">
        <v>63</v>
      </c>
      <c r="G1157" s="49" t="s">
        <v>14</v>
      </c>
      <c r="H1157" s="49">
        <v>410.40000000000003</v>
      </c>
      <c r="I1157" s="49">
        <v>456</v>
      </c>
      <c r="J1157" s="49">
        <v>651</v>
      </c>
      <c r="K1157" s="49">
        <v>930</v>
      </c>
      <c r="L1157" s="49" t="s">
        <v>48</v>
      </c>
      <c r="M1157" s="49">
        <v>26000</v>
      </c>
    </row>
    <row r="1158" spans="1:13" x14ac:dyDescent="0.35">
      <c r="A1158" s="49" t="s">
        <v>182</v>
      </c>
      <c r="B1158" s="49" t="s">
        <v>120</v>
      </c>
      <c r="C1158" s="49" t="s">
        <v>4</v>
      </c>
      <c r="D1158" s="49" t="s">
        <v>50</v>
      </c>
      <c r="E1158" s="49" t="s">
        <v>2</v>
      </c>
      <c r="F1158" s="49" t="s">
        <v>63</v>
      </c>
      <c r="G1158" s="49" t="s">
        <v>15</v>
      </c>
      <c r="H1158" s="49">
        <v>410.40000000000003</v>
      </c>
      <c r="I1158" s="49">
        <v>456</v>
      </c>
      <c r="J1158" s="49">
        <v>651</v>
      </c>
      <c r="K1158" s="49">
        <v>930</v>
      </c>
      <c r="L1158" s="49" t="s">
        <v>48</v>
      </c>
      <c r="M1158" s="49">
        <v>26000</v>
      </c>
    </row>
    <row r="1159" spans="1:13" x14ac:dyDescent="0.35">
      <c r="A1159" s="49" t="s">
        <v>182</v>
      </c>
      <c r="B1159" s="49" t="s">
        <v>120</v>
      </c>
      <c r="C1159" s="49" t="s">
        <v>4</v>
      </c>
      <c r="D1159" s="49" t="s">
        <v>50</v>
      </c>
      <c r="E1159" s="49" t="s">
        <v>2</v>
      </c>
      <c r="F1159" s="49" t="s">
        <v>63</v>
      </c>
      <c r="G1159" s="49" t="s">
        <v>16</v>
      </c>
      <c r="H1159" s="49">
        <v>410.40000000000003</v>
      </c>
      <c r="I1159" s="49">
        <v>456</v>
      </c>
      <c r="J1159" s="49">
        <v>651</v>
      </c>
      <c r="K1159" s="49">
        <v>930</v>
      </c>
      <c r="L1159" s="49" t="s">
        <v>48</v>
      </c>
      <c r="M1159" s="49">
        <v>26000</v>
      </c>
    </row>
    <row r="1160" spans="1:13" x14ac:dyDescent="0.35">
      <c r="A1160" s="49" t="s">
        <v>182</v>
      </c>
      <c r="B1160" s="49" t="s">
        <v>120</v>
      </c>
      <c r="C1160" s="49" t="s">
        <v>4</v>
      </c>
      <c r="D1160" s="49" t="s">
        <v>50</v>
      </c>
      <c r="E1160" s="49" t="s">
        <v>2</v>
      </c>
      <c r="F1160" s="49" t="s">
        <v>63</v>
      </c>
      <c r="G1160" s="49" t="s">
        <v>17</v>
      </c>
      <c r="H1160" s="49">
        <v>410.40000000000003</v>
      </c>
      <c r="I1160" s="49">
        <v>456</v>
      </c>
      <c r="J1160" s="49">
        <v>651</v>
      </c>
      <c r="K1160" s="49">
        <v>930</v>
      </c>
      <c r="L1160" s="49" t="s">
        <v>48</v>
      </c>
      <c r="M1160" s="49">
        <v>26000</v>
      </c>
    </row>
    <row r="1161" spans="1:13" x14ac:dyDescent="0.35">
      <c r="A1161" s="49" t="s">
        <v>182</v>
      </c>
      <c r="B1161" s="49" t="s">
        <v>120</v>
      </c>
      <c r="C1161" s="49" t="s">
        <v>4</v>
      </c>
      <c r="D1161" s="49" t="s">
        <v>51</v>
      </c>
      <c r="E1161" s="49" t="s">
        <v>2</v>
      </c>
      <c r="F1161" s="49" t="s">
        <v>63</v>
      </c>
      <c r="G1161" s="49" t="s">
        <v>18</v>
      </c>
      <c r="H1161" s="49">
        <v>308.7</v>
      </c>
      <c r="I1161" s="49">
        <v>343</v>
      </c>
      <c r="J1161" s="49">
        <v>490</v>
      </c>
      <c r="K1161" s="49">
        <v>700</v>
      </c>
      <c r="L1161" s="49" t="s">
        <v>48</v>
      </c>
      <c r="M1161" s="49">
        <v>26000</v>
      </c>
    </row>
    <row r="1162" spans="1:13" x14ac:dyDescent="0.35">
      <c r="A1162" s="49" t="s">
        <v>182</v>
      </c>
      <c r="B1162" s="49" t="s">
        <v>120</v>
      </c>
      <c r="C1162" s="49" t="s">
        <v>4</v>
      </c>
      <c r="D1162" s="49" t="s">
        <v>51</v>
      </c>
      <c r="E1162" s="49" t="s">
        <v>2</v>
      </c>
      <c r="F1162" s="49" t="s">
        <v>63</v>
      </c>
      <c r="G1162" s="49" t="s">
        <v>19</v>
      </c>
      <c r="H1162" s="49">
        <v>308.7</v>
      </c>
      <c r="I1162" s="49">
        <v>343</v>
      </c>
      <c r="J1162" s="49">
        <v>490</v>
      </c>
      <c r="K1162" s="49">
        <v>700</v>
      </c>
      <c r="L1162" s="49" t="s">
        <v>48</v>
      </c>
      <c r="M1162" s="49">
        <v>26000</v>
      </c>
    </row>
    <row r="1163" spans="1:13" x14ac:dyDescent="0.35">
      <c r="A1163" s="49" t="s">
        <v>182</v>
      </c>
      <c r="B1163" s="49" t="s">
        <v>120</v>
      </c>
      <c r="C1163" s="49" t="s">
        <v>4</v>
      </c>
      <c r="D1163" s="49" t="s">
        <v>51</v>
      </c>
      <c r="E1163" s="49" t="s">
        <v>3</v>
      </c>
      <c r="F1163" s="49" t="s">
        <v>63</v>
      </c>
      <c r="G1163" s="49" t="s">
        <v>20</v>
      </c>
      <c r="H1163" s="49">
        <v>243</v>
      </c>
      <c r="I1163" s="49">
        <v>270</v>
      </c>
      <c r="J1163" s="49">
        <v>385</v>
      </c>
      <c r="K1163" s="49">
        <v>550</v>
      </c>
      <c r="L1163" s="49" t="s">
        <v>48</v>
      </c>
      <c r="M1163" s="49">
        <v>26000</v>
      </c>
    </row>
    <row r="1164" spans="1:13" x14ac:dyDescent="0.35">
      <c r="A1164" s="49" t="s">
        <v>182</v>
      </c>
      <c r="B1164" s="49" t="s">
        <v>120</v>
      </c>
      <c r="C1164" s="49" t="s">
        <v>4</v>
      </c>
      <c r="D1164" s="49" t="s">
        <v>51</v>
      </c>
      <c r="E1164" s="49" t="s">
        <v>3</v>
      </c>
      <c r="F1164" s="49" t="s">
        <v>63</v>
      </c>
      <c r="G1164" s="49" t="s">
        <v>21</v>
      </c>
      <c r="H1164" s="49">
        <v>243</v>
      </c>
      <c r="I1164" s="49">
        <v>270</v>
      </c>
      <c r="J1164" s="49">
        <v>385</v>
      </c>
      <c r="K1164" s="49">
        <v>550</v>
      </c>
      <c r="L1164" s="49" t="s">
        <v>48</v>
      </c>
      <c r="M1164" s="49">
        <v>26000</v>
      </c>
    </row>
    <row r="1165" spans="1:13" x14ac:dyDescent="0.35">
      <c r="A1165" s="49" t="s">
        <v>182</v>
      </c>
      <c r="B1165" s="49" t="s">
        <v>120</v>
      </c>
      <c r="C1165" s="49" t="s">
        <v>4</v>
      </c>
      <c r="D1165" s="49" t="s">
        <v>52</v>
      </c>
      <c r="E1165" s="49" t="s">
        <v>2</v>
      </c>
      <c r="F1165" s="49" t="s">
        <v>63</v>
      </c>
      <c r="G1165" s="49" t="s">
        <v>53</v>
      </c>
      <c r="H1165" s="49">
        <v>396.90000000000003</v>
      </c>
      <c r="I1165" s="49">
        <v>441</v>
      </c>
      <c r="J1165" s="49">
        <v>490</v>
      </c>
      <c r="K1165" s="49">
        <v>700</v>
      </c>
      <c r="L1165" s="49" t="s">
        <v>48</v>
      </c>
      <c r="M1165" s="49">
        <v>26000</v>
      </c>
    </row>
    <row r="1166" spans="1:13" x14ac:dyDescent="0.35">
      <c r="A1166" s="49" t="s">
        <v>182</v>
      </c>
      <c r="B1166" s="49" t="s">
        <v>120</v>
      </c>
      <c r="C1166" s="49" t="s">
        <v>4</v>
      </c>
      <c r="D1166" s="49" t="s">
        <v>52</v>
      </c>
      <c r="E1166" s="49" t="s">
        <v>2</v>
      </c>
      <c r="F1166" s="49" t="s">
        <v>63</v>
      </c>
      <c r="G1166" s="49" t="s">
        <v>54</v>
      </c>
      <c r="H1166" s="49">
        <v>396.90000000000003</v>
      </c>
      <c r="I1166" s="49">
        <v>441</v>
      </c>
      <c r="J1166" s="49">
        <v>490</v>
      </c>
      <c r="K1166" s="49">
        <v>700</v>
      </c>
      <c r="L1166" s="49" t="s">
        <v>48</v>
      </c>
      <c r="M1166" s="49">
        <v>26000</v>
      </c>
    </row>
    <row r="1167" spans="1:13" x14ac:dyDescent="0.35">
      <c r="A1167" s="49" t="s">
        <v>182</v>
      </c>
      <c r="B1167" s="49" t="s">
        <v>120</v>
      </c>
      <c r="C1167" s="49" t="s">
        <v>4</v>
      </c>
      <c r="D1167" s="49" t="s">
        <v>52</v>
      </c>
      <c r="E1167" s="49" t="s">
        <v>2</v>
      </c>
      <c r="F1167" s="49" t="s">
        <v>63</v>
      </c>
      <c r="G1167" s="49" t="s">
        <v>55</v>
      </c>
      <c r="H1167" s="49">
        <v>396.90000000000003</v>
      </c>
      <c r="I1167" s="49">
        <v>441</v>
      </c>
      <c r="J1167" s="49">
        <v>490</v>
      </c>
      <c r="K1167" s="49">
        <v>700</v>
      </c>
      <c r="L1167" s="49" t="s">
        <v>48</v>
      </c>
      <c r="M1167" s="49">
        <v>26000</v>
      </c>
    </row>
    <row r="1168" spans="1:13" x14ac:dyDescent="0.35">
      <c r="A1168" s="49" t="s">
        <v>182</v>
      </c>
      <c r="B1168" s="49" t="s">
        <v>120</v>
      </c>
      <c r="C1168" s="49" t="s">
        <v>4</v>
      </c>
      <c r="D1168" s="49" t="s">
        <v>52</v>
      </c>
      <c r="E1168" s="49" t="s">
        <v>2</v>
      </c>
      <c r="F1168" s="49" t="s">
        <v>63</v>
      </c>
      <c r="G1168" s="49" t="s">
        <v>56</v>
      </c>
      <c r="H1168" s="49">
        <v>396.90000000000003</v>
      </c>
      <c r="I1168" s="49">
        <v>441</v>
      </c>
      <c r="J1168" s="49">
        <v>490</v>
      </c>
      <c r="K1168" s="49">
        <v>700</v>
      </c>
      <c r="L1168" s="49" t="s">
        <v>48</v>
      </c>
      <c r="M1168" s="49">
        <v>26000</v>
      </c>
    </row>
    <row r="1169" spans="1:13" x14ac:dyDescent="0.35">
      <c r="A1169" s="49" t="s">
        <v>182</v>
      </c>
      <c r="B1169" s="49" t="s">
        <v>120</v>
      </c>
      <c r="C1169" s="49" t="s">
        <v>4</v>
      </c>
      <c r="D1169" s="49" t="s">
        <v>52</v>
      </c>
      <c r="E1169" s="49" t="s">
        <v>2</v>
      </c>
      <c r="F1169" s="49" t="s">
        <v>63</v>
      </c>
      <c r="G1169" s="49" t="s">
        <v>57</v>
      </c>
      <c r="H1169" s="49">
        <v>396.90000000000003</v>
      </c>
      <c r="I1169" s="49">
        <v>441</v>
      </c>
      <c r="J1169" s="49">
        <v>490</v>
      </c>
      <c r="K1169" s="49">
        <v>700</v>
      </c>
      <c r="L1169" s="49" t="s">
        <v>48</v>
      </c>
      <c r="M1169" s="49">
        <v>26000</v>
      </c>
    </row>
    <row r="1170" spans="1:13" x14ac:dyDescent="0.35">
      <c r="A1170" s="49" t="s">
        <v>182</v>
      </c>
      <c r="B1170" s="49" t="s">
        <v>120</v>
      </c>
      <c r="C1170" s="49" t="s">
        <v>4</v>
      </c>
      <c r="D1170" s="49" t="s">
        <v>58</v>
      </c>
      <c r="E1170" s="49" t="s">
        <v>2</v>
      </c>
      <c r="F1170" s="49" t="s">
        <v>63</v>
      </c>
      <c r="G1170" s="49" t="s">
        <v>22</v>
      </c>
      <c r="H1170" s="49">
        <v>366.3</v>
      </c>
      <c r="I1170" s="49">
        <v>407</v>
      </c>
      <c r="J1170" s="49">
        <v>493</v>
      </c>
      <c r="K1170" s="49">
        <v>579</v>
      </c>
      <c r="L1170" s="49" t="s">
        <v>48</v>
      </c>
      <c r="M1170" s="49">
        <v>26000</v>
      </c>
    </row>
    <row r="1171" spans="1:13" x14ac:dyDescent="0.35">
      <c r="A1171" s="49" t="s">
        <v>182</v>
      </c>
      <c r="B1171" s="49" t="s">
        <v>120</v>
      </c>
      <c r="C1171" s="49" t="s">
        <v>4</v>
      </c>
      <c r="D1171" s="49" t="s">
        <v>58</v>
      </c>
      <c r="E1171" s="49" t="s">
        <v>2</v>
      </c>
      <c r="F1171" s="49" t="s">
        <v>63</v>
      </c>
      <c r="G1171" s="49" t="s">
        <v>23</v>
      </c>
      <c r="H1171" s="49">
        <v>366.3</v>
      </c>
      <c r="I1171" s="49">
        <v>407</v>
      </c>
      <c r="J1171" s="49">
        <v>493</v>
      </c>
      <c r="K1171" s="49">
        <v>579</v>
      </c>
      <c r="L1171" s="49" t="s">
        <v>48</v>
      </c>
      <c r="M1171" s="49">
        <v>26000</v>
      </c>
    </row>
    <row r="1172" spans="1:13" x14ac:dyDescent="0.35">
      <c r="A1172" s="49" t="s">
        <v>182</v>
      </c>
      <c r="B1172" s="49" t="s">
        <v>120</v>
      </c>
      <c r="C1172" s="49" t="s">
        <v>4</v>
      </c>
      <c r="D1172" s="49" t="s">
        <v>58</v>
      </c>
      <c r="E1172" s="49" t="s">
        <v>3</v>
      </c>
      <c r="F1172" s="49" t="s">
        <v>63</v>
      </c>
      <c r="G1172" s="49" t="s">
        <v>24</v>
      </c>
      <c r="H1172" s="49">
        <v>366.3</v>
      </c>
      <c r="I1172" s="49">
        <v>407</v>
      </c>
      <c r="J1172" s="49">
        <v>493</v>
      </c>
      <c r="K1172" s="49">
        <v>579</v>
      </c>
      <c r="L1172" s="49" t="s">
        <v>48</v>
      </c>
      <c r="M1172" s="49">
        <v>26000</v>
      </c>
    </row>
    <row r="1173" spans="1:13" x14ac:dyDescent="0.35">
      <c r="A1173" s="49" t="s">
        <v>182</v>
      </c>
      <c r="B1173" s="49" t="s">
        <v>120</v>
      </c>
      <c r="C1173" s="49" t="s">
        <v>4</v>
      </c>
      <c r="D1173" s="49" t="s">
        <v>59</v>
      </c>
      <c r="E1173" s="49" t="s">
        <v>2</v>
      </c>
      <c r="F1173" s="49" t="s">
        <v>63</v>
      </c>
      <c r="G1173" s="49" t="s">
        <v>60</v>
      </c>
      <c r="H1173" s="49">
        <v>351</v>
      </c>
      <c r="I1173" s="49">
        <v>390</v>
      </c>
      <c r="J1173" s="49">
        <v>472</v>
      </c>
      <c r="K1173" s="49">
        <v>555</v>
      </c>
      <c r="L1173" s="49" t="s">
        <v>48</v>
      </c>
      <c r="M1173" s="49">
        <v>26000</v>
      </c>
    </row>
    <row r="1174" spans="1:13" x14ac:dyDescent="0.35">
      <c r="A1174" s="49" t="s">
        <v>182</v>
      </c>
      <c r="B1174" s="49" t="s">
        <v>120</v>
      </c>
      <c r="C1174" s="49" t="s">
        <v>4</v>
      </c>
      <c r="D1174" s="49" t="s">
        <v>59</v>
      </c>
      <c r="E1174" s="49" t="s">
        <v>2</v>
      </c>
      <c r="F1174" s="49" t="s">
        <v>63</v>
      </c>
      <c r="G1174" s="49" t="s">
        <v>25</v>
      </c>
      <c r="H1174" s="49">
        <v>351</v>
      </c>
      <c r="I1174" s="49">
        <v>390</v>
      </c>
      <c r="J1174" s="49">
        <v>472</v>
      </c>
      <c r="K1174" s="49">
        <v>555</v>
      </c>
      <c r="L1174" s="49" t="s">
        <v>48</v>
      </c>
      <c r="M1174" s="49">
        <v>26000</v>
      </c>
    </row>
    <row r="1175" spans="1:13" x14ac:dyDescent="0.35">
      <c r="A1175" s="49" t="s">
        <v>182</v>
      </c>
      <c r="B1175" s="49" t="s">
        <v>120</v>
      </c>
      <c r="C1175" s="49" t="s">
        <v>4</v>
      </c>
      <c r="D1175" s="49" t="s">
        <v>59</v>
      </c>
      <c r="E1175" s="49" t="s">
        <v>2</v>
      </c>
      <c r="F1175" s="49" t="s">
        <v>63</v>
      </c>
      <c r="G1175" s="49" t="s">
        <v>26</v>
      </c>
      <c r="H1175" s="49">
        <v>351</v>
      </c>
      <c r="I1175" s="49">
        <v>390</v>
      </c>
      <c r="J1175" s="49">
        <v>472</v>
      </c>
      <c r="K1175" s="49">
        <v>555</v>
      </c>
      <c r="L1175" s="49" t="s">
        <v>48</v>
      </c>
      <c r="M1175" s="49">
        <v>26000</v>
      </c>
    </row>
    <row r="1176" spans="1:13" x14ac:dyDescent="0.35">
      <c r="A1176" s="49" t="s">
        <v>182</v>
      </c>
      <c r="B1176" s="49" t="s">
        <v>120</v>
      </c>
      <c r="C1176" s="49" t="s">
        <v>4</v>
      </c>
      <c r="D1176" s="49" t="s">
        <v>59</v>
      </c>
      <c r="E1176" s="49" t="s">
        <v>3</v>
      </c>
      <c r="F1176" s="49" t="s">
        <v>63</v>
      </c>
      <c r="G1176" s="49" t="s">
        <v>27</v>
      </c>
      <c r="H1176" s="49">
        <v>351</v>
      </c>
      <c r="I1176" s="49">
        <v>390</v>
      </c>
      <c r="J1176" s="49">
        <v>472</v>
      </c>
      <c r="K1176" s="49">
        <v>555</v>
      </c>
      <c r="L1176" s="49" t="s">
        <v>48</v>
      </c>
      <c r="M1176" s="49">
        <v>26000</v>
      </c>
    </row>
    <row r="1177" spans="1:13" x14ac:dyDescent="0.35">
      <c r="A1177" s="49" t="s">
        <v>182</v>
      </c>
      <c r="B1177" s="49" t="s">
        <v>120</v>
      </c>
      <c r="C1177" s="49" t="s">
        <v>4</v>
      </c>
      <c r="D1177" s="49" t="s">
        <v>61</v>
      </c>
      <c r="E1177" s="49" t="s">
        <v>2</v>
      </c>
      <c r="F1177" s="49" t="s">
        <v>63</v>
      </c>
      <c r="G1177" s="49" t="s">
        <v>62</v>
      </c>
      <c r="H1177" s="49">
        <v>206.1</v>
      </c>
      <c r="I1177" s="49">
        <v>229</v>
      </c>
      <c r="J1177" s="49">
        <v>326</v>
      </c>
      <c r="K1177" s="49">
        <v>465</v>
      </c>
      <c r="L1177" s="49" t="s">
        <v>48</v>
      </c>
      <c r="M1177" s="49">
        <v>26000</v>
      </c>
    </row>
    <row r="1178" spans="1:13" x14ac:dyDescent="0.35">
      <c r="A1178" s="49" t="s">
        <v>182</v>
      </c>
      <c r="B1178" s="49" t="s">
        <v>120</v>
      </c>
      <c r="C1178" s="49" t="s">
        <v>5</v>
      </c>
      <c r="D1178" s="49" t="s">
        <v>47</v>
      </c>
      <c r="E1178" s="49" t="s">
        <v>2</v>
      </c>
      <c r="F1178" s="49" t="s">
        <v>63</v>
      </c>
      <c r="G1178" s="49" t="s">
        <v>10</v>
      </c>
      <c r="H1178" s="49">
        <v>382.32</v>
      </c>
      <c r="I1178" s="49">
        <v>424.8</v>
      </c>
      <c r="J1178" s="49">
        <v>472</v>
      </c>
      <c r="K1178" s="49">
        <v>550</v>
      </c>
      <c r="L1178" s="49" t="s">
        <v>48</v>
      </c>
      <c r="M1178" s="49">
        <v>22000</v>
      </c>
    </row>
    <row r="1179" spans="1:13" x14ac:dyDescent="0.35">
      <c r="A1179" s="49" t="s">
        <v>182</v>
      </c>
      <c r="B1179" s="49" t="s">
        <v>120</v>
      </c>
      <c r="C1179" s="49" t="s">
        <v>5</v>
      </c>
      <c r="D1179" s="49" t="s">
        <v>47</v>
      </c>
      <c r="E1179" s="49" t="s">
        <v>2</v>
      </c>
      <c r="F1179" s="49" t="s">
        <v>63</v>
      </c>
      <c r="G1179" s="49" t="s">
        <v>11</v>
      </c>
      <c r="H1179" s="49">
        <v>382.32</v>
      </c>
      <c r="I1179" s="49">
        <v>424.8</v>
      </c>
      <c r="J1179" s="49">
        <v>472</v>
      </c>
      <c r="K1179" s="49">
        <v>550</v>
      </c>
      <c r="L1179" s="49" t="s">
        <v>48</v>
      </c>
      <c r="M1179" s="49">
        <v>22000</v>
      </c>
    </row>
    <row r="1180" spans="1:13" x14ac:dyDescent="0.35">
      <c r="A1180" s="49" t="s">
        <v>182</v>
      </c>
      <c r="B1180" s="49" t="s">
        <v>120</v>
      </c>
      <c r="C1180" s="49" t="s">
        <v>5</v>
      </c>
      <c r="D1180" s="49" t="s">
        <v>47</v>
      </c>
      <c r="E1180" s="49" t="s">
        <v>2</v>
      </c>
      <c r="F1180" s="49" t="s">
        <v>63</v>
      </c>
      <c r="G1180" s="49" t="s">
        <v>49</v>
      </c>
      <c r="H1180" s="49">
        <v>382.32</v>
      </c>
      <c r="I1180" s="49">
        <v>424.8</v>
      </c>
      <c r="J1180" s="49">
        <v>472</v>
      </c>
      <c r="K1180" s="49">
        <v>550</v>
      </c>
      <c r="L1180" s="49" t="s">
        <v>48</v>
      </c>
      <c r="M1180" s="49">
        <v>22000</v>
      </c>
    </row>
    <row r="1181" spans="1:13" x14ac:dyDescent="0.35">
      <c r="A1181" s="49" t="s">
        <v>182</v>
      </c>
      <c r="B1181" s="49" t="s">
        <v>120</v>
      </c>
      <c r="C1181" s="49" t="s">
        <v>5</v>
      </c>
      <c r="D1181" s="49" t="s">
        <v>47</v>
      </c>
      <c r="E1181" s="49" t="s">
        <v>2</v>
      </c>
      <c r="F1181" s="49" t="s">
        <v>63</v>
      </c>
      <c r="G1181" s="49" t="s">
        <v>12</v>
      </c>
      <c r="H1181" s="49">
        <v>382.32</v>
      </c>
      <c r="I1181" s="49">
        <v>424.8</v>
      </c>
      <c r="J1181" s="49">
        <v>472</v>
      </c>
      <c r="K1181" s="49">
        <v>550</v>
      </c>
      <c r="L1181" s="49" t="s">
        <v>48</v>
      </c>
      <c r="M1181" s="49">
        <v>22000</v>
      </c>
    </row>
    <row r="1182" spans="1:13" x14ac:dyDescent="0.35">
      <c r="A1182" s="49" t="s">
        <v>182</v>
      </c>
      <c r="B1182" s="49" t="s">
        <v>120</v>
      </c>
      <c r="C1182" s="49" t="s">
        <v>5</v>
      </c>
      <c r="D1182" s="49" t="s">
        <v>50</v>
      </c>
      <c r="E1182" s="49" t="s">
        <v>2</v>
      </c>
      <c r="F1182" s="49" t="s">
        <v>63</v>
      </c>
      <c r="G1182" s="49" t="s">
        <v>13</v>
      </c>
      <c r="H1182" s="49">
        <v>423.90000000000003</v>
      </c>
      <c r="I1182" s="49">
        <v>471</v>
      </c>
      <c r="J1182" s="49">
        <v>672</v>
      </c>
      <c r="K1182" s="49">
        <v>960</v>
      </c>
      <c r="L1182" s="49" t="s">
        <v>48</v>
      </c>
      <c r="M1182" s="49">
        <v>22000</v>
      </c>
    </row>
    <row r="1183" spans="1:13" x14ac:dyDescent="0.35">
      <c r="A1183" s="49" t="s">
        <v>182</v>
      </c>
      <c r="B1183" s="49" t="s">
        <v>120</v>
      </c>
      <c r="C1183" s="49" t="s">
        <v>5</v>
      </c>
      <c r="D1183" s="49" t="s">
        <v>50</v>
      </c>
      <c r="E1183" s="49" t="s">
        <v>2</v>
      </c>
      <c r="F1183" s="49" t="s">
        <v>63</v>
      </c>
      <c r="G1183" s="49" t="s">
        <v>14</v>
      </c>
      <c r="H1183" s="49">
        <v>423.90000000000003</v>
      </c>
      <c r="I1183" s="49">
        <v>471</v>
      </c>
      <c r="J1183" s="49">
        <v>672</v>
      </c>
      <c r="K1183" s="49">
        <v>960</v>
      </c>
      <c r="L1183" s="49" t="s">
        <v>48</v>
      </c>
      <c r="M1183" s="49">
        <v>22000</v>
      </c>
    </row>
    <row r="1184" spans="1:13" x14ac:dyDescent="0.35">
      <c r="A1184" s="49" t="s">
        <v>182</v>
      </c>
      <c r="B1184" s="49" t="s">
        <v>120</v>
      </c>
      <c r="C1184" s="49" t="s">
        <v>5</v>
      </c>
      <c r="D1184" s="49" t="s">
        <v>50</v>
      </c>
      <c r="E1184" s="49" t="s">
        <v>2</v>
      </c>
      <c r="F1184" s="49" t="s">
        <v>63</v>
      </c>
      <c r="G1184" s="49" t="s">
        <v>15</v>
      </c>
      <c r="H1184" s="49">
        <v>423.90000000000003</v>
      </c>
      <c r="I1184" s="49">
        <v>471</v>
      </c>
      <c r="J1184" s="49">
        <v>672</v>
      </c>
      <c r="K1184" s="49">
        <v>960</v>
      </c>
      <c r="L1184" s="49" t="s">
        <v>48</v>
      </c>
      <c r="M1184" s="49">
        <v>22000</v>
      </c>
    </row>
    <row r="1185" spans="1:13" x14ac:dyDescent="0.35">
      <c r="A1185" s="49" t="s">
        <v>182</v>
      </c>
      <c r="B1185" s="49" t="s">
        <v>120</v>
      </c>
      <c r="C1185" s="49" t="s">
        <v>5</v>
      </c>
      <c r="D1185" s="49" t="s">
        <v>50</v>
      </c>
      <c r="E1185" s="49" t="s">
        <v>2</v>
      </c>
      <c r="F1185" s="49" t="s">
        <v>63</v>
      </c>
      <c r="G1185" s="49" t="s">
        <v>16</v>
      </c>
      <c r="H1185" s="49">
        <v>423.90000000000003</v>
      </c>
      <c r="I1185" s="49">
        <v>471</v>
      </c>
      <c r="J1185" s="49">
        <v>672</v>
      </c>
      <c r="K1185" s="49">
        <v>960</v>
      </c>
      <c r="L1185" s="49" t="s">
        <v>48</v>
      </c>
      <c r="M1185" s="49">
        <v>22000</v>
      </c>
    </row>
    <row r="1186" spans="1:13" x14ac:dyDescent="0.35">
      <c r="A1186" s="49" t="s">
        <v>182</v>
      </c>
      <c r="B1186" s="49" t="s">
        <v>120</v>
      </c>
      <c r="C1186" s="49" t="s">
        <v>5</v>
      </c>
      <c r="D1186" s="49" t="s">
        <v>50</v>
      </c>
      <c r="E1186" s="49" t="s">
        <v>2</v>
      </c>
      <c r="F1186" s="49" t="s">
        <v>63</v>
      </c>
      <c r="G1186" s="49" t="s">
        <v>17</v>
      </c>
      <c r="H1186" s="49">
        <v>423.90000000000003</v>
      </c>
      <c r="I1186" s="49">
        <v>471</v>
      </c>
      <c r="J1186" s="49">
        <v>672</v>
      </c>
      <c r="K1186" s="49">
        <v>960</v>
      </c>
      <c r="L1186" s="49" t="s">
        <v>48</v>
      </c>
      <c r="M1186" s="49">
        <v>22000</v>
      </c>
    </row>
    <row r="1187" spans="1:13" x14ac:dyDescent="0.35">
      <c r="A1187" s="49" t="s">
        <v>182</v>
      </c>
      <c r="B1187" s="49" t="s">
        <v>120</v>
      </c>
      <c r="C1187" s="49" t="s">
        <v>5</v>
      </c>
      <c r="D1187" s="49" t="s">
        <v>51</v>
      </c>
      <c r="E1187" s="49" t="s">
        <v>2</v>
      </c>
      <c r="F1187" s="49" t="s">
        <v>63</v>
      </c>
      <c r="G1187" s="49" t="s">
        <v>18</v>
      </c>
      <c r="H1187" s="49">
        <v>317.7</v>
      </c>
      <c r="I1187" s="49">
        <v>353</v>
      </c>
      <c r="J1187" s="49">
        <v>504</v>
      </c>
      <c r="K1187" s="49">
        <v>720</v>
      </c>
      <c r="L1187" s="49" t="s">
        <v>48</v>
      </c>
      <c r="M1187" s="49">
        <v>22000</v>
      </c>
    </row>
    <row r="1188" spans="1:13" x14ac:dyDescent="0.35">
      <c r="A1188" s="49" t="s">
        <v>182</v>
      </c>
      <c r="B1188" s="49" t="s">
        <v>120</v>
      </c>
      <c r="C1188" s="49" t="s">
        <v>5</v>
      </c>
      <c r="D1188" s="49" t="s">
        <v>51</v>
      </c>
      <c r="E1188" s="49" t="s">
        <v>2</v>
      </c>
      <c r="F1188" s="49" t="s">
        <v>63</v>
      </c>
      <c r="G1188" s="49" t="s">
        <v>19</v>
      </c>
      <c r="H1188" s="49">
        <v>317.7</v>
      </c>
      <c r="I1188" s="49">
        <v>353</v>
      </c>
      <c r="J1188" s="49">
        <v>504</v>
      </c>
      <c r="K1188" s="49">
        <v>720</v>
      </c>
      <c r="L1188" s="49" t="s">
        <v>48</v>
      </c>
      <c r="M1188" s="49">
        <v>22000</v>
      </c>
    </row>
    <row r="1189" spans="1:13" x14ac:dyDescent="0.35">
      <c r="A1189" s="49" t="s">
        <v>182</v>
      </c>
      <c r="B1189" s="49" t="s">
        <v>120</v>
      </c>
      <c r="C1189" s="49" t="s">
        <v>5</v>
      </c>
      <c r="D1189" s="49" t="s">
        <v>51</v>
      </c>
      <c r="E1189" s="49" t="s">
        <v>3</v>
      </c>
      <c r="F1189" s="49" t="s">
        <v>63</v>
      </c>
      <c r="G1189" s="49" t="s">
        <v>20</v>
      </c>
      <c r="H1189" s="49">
        <v>243</v>
      </c>
      <c r="I1189" s="49">
        <v>270</v>
      </c>
      <c r="J1189" s="49">
        <v>385</v>
      </c>
      <c r="K1189" s="49">
        <v>550</v>
      </c>
      <c r="L1189" s="49" t="s">
        <v>48</v>
      </c>
      <c r="M1189" s="49">
        <v>22000</v>
      </c>
    </row>
    <row r="1190" spans="1:13" x14ac:dyDescent="0.35">
      <c r="A1190" s="49" t="s">
        <v>182</v>
      </c>
      <c r="B1190" s="49" t="s">
        <v>120</v>
      </c>
      <c r="C1190" s="49" t="s">
        <v>5</v>
      </c>
      <c r="D1190" s="49" t="s">
        <v>51</v>
      </c>
      <c r="E1190" s="49" t="s">
        <v>3</v>
      </c>
      <c r="F1190" s="49" t="s">
        <v>63</v>
      </c>
      <c r="G1190" s="49" t="s">
        <v>21</v>
      </c>
      <c r="H1190" s="49">
        <v>243</v>
      </c>
      <c r="I1190" s="49">
        <v>270</v>
      </c>
      <c r="J1190" s="49">
        <v>385</v>
      </c>
      <c r="K1190" s="49">
        <v>550</v>
      </c>
      <c r="L1190" s="49" t="s">
        <v>48</v>
      </c>
      <c r="M1190" s="49">
        <v>22000</v>
      </c>
    </row>
    <row r="1191" spans="1:13" x14ac:dyDescent="0.35">
      <c r="A1191" s="49" t="s">
        <v>182</v>
      </c>
      <c r="B1191" s="49" t="s">
        <v>120</v>
      </c>
      <c r="C1191" s="49" t="s">
        <v>5</v>
      </c>
      <c r="D1191" s="49" t="s">
        <v>52</v>
      </c>
      <c r="E1191" s="49" t="s">
        <v>2</v>
      </c>
      <c r="F1191" s="49" t="s">
        <v>63</v>
      </c>
      <c r="G1191" s="49" t="s">
        <v>53</v>
      </c>
      <c r="H1191" s="49">
        <v>408.24</v>
      </c>
      <c r="I1191" s="49">
        <v>453.6</v>
      </c>
      <c r="J1191" s="49">
        <v>504</v>
      </c>
      <c r="K1191" s="49">
        <v>720</v>
      </c>
      <c r="L1191" s="49" t="s">
        <v>48</v>
      </c>
      <c r="M1191" s="49">
        <v>22000</v>
      </c>
    </row>
    <row r="1192" spans="1:13" x14ac:dyDescent="0.35">
      <c r="A1192" s="49" t="s">
        <v>182</v>
      </c>
      <c r="B1192" s="49" t="s">
        <v>120</v>
      </c>
      <c r="C1192" s="49" t="s">
        <v>5</v>
      </c>
      <c r="D1192" s="49" t="s">
        <v>52</v>
      </c>
      <c r="E1192" s="49" t="s">
        <v>2</v>
      </c>
      <c r="F1192" s="49" t="s">
        <v>63</v>
      </c>
      <c r="G1192" s="49" t="s">
        <v>54</v>
      </c>
      <c r="H1192" s="49">
        <v>408.24</v>
      </c>
      <c r="I1192" s="49">
        <v>453.6</v>
      </c>
      <c r="J1192" s="49">
        <v>504</v>
      </c>
      <c r="K1192" s="49">
        <v>720</v>
      </c>
      <c r="L1192" s="49" t="s">
        <v>48</v>
      </c>
      <c r="M1192" s="49">
        <v>22000</v>
      </c>
    </row>
    <row r="1193" spans="1:13" x14ac:dyDescent="0.35">
      <c r="A1193" s="49" t="s">
        <v>182</v>
      </c>
      <c r="B1193" s="49" t="s">
        <v>120</v>
      </c>
      <c r="C1193" s="49" t="s">
        <v>5</v>
      </c>
      <c r="D1193" s="49" t="s">
        <v>52</v>
      </c>
      <c r="E1193" s="49" t="s">
        <v>2</v>
      </c>
      <c r="F1193" s="49" t="s">
        <v>63</v>
      </c>
      <c r="G1193" s="49" t="s">
        <v>55</v>
      </c>
      <c r="H1193" s="49">
        <v>408.24</v>
      </c>
      <c r="I1193" s="49">
        <v>453.6</v>
      </c>
      <c r="J1193" s="49">
        <v>504</v>
      </c>
      <c r="K1193" s="49">
        <v>720</v>
      </c>
      <c r="L1193" s="49" t="s">
        <v>48</v>
      </c>
      <c r="M1193" s="49">
        <v>22000</v>
      </c>
    </row>
    <row r="1194" spans="1:13" x14ac:dyDescent="0.35">
      <c r="A1194" s="49" t="s">
        <v>182</v>
      </c>
      <c r="B1194" s="49" t="s">
        <v>120</v>
      </c>
      <c r="C1194" s="49" t="s">
        <v>5</v>
      </c>
      <c r="D1194" s="49" t="s">
        <v>52</v>
      </c>
      <c r="E1194" s="49" t="s">
        <v>2</v>
      </c>
      <c r="F1194" s="49" t="s">
        <v>63</v>
      </c>
      <c r="G1194" s="49" t="s">
        <v>56</v>
      </c>
      <c r="H1194" s="49">
        <v>408.24</v>
      </c>
      <c r="I1194" s="49">
        <v>453.6</v>
      </c>
      <c r="J1194" s="49">
        <v>504</v>
      </c>
      <c r="K1194" s="49">
        <v>720</v>
      </c>
      <c r="L1194" s="49" t="s">
        <v>48</v>
      </c>
      <c r="M1194" s="49">
        <v>22000</v>
      </c>
    </row>
    <row r="1195" spans="1:13" x14ac:dyDescent="0.35">
      <c r="A1195" s="49" t="s">
        <v>182</v>
      </c>
      <c r="B1195" s="49" t="s">
        <v>120</v>
      </c>
      <c r="C1195" s="49" t="s">
        <v>5</v>
      </c>
      <c r="D1195" s="49" t="s">
        <v>52</v>
      </c>
      <c r="E1195" s="49" t="s">
        <v>2</v>
      </c>
      <c r="F1195" s="49" t="s">
        <v>63</v>
      </c>
      <c r="G1195" s="49" t="s">
        <v>57</v>
      </c>
      <c r="H1195" s="49">
        <v>408.24</v>
      </c>
      <c r="I1195" s="49">
        <v>453.6</v>
      </c>
      <c r="J1195" s="49">
        <v>504</v>
      </c>
      <c r="K1195" s="49">
        <v>720</v>
      </c>
      <c r="L1195" s="49" t="s">
        <v>48</v>
      </c>
      <c r="M1195" s="49">
        <v>22000</v>
      </c>
    </row>
    <row r="1196" spans="1:13" x14ac:dyDescent="0.35">
      <c r="A1196" s="49" t="s">
        <v>182</v>
      </c>
      <c r="B1196" s="49" t="s">
        <v>120</v>
      </c>
      <c r="C1196" s="49" t="s">
        <v>5</v>
      </c>
      <c r="D1196" s="49" t="s">
        <v>58</v>
      </c>
      <c r="E1196" s="49" t="s">
        <v>2</v>
      </c>
      <c r="F1196" s="49" t="s">
        <v>63</v>
      </c>
      <c r="G1196" s="49" t="s">
        <v>22</v>
      </c>
      <c r="H1196" s="49">
        <v>366.3</v>
      </c>
      <c r="I1196" s="49">
        <v>407</v>
      </c>
      <c r="J1196" s="49">
        <v>493</v>
      </c>
      <c r="K1196" s="49">
        <v>579</v>
      </c>
      <c r="L1196" s="49" t="s">
        <v>48</v>
      </c>
      <c r="M1196" s="49">
        <v>22000</v>
      </c>
    </row>
    <row r="1197" spans="1:13" x14ac:dyDescent="0.35">
      <c r="A1197" s="49" t="s">
        <v>182</v>
      </c>
      <c r="B1197" s="49" t="s">
        <v>120</v>
      </c>
      <c r="C1197" s="49" t="s">
        <v>5</v>
      </c>
      <c r="D1197" s="49" t="s">
        <v>58</v>
      </c>
      <c r="E1197" s="49" t="s">
        <v>2</v>
      </c>
      <c r="F1197" s="49" t="s">
        <v>63</v>
      </c>
      <c r="G1197" s="49" t="s">
        <v>23</v>
      </c>
      <c r="H1197" s="49">
        <v>366.3</v>
      </c>
      <c r="I1197" s="49">
        <v>407</v>
      </c>
      <c r="J1197" s="49">
        <v>493</v>
      </c>
      <c r="K1197" s="49">
        <v>579</v>
      </c>
      <c r="L1197" s="49" t="s">
        <v>48</v>
      </c>
      <c r="M1197" s="49">
        <v>22000</v>
      </c>
    </row>
    <row r="1198" spans="1:13" x14ac:dyDescent="0.35">
      <c r="A1198" s="49" t="s">
        <v>182</v>
      </c>
      <c r="B1198" s="49" t="s">
        <v>120</v>
      </c>
      <c r="C1198" s="49" t="s">
        <v>5</v>
      </c>
      <c r="D1198" s="49" t="s">
        <v>58</v>
      </c>
      <c r="E1198" s="49" t="s">
        <v>3</v>
      </c>
      <c r="F1198" s="49" t="s">
        <v>63</v>
      </c>
      <c r="G1198" s="49" t="s">
        <v>24</v>
      </c>
      <c r="H1198" s="49">
        <v>366.3</v>
      </c>
      <c r="I1198" s="49">
        <v>407</v>
      </c>
      <c r="J1198" s="49">
        <v>493</v>
      </c>
      <c r="K1198" s="49">
        <v>579</v>
      </c>
      <c r="L1198" s="49" t="s">
        <v>48</v>
      </c>
      <c r="M1198" s="49">
        <v>22000</v>
      </c>
    </row>
    <row r="1199" spans="1:13" x14ac:dyDescent="0.35">
      <c r="A1199" s="49" t="s">
        <v>182</v>
      </c>
      <c r="B1199" s="49" t="s">
        <v>120</v>
      </c>
      <c r="C1199" s="49" t="s">
        <v>5</v>
      </c>
      <c r="D1199" s="49" t="s">
        <v>59</v>
      </c>
      <c r="E1199" s="49" t="s">
        <v>2</v>
      </c>
      <c r="F1199" s="49" t="s">
        <v>63</v>
      </c>
      <c r="G1199" s="49" t="s">
        <v>60</v>
      </c>
      <c r="H1199" s="49">
        <v>351</v>
      </c>
      <c r="I1199" s="49">
        <v>390</v>
      </c>
      <c r="J1199" s="49">
        <v>472</v>
      </c>
      <c r="K1199" s="49">
        <v>555</v>
      </c>
      <c r="L1199" s="49" t="s">
        <v>48</v>
      </c>
      <c r="M1199" s="49">
        <v>22000</v>
      </c>
    </row>
    <row r="1200" spans="1:13" x14ac:dyDescent="0.35">
      <c r="A1200" s="49" t="s">
        <v>182</v>
      </c>
      <c r="B1200" s="49" t="s">
        <v>120</v>
      </c>
      <c r="C1200" s="49" t="s">
        <v>5</v>
      </c>
      <c r="D1200" s="49" t="s">
        <v>59</v>
      </c>
      <c r="E1200" s="49" t="s">
        <v>2</v>
      </c>
      <c r="F1200" s="49" t="s">
        <v>63</v>
      </c>
      <c r="G1200" s="49" t="s">
        <v>25</v>
      </c>
      <c r="H1200" s="49">
        <v>351</v>
      </c>
      <c r="I1200" s="49">
        <v>390</v>
      </c>
      <c r="J1200" s="49">
        <v>472</v>
      </c>
      <c r="K1200" s="49">
        <v>555</v>
      </c>
      <c r="L1200" s="49" t="s">
        <v>48</v>
      </c>
      <c r="M1200" s="49">
        <v>22000</v>
      </c>
    </row>
    <row r="1201" spans="1:13" x14ac:dyDescent="0.35">
      <c r="A1201" s="49" t="s">
        <v>182</v>
      </c>
      <c r="B1201" s="49" t="s">
        <v>120</v>
      </c>
      <c r="C1201" s="49" t="s">
        <v>5</v>
      </c>
      <c r="D1201" s="49" t="s">
        <v>59</v>
      </c>
      <c r="E1201" s="49" t="s">
        <v>2</v>
      </c>
      <c r="F1201" s="49" t="s">
        <v>63</v>
      </c>
      <c r="G1201" s="49" t="s">
        <v>26</v>
      </c>
      <c r="H1201" s="49">
        <v>351</v>
      </c>
      <c r="I1201" s="49">
        <v>390</v>
      </c>
      <c r="J1201" s="49">
        <v>472</v>
      </c>
      <c r="K1201" s="49">
        <v>555</v>
      </c>
      <c r="L1201" s="49" t="s">
        <v>48</v>
      </c>
      <c r="M1201" s="49">
        <v>22000</v>
      </c>
    </row>
    <row r="1202" spans="1:13" x14ac:dyDescent="0.35">
      <c r="A1202" s="49" t="s">
        <v>182</v>
      </c>
      <c r="B1202" s="49" t="s">
        <v>120</v>
      </c>
      <c r="C1202" s="49" t="s">
        <v>5</v>
      </c>
      <c r="D1202" s="49" t="s">
        <v>59</v>
      </c>
      <c r="E1202" s="49" t="s">
        <v>3</v>
      </c>
      <c r="F1202" s="49" t="s">
        <v>63</v>
      </c>
      <c r="G1202" s="49" t="s">
        <v>27</v>
      </c>
      <c r="H1202" s="49">
        <v>351</v>
      </c>
      <c r="I1202" s="49">
        <v>390</v>
      </c>
      <c r="J1202" s="49">
        <v>472</v>
      </c>
      <c r="K1202" s="49">
        <v>555</v>
      </c>
      <c r="L1202" s="49" t="s">
        <v>48</v>
      </c>
      <c r="M1202" s="49">
        <v>22000</v>
      </c>
    </row>
    <row r="1203" spans="1:13" x14ac:dyDescent="0.35">
      <c r="A1203" s="49" t="s">
        <v>182</v>
      </c>
      <c r="B1203" s="49" t="s">
        <v>120</v>
      </c>
      <c r="C1203" s="49" t="s">
        <v>5</v>
      </c>
      <c r="D1203" s="49" t="s">
        <v>61</v>
      </c>
      <c r="E1203" s="49" t="s">
        <v>2</v>
      </c>
      <c r="F1203" s="49" t="s">
        <v>63</v>
      </c>
      <c r="G1203" s="49" t="s">
        <v>62</v>
      </c>
      <c r="H1203" s="49">
        <v>212.4</v>
      </c>
      <c r="I1203" s="49">
        <v>236</v>
      </c>
      <c r="J1203" s="49">
        <v>336</v>
      </c>
      <c r="K1203" s="49">
        <v>480</v>
      </c>
      <c r="L1203" s="49" t="s">
        <v>48</v>
      </c>
      <c r="M1203" s="49">
        <v>22000</v>
      </c>
    </row>
    <row r="1204" spans="1:13" x14ac:dyDescent="0.35">
      <c r="A1204" s="49" t="s">
        <v>182</v>
      </c>
      <c r="B1204" s="49" t="s">
        <v>120</v>
      </c>
      <c r="C1204" s="49" t="s">
        <v>6</v>
      </c>
      <c r="D1204" s="49" t="s">
        <v>47</v>
      </c>
      <c r="E1204" s="49" t="s">
        <v>2</v>
      </c>
      <c r="F1204" s="49" t="s">
        <v>63</v>
      </c>
      <c r="G1204" s="49" t="s">
        <v>10</v>
      </c>
      <c r="H1204" s="49">
        <v>382.32</v>
      </c>
      <c r="I1204" s="49">
        <v>424.8</v>
      </c>
      <c r="J1204" s="49">
        <v>472</v>
      </c>
      <c r="K1204" s="49">
        <v>550</v>
      </c>
      <c r="L1204" s="49" t="s">
        <v>48</v>
      </c>
      <c r="M1204" s="49">
        <v>30000</v>
      </c>
    </row>
    <row r="1205" spans="1:13" x14ac:dyDescent="0.35">
      <c r="A1205" s="49" t="s">
        <v>182</v>
      </c>
      <c r="B1205" s="49" t="s">
        <v>120</v>
      </c>
      <c r="C1205" s="49" t="s">
        <v>6</v>
      </c>
      <c r="D1205" s="49" t="s">
        <v>47</v>
      </c>
      <c r="E1205" s="49" t="s">
        <v>2</v>
      </c>
      <c r="F1205" s="49" t="s">
        <v>63</v>
      </c>
      <c r="G1205" s="49" t="s">
        <v>11</v>
      </c>
      <c r="H1205" s="49">
        <v>382.32</v>
      </c>
      <c r="I1205" s="49">
        <v>424.8</v>
      </c>
      <c r="J1205" s="49">
        <v>472</v>
      </c>
      <c r="K1205" s="49">
        <v>550</v>
      </c>
      <c r="L1205" s="49" t="s">
        <v>48</v>
      </c>
      <c r="M1205" s="49">
        <v>30000</v>
      </c>
    </row>
    <row r="1206" spans="1:13" x14ac:dyDescent="0.35">
      <c r="A1206" s="49" t="s">
        <v>182</v>
      </c>
      <c r="B1206" s="49" t="s">
        <v>120</v>
      </c>
      <c r="C1206" s="49" t="s">
        <v>6</v>
      </c>
      <c r="D1206" s="49" t="s">
        <v>47</v>
      </c>
      <c r="E1206" s="49" t="s">
        <v>2</v>
      </c>
      <c r="F1206" s="49" t="s">
        <v>63</v>
      </c>
      <c r="G1206" s="49" t="s">
        <v>49</v>
      </c>
      <c r="H1206" s="49">
        <v>382.32</v>
      </c>
      <c r="I1206" s="49">
        <v>424.8</v>
      </c>
      <c r="J1206" s="49">
        <v>472</v>
      </c>
      <c r="K1206" s="49">
        <v>550</v>
      </c>
      <c r="L1206" s="49" t="s">
        <v>48</v>
      </c>
      <c r="M1206" s="49">
        <v>30000</v>
      </c>
    </row>
    <row r="1207" spans="1:13" x14ac:dyDescent="0.35">
      <c r="A1207" s="49" t="s">
        <v>182</v>
      </c>
      <c r="B1207" s="49" t="s">
        <v>120</v>
      </c>
      <c r="C1207" s="49" t="s">
        <v>6</v>
      </c>
      <c r="D1207" s="49" t="s">
        <v>47</v>
      </c>
      <c r="E1207" s="49" t="s">
        <v>2</v>
      </c>
      <c r="F1207" s="49" t="s">
        <v>63</v>
      </c>
      <c r="G1207" s="49" t="s">
        <v>12</v>
      </c>
      <c r="H1207" s="49">
        <v>382.32</v>
      </c>
      <c r="I1207" s="49">
        <v>424.8</v>
      </c>
      <c r="J1207" s="49">
        <v>472</v>
      </c>
      <c r="K1207" s="49">
        <v>550</v>
      </c>
      <c r="L1207" s="49" t="s">
        <v>48</v>
      </c>
      <c r="M1207" s="49">
        <v>30000</v>
      </c>
    </row>
    <row r="1208" spans="1:13" x14ac:dyDescent="0.35">
      <c r="A1208" s="49" t="s">
        <v>182</v>
      </c>
      <c r="B1208" s="49" t="s">
        <v>120</v>
      </c>
      <c r="C1208" s="49" t="s">
        <v>6</v>
      </c>
      <c r="D1208" s="49" t="s">
        <v>50</v>
      </c>
      <c r="E1208" s="49" t="s">
        <v>2</v>
      </c>
      <c r="F1208" s="49" t="s">
        <v>63</v>
      </c>
      <c r="G1208" s="49" t="s">
        <v>13</v>
      </c>
      <c r="H1208" s="49">
        <v>410.40000000000003</v>
      </c>
      <c r="I1208" s="49">
        <v>456</v>
      </c>
      <c r="J1208" s="49">
        <v>651</v>
      </c>
      <c r="K1208" s="49">
        <v>930</v>
      </c>
      <c r="L1208" s="49" t="s">
        <v>48</v>
      </c>
      <c r="M1208" s="49">
        <v>30000</v>
      </c>
    </row>
    <row r="1209" spans="1:13" x14ac:dyDescent="0.35">
      <c r="A1209" s="49" t="s">
        <v>182</v>
      </c>
      <c r="B1209" s="49" t="s">
        <v>120</v>
      </c>
      <c r="C1209" s="49" t="s">
        <v>6</v>
      </c>
      <c r="D1209" s="49" t="s">
        <v>50</v>
      </c>
      <c r="E1209" s="49" t="s">
        <v>2</v>
      </c>
      <c r="F1209" s="49" t="s">
        <v>63</v>
      </c>
      <c r="G1209" s="49" t="s">
        <v>14</v>
      </c>
      <c r="H1209" s="49">
        <v>410.40000000000003</v>
      </c>
      <c r="I1209" s="49">
        <v>456</v>
      </c>
      <c r="J1209" s="49">
        <v>651</v>
      </c>
      <c r="K1209" s="49">
        <v>930</v>
      </c>
      <c r="L1209" s="49" t="s">
        <v>48</v>
      </c>
      <c r="M1209" s="49">
        <v>30000</v>
      </c>
    </row>
    <row r="1210" spans="1:13" x14ac:dyDescent="0.35">
      <c r="A1210" s="49" t="s">
        <v>182</v>
      </c>
      <c r="B1210" s="49" t="s">
        <v>120</v>
      </c>
      <c r="C1210" s="49" t="s">
        <v>6</v>
      </c>
      <c r="D1210" s="49" t="s">
        <v>50</v>
      </c>
      <c r="E1210" s="49" t="s">
        <v>2</v>
      </c>
      <c r="F1210" s="49" t="s">
        <v>63</v>
      </c>
      <c r="G1210" s="49" t="s">
        <v>15</v>
      </c>
      <c r="H1210" s="49">
        <v>410.40000000000003</v>
      </c>
      <c r="I1210" s="49">
        <v>456</v>
      </c>
      <c r="J1210" s="49">
        <v>651</v>
      </c>
      <c r="K1210" s="49">
        <v>930</v>
      </c>
      <c r="L1210" s="49" t="s">
        <v>48</v>
      </c>
      <c r="M1210" s="49">
        <v>30000</v>
      </c>
    </row>
    <row r="1211" spans="1:13" x14ac:dyDescent="0.35">
      <c r="A1211" s="49" t="s">
        <v>182</v>
      </c>
      <c r="B1211" s="49" t="s">
        <v>120</v>
      </c>
      <c r="C1211" s="49" t="s">
        <v>6</v>
      </c>
      <c r="D1211" s="49" t="s">
        <v>50</v>
      </c>
      <c r="E1211" s="49" t="s">
        <v>2</v>
      </c>
      <c r="F1211" s="49" t="s">
        <v>63</v>
      </c>
      <c r="G1211" s="49" t="s">
        <v>16</v>
      </c>
      <c r="H1211" s="49">
        <v>410.40000000000003</v>
      </c>
      <c r="I1211" s="49">
        <v>456</v>
      </c>
      <c r="J1211" s="49">
        <v>651</v>
      </c>
      <c r="K1211" s="49">
        <v>930</v>
      </c>
      <c r="L1211" s="49" t="s">
        <v>48</v>
      </c>
      <c r="M1211" s="49">
        <v>30000</v>
      </c>
    </row>
    <row r="1212" spans="1:13" x14ac:dyDescent="0.35">
      <c r="A1212" s="49" t="s">
        <v>182</v>
      </c>
      <c r="B1212" s="49" t="s">
        <v>120</v>
      </c>
      <c r="C1212" s="49" t="s">
        <v>6</v>
      </c>
      <c r="D1212" s="49" t="s">
        <v>50</v>
      </c>
      <c r="E1212" s="49" t="s">
        <v>2</v>
      </c>
      <c r="F1212" s="49" t="s">
        <v>63</v>
      </c>
      <c r="G1212" s="49" t="s">
        <v>17</v>
      </c>
      <c r="H1212" s="49">
        <v>410.40000000000003</v>
      </c>
      <c r="I1212" s="49">
        <v>456</v>
      </c>
      <c r="J1212" s="49">
        <v>651</v>
      </c>
      <c r="K1212" s="49">
        <v>930</v>
      </c>
      <c r="L1212" s="49" t="s">
        <v>48</v>
      </c>
      <c r="M1212" s="49">
        <v>30000</v>
      </c>
    </row>
    <row r="1213" spans="1:13" x14ac:dyDescent="0.35">
      <c r="A1213" s="49" t="s">
        <v>182</v>
      </c>
      <c r="B1213" s="49" t="s">
        <v>120</v>
      </c>
      <c r="C1213" s="49" t="s">
        <v>6</v>
      </c>
      <c r="D1213" s="49" t="s">
        <v>51</v>
      </c>
      <c r="E1213" s="49" t="s">
        <v>2</v>
      </c>
      <c r="F1213" s="49" t="s">
        <v>63</v>
      </c>
      <c r="G1213" s="49" t="s">
        <v>18</v>
      </c>
      <c r="H1213" s="49">
        <v>308.7</v>
      </c>
      <c r="I1213" s="49">
        <v>343</v>
      </c>
      <c r="J1213" s="49">
        <v>490</v>
      </c>
      <c r="K1213" s="49">
        <v>700</v>
      </c>
      <c r="L1213" s="49" t="s">
        <v>48</v>
      </c>
      <c r="M1213" s="49">
        <v>30000</v>
      </c>
    </row>
    <row r="1214" spans="1:13" x14ac:dyDescent="0.35">
      <c r="A1214" s="49" t="s">
        <v>182</v>
      </c>
      <c r="B1214" s="49" t="s">
        <v>120</v>
      </c>
      <c r="C1214" s="49" t="s">
        <v>6</v>
      </c>
      <c r="D1214" s="49" t="s">
        <v>51</v>
      </c>
      <c r="E1214" s="49" t="s">
        <v>2</v>
      </c>
      <c r="F1214" s="49" t="s">
        <v>63</v>
      </c>
      <c r="G1214" s="49" t="s">
        <v>19</v>
      </c>
      <c r="H1214" s="49">
        <v>308.7</v>
      </c>
      <c r="I1214" s="49">
        <v>343</v>
      </c>
      <c r="J1214" s="49">
        <v>490</v>
      </c>
      <c r="K1214" s="49">
        <v>700</v>
      </c>
      <c r="L1214" s="49" t="s">
        <v>48</v>
      </c>
      <c r="M1214" s="49">
        <v>30000</v>
      </c>
    </row>
    <row r="1215" spans="1:13" x14ac:dyDescent="0.35">
      <c r="A1215" s="49" t="s">
        <v>182</v>
      </c>
      <c r="B1215" s="49" t="s">
        <v>120</v>
      </c>
      <c r="C1215" s="49" t="s">
        <v>6</v>
      </c>
      <c r="D1215" s="49" t="s">
        <v>51</v>
      </c>
      <c r="E1215" s="49" t="s">
        <v>3</v>
      </c>
      <c r="F1215" s="49" t="s">
        <v>63</v>
      </c>
      <c r="G1215" s="49" t="s">
        <v>20</v>
      </c>
      <c r="H1215" s="49">
        <v>243</v>
      </c>
      <c r="I1215" s="49">
        <v>270</v>
      </c>
      <c r="J1215" s="49">
        <v>385</v>
      </c>
      <c r="K1215" s="49">
        <v>550</v>
      </c>
      <c r="L1215" s="49" t="s">
        <v>48</v>
      </c>
      <c r="M1215" s="49">
        <v>30000</v>
      </c>
    </row>
    <row r="1216" spans="1:13" x14ac:dyDescent="0.35">
      <c r="A1216" s="49" t="s">
        <v>182</v>
      </c>
      <c r="B1216" s="49" t="s">
        <v>120</v>
      </c>
      <c r="C1216" s="49" t="s">
        <v>6</v>
      </c>
      <c r="D1216" s="49" t="s">
        <v>51</v>
      </c>
      <c r="E1216" s="49" t="s">
        <v>3</v>
      </c>
      <c r="F1216" s="49" t="s">
        <v>63</v>
      </c>
      <c r="G1216" s="49" t="s">
        <v>21</v>
      </c>
      <c r="H1216" s="49">
        <v>243</v>
      </c>
      <c r="I1216" s="49">
        <v>270</v>
      </c>
      <c r="J1216" s="49">
        <v>385</v>
      </c>
      <c r="K1216" s="49">
        <v>550</v>
      </c>
      <c r="L1216" s="49" t="s">
        <v>48</v>
      </c>
      <c r="M1216" s="49">
        <v>30000</v>
      </c>
    </row>
    <row r="1217" spans="1:13" x14ac:dyDescent="0.35">
      <c r="A1217" s="49" t="s">
        <v>182</v>
      </c>
      <c r="B1217" s="49" t="s">
        <v>120</v>
      </c>
      <c r="C1217" s="49" t="s">
        <v>6</v>
      </c>
      <c r="D1217" s="49" t="s">
        <v>52</v>
      </c>
      <c r="E1217" s="49" t="s">
        <v>2</v>
      </c>
      <c r="F1217" s="49" t="s">
        <v>63</v>
      </c>
      <c r="G1217" s="49" t="s">
        <v>53</v>
      </c>
      <c r="H1217" s="49">
        <v>396.90000000000003</v>
      </c>
      <c r="I1217" s="49">
        <v>441</v>
      </c>
      <c r="J1217" s="49">
        <v>490</v>
      </c>
      <c r="K1217" s="49">
        <v>700</v>
      </c>
      <c r="L1217" s="49" t="s">
        <v>48</v>
      </c>
      <c r="M1217" s="49">
        <v>30000</v>
      </c>
    </row>
    <row r="1218" spans="1:13" x14ac:dyDescent="0.35">
      <c r="A1218" s="49" t="s">
        <v>182</v>
      </c>
      <c r="B1218" s="49" t="s">
        <v>120</v>
      </c>
      <c r="C1218" s="49" t="s">
        <v>6</v>
      </c>
      <c r="D1218" s="49" t="s">
        <v>52</v>
      </c>
      <c r="E1218" s="49" t="s">
        <v>2</v>
      </c>
      <c r="F1218" s="49" t="s">
        <v>63</v>
      </c>
      <c r="G1218" s="49" t="s">
        <v>54</v>
      </c>
      <c r="H1218" s="49">
        <v>396.90000000000003</v>
      </c>
      <c r="I1218" s="49">
        <v>441</v>
      </c>
      <c r="J1218" s="49">
        <v>490</v>
      </c>
      <c r="K1218" s="49">
        <v>700</v>
      </c>
      <c r="L1218" s="49" t="s">
        <v>48</v>
      </c>
      <c r="M1218" s="49">
        <v>30000</v>
      </c>
    </row>
    <row r="1219" spans="1:13" x14ac:dyDescent="0.35">
      <c r="A1219" s="49" t="s">
        <v>182</v>
      </c>
      <c r="B1219" s="49" t="s">
        <v>120</v>
      </c>
      <c r="C1219" s="49" t="s">
        <v>6</v>
      </c>
      <c r="D1219" s="49" t="s">
        <v>52</v>
      </c>
      <c r="E1219" s="49" t="s">
        <v>2</v>
      </c>
      <c r="F1219" s="49" t="s">
        <v>63</v>
      </c>
      <c r="G1219" s="49" t="s">
        <v>55</v>
      </c>
      <c r="H1219" s="49">
        <v>396.90000000000003</v>
      </c>
      <c r="I1219" s="49">
        <v>441</v>
      </c>
      <c r="J1219" s="49">
        <v>490</v>
      </c>
      <c r="K1219" s="49">
        <v>700</v>
      </c>
      <c r="L1219" s="49" t="s">
        <v>48</v>
      </c>
      <c r="M1219" s="49">
        <v>30000</v>
      </c>
    </row>
    <row r="1220" spans="1:13" x14ac:dyDescent="0.35">
      <c r="A1220" s="49" t="s">
        <v>182</v>
      </c>
      <c r="B1220" s="49" t="s">
        <v>120</v>
      </c>
      <c r="C1220" s="49" t="s">
        <v>6</v>
      </c>
      <c r="D1220" s="49" t="s">
        <v>52</v>
      </c>
      <c r="E1220" s="49" t="s">
        <v>2</v>
      </c>
      <c r="F1220" s="49" t="s">
        <v>63</v>
      </c>
      <c r="G1220" s="49" t="s">
        <v>56</v>
      </c>
      <c r="H1220" s="49">
        <v>396.90000000000003</v>
      </c>
      <c r="I1220" s="49">
        <v>441</v>
      </c>
      <c r="J1220" s="49">
        <v>490</v>
      </c>
      <c r="K1220" s="49">
        <v>700</v>
      </c>
      <c r="L1220" s="49" t="s">
        <v>48</v>
      </c>
      <c r="M1220" s="49">
        <v>30000</v>
      </c>
    </row>
    <row r="1221" spans="1:13" x14ac:dyDescent="0.35">
      <c r="A1221" s="49" t="s">
        <v>182</v>
      </c>
      <c r="B1221" s="49" t="s">
        <v>120</v>
      </c>
      <c r="C1221" s="49" t="s">
        <v>6</v>
      </c>
      <c r="D1221" s="49" t="s">
        <v>52</v>
      </c>
      <c r="E1221" s="49" t="s">
        <v>2</v>
      </c>
      <c r="F1221" s="49" t="s">
        <v>63</v>
      </c>
      <c r="G1221" s="49" t="s">
        <v>57</v>
      </c>
      <c r="H1221" s="49">
        <v>396.90000000000003</v>
      </c>
      <c r="I1221" s="49">
        <v>441</v>
      </c>
      <c r="J1221" s="49">
        <v>490</v>
      </c>
      <c r="K1221" s="49">
        <v>700</v>
      </c>
      <c r="L1221" s="49" t="s">
        <v>48</v>
      </c>
      <c r="M1221" s="49">
        <v>30000</v>
      </c>
    </row>
    <row r="1222" spans="1:13" x14ac:dyDescent="0.35">
      <c r="A1222" s="49" t="s">
        <v>182</v>
      </c>
      <c r="B1222" s="49" t="s">
        <v>120</v>
      </c>
      <c r="C1222" s="49" t="s">
        <v>6</v>
      </c>
      <c r="D1222" s="49" t="s">
        <v>58</v>
      </c>
      <c r="E1222" s="49" t="s">
        <v>2</v>
      </c>
      <c r="F1222" s="49" t="s">
        <v>63</v>
      </c>
      <c r="G1222" s="49" t="s">
        <v>22</v>
      </c>
      <c r="H1222" s="49">
        <v>366.3</v>
      </c>
      <c r="I1222" s="49">
        <v>407</v>
      </c>
      <c r="J1222" s="49">
        <v>493</v>
      </c>
      <c r="K1222" s="49">
        <v>579</v>
      </c>
      <c r="L1222" s="49" t="s">
        <v>48</v>
      </c>
      <c r="M1222" s="49">
        <v>30000</v>
      </c>
    </row>
    <row r="1223" spans="1:13" x14ac:dyDescent="0.35">
      <c r="A1223" s="49" t="s">
        <v>182</v>
      </c>
      <c r="B1223" s="49" t="s">
        <v>120</v>
      </c>
      <c r="C1223" s="49" t="s">
        <v>6</v>
      </c>
      <c r="D1223" s="49" t="s">
        <v>58</v>
      </c>
      <c r="E1223" s="49" t="s">
        <v>2</v>
      </c>
      <c r="F1223" s="49" t="s">
        <v>63</v>
      </c>
      <c r="G1223" s="49" t="s">
        <v>23</v>
      </c>
      <c r="H1223" s="49">
        <v>366.3</v>
      </c>
      <c r="I1223" s="49">
        <v>407</v>
      </c>
      <c r="J1223" s="49">
        <v>493</v>
      </c>
      <c r="K1223" s="49">
        <v>579</v>
      </c>
      <c r="L1223" s="49" t="s">
        <v>48</v>
      </c>
      <c r="M1223" s="49">
        <v>30000</v>
      </c>
    </row>
    <row r="1224" spans="1:13" x14ac:dyDescent="0.35">
      <c r="A1224" s="49" t="s">
        <v>182</v>
      </c>
      <c r="B1224" s="49" t="s">
        <v>120</v>
      </c>
      <c r="C1224" s="49" t="s">
        <v>6</v>
      </c>
      <c r="D1224" s="49" t="s">
        <v>58</v>
      </c>
      <c r="E1224" s="49" t="s">
        <v>3</v>
      </c>
      <c r="F1224" s="49" t="s">
        <v>63</v>
      </c>
      <c r="G1224" s="49" t="s">
        <v>24</v>
      </c>
      <c r="H1224" s="49">
        <v>366.3</v>
      </c>
      <c r="I1224" s="49">
        <v>407</v>
      </c>
      <c r="J1224" s="49">
        <v>493</v>
      </c>
      <c r="K1224" s="49">
        <v>579</v>
      </c>
      <c r="L1224" s="49" t="s">
        <v>48</v>
      </c>
      <c r="M1224" s="49">
        <v>30000</v>
      </c>
    </row>
    <row r="1225" spans="1:13" x14ac:dyDescent="0.35">
      <c r="A1225" s="49" t="s">
        <v>182</v>
      </c>
      <c r="B1225" s="49" t="s">
        <v>120</v>
      </c>
      <c r="C1225" s="49" t="s">
        <v>6</v>
      </c>
      <c r="D1225" s="49" t="s">
        <v>59</v>
      </c>
      <c r="E1225" s="49" t="s">
        <v>2</v>
      </c>
      <c r="F1225" s="49" t="s">
        <v>63</v>
      </c>
      <c r="G1225" s="49" t="s">
        <v>60</v>
      </c>
      <c r="H1225" s="49">
        <v>351</v>
      </c>
      <c r="I1225" s="49">
        <v>390</v>
      </c>
      <c r="J1225" s="49">
        <v>472</v>
      </c>
      <c r="K1225" s="49">
        <v>555</v>
      </c>
      <c r="L1225" s="49" t="s">
        <v>48</v>
      </c>
      <c r="M1225" s="49">
        <v>30000</v>
      </c>
    </row>
    <row r="1226" spans="1:13" x14ac:dyDescent="0.35">
      <c r="A1226" s="49" t="s">
        <v>182</v>
      </c>
      <c r="B1226" s="49" t="s">
        <v>120</v>
      </c>
      <c r="C1226" s="49" t="s">
        <v>6</v>
      </c>
      <c r="D1226" s="49" t="s">
        <v>59</v>
      </c>
      <c r="E1226" s="49" t="s">
        <v>2</v>
      </c>
      <c r="F1226" s="49" t="s">
        <v>63</v>
      </c>
      <c r="G1226" s="49" t="s">
        <v>25</v>
      </c>
      <c r="H1226" s="49">
        <v>351</v>
      </c>
      <c r="I1226" s="49">
        <v>390</v>
      </c>
      <c r="J1226" s="49">
        <v>472</v>
      </c>
      <c r="K1226" s="49">
        <v>555</v>
      </c>
      <c r="L1226" s="49" t="s">
        <v>48</v>
      </c>
      <c r="M1226" s="49">
        <v>30000</v>
      </c>
    </row>
    <row r="1227" spans="1:13" x14ac:dyDescent="0.35">
      <c r="A1227" s="49" t="s">
        <v>182</v>
      </c>
      <c r="B1227" s="49" t="s">
        <v>120</v>
      </c>
      <c r="C1227" s="49" t="s">
        <v>6</v>
      </c>
      <c r="D1227" s="49" t="s">
        <v>59</v>
      </c>
      <c r="E1227" s="49" t="s">
        <v>2</v>
      </c>
      <c r="F1227" s="49" t="s">
        <v>63</v>
      </c>
      <c r="G1227" s="49" t="s">
        <v>26</v>
      </c>
      <c r="H1227" s="49">
        <v>351</v>
      </c>
      <c r="I1227" s="49">
        <v>390</v>
      </c>
      <c r="J1227" s="49">
        <v>472</v>
      </c>
      <c r="K1227" s="49">
        <v>555</v>
      </c>
      <c r="L1227" s="49" t="s">
        <v>48</v>
      </c>
      <c r="M1227" s="49">
        <v>30000</v>
      </c>
    </row>
    <row r="1228" spans="1:13" x14ac:dyDescent="0.35">
      <c r="A1228" s="49" t="s">
        <v>182</v>
      </c>
      <c r="B1228" s="49" t="s">
        <v>120</v>
      </c>
      <c r="C1228" s="49" t="s">
        <v>6</v>
      </c>
      <c r="D1228" s="49" t="s">
        <v>59</v>
      </c>
      <c r="E1228" s="49" t="s">
        <v>3</v>
      </c>
      <c r="F1228" s="49" t="s">
        <v>63</v>
      </c>
      <c r="G1228" s="49" t="s">
        <v>27</v>
      </c>
      <c r="H1228" s="49">
        <v>351</v>
      </c>
      <c r="I1228" s="49">
        <v>390</v>
      </c>
      <c r="J1228" s="49">
        <v>472</v>
      </c>
      <c r="K1228" s="49">
        <v>555</v>
      </c>
      <c r="L1228" s="49" t="s">
        <v>48</v>
      </c>
      <c r="M1228" s="49">
        <v>30000</v>
      </c>
    </row>
    <row r="1229" spans="1:13" x14ac:dyDescent="0.35">
      <c r="A1229" s="49" t="s">
        <v>182</v>
      </c>
      <c r="B1229" s="49" t="s">
        <v>120</v>
      </c>
      <c r="C1229" s="49" t="s">
        <v>6</v>
      </c>
      <c r="D1229" s="49" t="s">
        <v>61</v>
      </c>
      <c r="E1229" s="49" t="s">
        <v>2</v>
      </c>
      <c r="F1229" s="49" t="s">
        <v>63</v>
      </c>
      <c r="G1229" s="49" t="s">
        <v>62</v>
      </c>
      <c r="H1229" s="49">
        <v>206.1</v>
      </c>
      <c r="I1229" s="49">
        <v>229</v>
      </c>
      <c r="J1229" s="49">
        <v>326</v>
      </c>
      <c r="K1229" s="49">
        <v>465</v>
      </c>
      <c r="L1229" s="49" t="s">
        <v>48</v>
      </c>
      <c r="M1229" s="49">
        <v>30000</v>
      </c>
    </row>
    <row r="1230" spans="1:13" x14ac:dyDescent="0.35">
      <c r="A1230" s="49" t="s">
        <v>182</v>
      </c>
      <c r="B1230" s="49" t="s">
        <v>120</v>
      </c>
      <c r="C1230" s="49" t="s">
        <v>7</v>
      </c>
      <c r="D1230" s="49" t="s">
        <v>47</v>
      </c>
      <c r="E1230" s="49" t="s">
        <v>2</v>
      </c>
      <c r="F1230" s="49" t="s">
        <v>63</v>
      </c>
      <c r="G1230" s="49" t="s">
        <v>10</v>
      </c>
      <c r="H1230" s="49">
        <v>382.32</v>
      </c>
      <c r="I1230" s="49">
        <v>424.8</v>
      </c>
      <c r="J1230" s="49">
        <v>472</v>
      </c>
      <c r="K1230" s="49">
        <v>550</v>
      </c>
      <c r="L1230" s="49" t="s">
        <v>48</v>
      </c>
      <c r="M1230" s="49">
        <v>24000</v>
      </c>
    </row>
    <row r="1231" spans="1:13" x14ac:dyDescent="0.35">
      <c r="A1231" s="49" t="s">
        <v>182</v>
      </c>
      <c r="B1231" s="49" t="s">
        <v>120</v>
      </c>
      <c r="C1231" s="49" t="s">
        <v>7</v>
      </c>
      <c r="D1231" s="49" t="s">
        <v>47</v>
      </c>
      <c r="E1231" s="49" t="s">
        <v>2</v>
      </c>
      <c r="F1231" s="49" t="s">
        <v>63</v>
      </c>
      <c r="G1231" s="49" t="s">
        <v>11</v>
      </c>
      <c r="H1231" s="49">
        <v>382.32</v>
      </c>
      <c r="I1231" s="49">
        <v>424.8</v>
      </c>
      <c r="J1231" s="49">
        <v>472</v>
      </c>
      <c r="K1231" s="49">
        <v>550</v>
      </c>
      <c r="L1231" s="49" t="s">
        <v>48</v>
      </c>
      <c r="M1231" s="49">
        <v>24000</v>
      </c>
    </row>
    <row r="1232" spans="1:13" x14ac:dyDescent="0.35">
      <c r="A1232" s="49" t="s">
        <v>182</v>
      </c>
      <c r="B1232" s="49" t="s">
        <v>120</v>
      </c>
      <c r="C1232" s="49" t="s">
        <v>7</v>
      </c>
      <c r="D1232" s="49" t="s">
        <v>47</v>
      </c>
      <c r="E1232" s="49" t="s">
        <v>2</v>
      </c>
      <c r="F1232" s="49" t="s">
        <v>63</v>
      </c>
      <c r="G1232" s="49" t="s">
        <v>49</v>
      </c>
      <c r="H1232" s="49">
        <v>382.32</v>
      </c>
      <c r="I1232" s="49">
        <v>424.8</v>
      </c>
      <c r="J1232" s="49">
        <v>472</v>
      </c>
      <c r="K1232" s="49">
        <v>550</v>
      </c>
      <c r="L1232" s="49" t="s">
        <v>48</v>
      </c>
      <c r="M1232" s="49">
        <v>24000</v>
      </c>
    </row>
    <row r="1233" spans="1:13" x14ac:dyDescent="0.35">
      <c r="A1233" s="49" t="s">
        <v>182</v>
      </c>
      <c r="B1233" s="49" t="s">
        <v>120</v>
      </c>
      <c r="C1233" s="49" t="s">
        <v>7</v>
      </c>
      <c r="D1233" s="49" t="s">
        <v>47</v>
      </c>
      <c r="E1233" s="49" t="s">
        <v>2</v>
      </c>
      <c r="F1233" s="49" t="s">
        <v>63</v>
      </c>
      <c r="G1233" s="49" t="s">
        <v>12</v>
      </c>
      <c r="H1233" s="49">
        <v>382.32</v>
      </c>
      <c r="I1233" s="49">
        <v>424.8</v>
      </c>
      <c r="J1233" s="49">
        <v>472</v>
      </c>
      <c r="K1233" s="49">
        <v>550</v>
      </c>
      <c r="L1233" s="49" t="s">
        <v>48</v>
      </c>
      <c r="M1233" s="49">
        <v>24000</v>
      </c>
    </row>
    <row r="1234" spans="1:13" x14ac:dyDescent="0.35">
      <c r="A1234" s="49" t="s">
        <v>182</v>
      </c>
      <c r="B1234" s="49" t="s">
        <v>120</v>
      </c>
      <c r="C1234" s="49" t="s">
        <v>7</v>
      </c>
      <c r="D1234" s="49" t="s">
        <v>50</v>
      </c>
      <c r="E1234" s="49" t="s">
        <v>2</v>
      </c>
      <c r="F1234" s="49" t="s">
        <v>63</v>
      </c>
      <c r="G1234" s="49" t="s">
        <v>13</v>
      </c>
      <c r="H1234" s="49">
        <v>423.90000000000003</v>
      </c>
      <c r="I1234" s="49">
        <v>471</v>
      </c>
      <c r="J1234" s="49">
        <v>672</v>
      </c>
      <c r="K1234" s="49">
        <v>960</v>
      </c>
      <c r="L1234" s="49" t="s">
        <v>48</v>
      </c>
      <c r="M1234" s="49">
        <v>24000</v>
      </c>
    </row>
    <row r="1235" spans="1:13" x14ac:dyDescent="0.35">
      <c r="A1235" s="49" t="s">
        <v>182</v>
      </c>
      <c r="B1235" s="49" t="s">
        <v>120</v>
      </c>
      <c r="C1235" s="49" t="s">
        <v>7</v>
      </c>
      <c r="D1235" s="49" t="s">
        <v>50</v>
      </c>
      <c r="E1235" s="49" t="s">
        <v>2</v>
      </c>
      <c r="F1235" s="49" t="s">
        <v>63</v>
      </c>
      <c r="G1235" s="49" t="s">
        <v>14</v>
      </c>
      <c r="H1235" s="49">
        <v>423.90000000000003</v>
      </c>
      <c r="I1235" s="49">
        <v>471</v>
      </c>
      <c r="J1235" s="49">
        <v>672</v>
      </c>
      <c r="K1235" s="49">
        <v>960</v>
      </c>
      <c r="L1235" s="49" t="s">
        <v>48</v>
      </c>
      <c r="M1235" s="49">
        <v>24000</v>
      </c>
    </row>
    <row r="1236" spans="1:13" x14ac:dyDescent="0.35">
      <c r="A1236" s="49" t="s">
        <v>182</v>
      </c>
      <c r="B1236" s="49" t="s">
        <v>120</v>
      </c>
      <c r="C1236" s="49" t="s">
        <v>7</v>
      </c>
      <c r="D1236" s="49" t="s">
        <v>50</v>
      </c>
      <c r="E1236" s="49" t="s">
        <v>2</v>
      </c>
      <c r="F1236" s="49" t="s">
        <v>63</v>
      </c>
      <c r="G1236" s="49" t="s">
        <v>15</v>
      </c>
      <c r="H1236" s="49">
        <v>423.90000000000003</v>
      </c>
      <c r="I1236" s="49">
        <v>471</v>
      </c>
      <c r="J1236" s="49">
        <v>672</v>
      </c>
      <c r="K1236" s="49">
        <v>960</v>
      </c>
      <c r="L1236" s="49" t="s">
        <v>48</v>
      </c>
      <c r="M1236" s="49">
        <v>24000</v>
      </c>
    </row>
    <row r="1237" spans="1:13" x14ac:dyDescent="0.35">
      <c r="A1237" s="49" t="s">
        <v>182</v>
      </c>
      <c r="B1237" s="49" t="s">
        <v>120</v>
      </c>
      <c r="C1237" s="49" t="s">
        <v>7</v>
      </c>
      <c r="D1237" s="49" t="s">
        <v>50</v>
      </c>
      <c r="E1237" s="49" t="s">
        <v>2</v>
      </c>
      <c r="F1237" s="49" t="s">
        <v>63</v>
      </c>
      <c r="G1237" s="49" t="s">
        <v>16</v>
      </c>
      <c r="H1237" s="49">
        <v>423.90000000000003</v>
      </c>
      <c r="I1237" s="49">
        <v>471</v>
      </c>
      <c r="J1237" s="49">
        <v>672</v>
      </c>
      <c r="K1237" s="49">
        <v>960</v>
      </c>
      <c r="L1237" s="49" t="s">
        <v>48</v>
      </c>
      <c r="M1237" s="49">
        <v>24000</v>
      </c>
    </row>
    <row r="1238" spans="1:13" x14ac:dyDescent="0.35">
      <c r="A1238" s="49" t="s">
        <v>182</v>
      </c>
      <c r="B1238" s="49" t="s">
        <v>120</v>
      </c>
      <c r="C1238" s="49" t="s">
        <v>7</v>
      </c>
      <c r="D1238" s="49" t="s">
        <v>50</v>
      </c>
      <c r="E1238" s="49" t="s">
        <v>2</v>
      </c>
      <c r="F1238" s="49" t="s">
        <v>63</v>
      </c>
      <c r="G1238" s="49" t="s">
        <v>17</v>
      </c>
      <c r="H1238" s="49">
        <v>423.90000000000003</v>
      </c>
      <c r="I1238" s="49">
        <v>471</v>
      </c>
      <c r="J1238" s="49">
        <v>672</v>
      </c>
      <c r="K1238" s="49">
        <v>960</v>
      </c>
      <c r="L1238" s="49" t="s">
        <v>48</v>
      </c>
      <c r="M1238" s="49">
        <v>24000</v>
      </c>
    </row>
    <row r="1239" spans="1:13" x14ac:dyDescent="0.35">
      <c r="A1239" s="49" t="s">
        <v>182</v>
      </c>
      <c r="B1239" s="49" t="s">
        <v>120</v>
      </c>
      <c r="C1239" s="49" t="s">
        <v>7</v>
      </c>
      <c r="D1239" s="49" t="s">
        <v>51</v>
      </c>
      <c r="E1239" s="49" t="s">
        <v>2</v>
      </c>
      <c r="F1239" s="49" t="s">
        <v>63</v>
      </c>
      <c r="G1239" s="49" t="s">
        <v>18</v>
      </c>
      <c r="H1239" s="49">
        <v>317.7</v>
      </c>
      <c r="I1239" s="49">
        <v>353</v>
      </c>
      <c r="J1239" s="49">
        <v>504</v>
      </c>
      <c r="K1239" s="49">
        <v>720</v>
      </c>
      <c r="L1239" s="49" t="s">
        <v>48</v>
      </c>
      <c r="M1239" s="49">
        <v>24000</v>
      </c>
    </row>
    <row r="1240" spans="1:13" x14ac:dyDescent="0.35">
      <c r="A1240" s="49" t="s">
        <v>182</v>
      </c>
      <c r="B1240" s="49" t="s">
        <v>120</v>
      </c>
      <c r="C1240" s="49" t="s">
        <v>7</v>
      </c>
      <c r="D1240" s="49" t="s">
        <v>51</v>
      </c>
      <c r="E1240" s="49" t="s">
        <v>2</v>
      </c>
      <c r="F1240" s="49" t="s">
        <v>63</v>
      </c>
      <c r="G1240" s="49" t="s">
        <v>19</v>
      </c>
      <c r="H1240" s="49">
        <v>317.7</v>
      </c>
      <c r="I1240" s="49">
        <v>353</v>
      </c>
      <c r="J1240" s="49">
        <v>504</v>
      </c>
      <c r="K1240" s="49">
        <v>720</v>
      </c>
      <c r="L1240" s="49" t="s">
        <v>48</v>
      </c>
      <c r="M1240" s="49">
        <v>24000</v>
      </c>
    </row>
    <row r="1241" spans="1:13" x14ac:dyDescent="0.35">
      <c r="A1241" s="49" t="s">
        <v>182</v>
      </c>
      <c r="B1241" s="49" t="s">
        <v>120</v>
      </c>
      <c r="C1241" s="49" t="s">
        <v>7</v>
      </c>
      <c r="D1241" s="49" t="s">
        <v>51</v>
      </c>
      <c r="E1241" s="49" t="s">
        <v>3</v>
      </c>
      <c r="F1241" s="49" t="s">
        <v>63</v>
      </c>
      <c r="G1241" s="49" t="s">
        <v>20</v>
      </c>
      <c r="H1241" s="49">
        <v>243</v>
      </c>
      <c r="I1241" s="49">
        <v>270</v>
      </c>
      <c r="J1241" s="49">
        <v>385</v>
      </c>
      <c r="K1241" s="49">
        <v>550</v>
      </c>
      <c r="L1241" s="49" t="s">
        <v>48</v>
      </c>
      <c r="M1241" s="49">
        <v>24000</v>
      </c>
    </row>
    <row r="1242" spans="1:13" x14ac:dyDescent="0.35">
      <c r="A1242" s="49" t="s">
        <v>182</v>
      </c>
      <c r="B1242" s="49" t="s">
        <v>120</v>
      </c>
      <c r="C1242" s="49" t="s">
        <v>7</v>
      </c>
      <c r="D1242" s="49" t="s">
        <v>51</v>
      </c>
      <c r="E1242" s="49" t="s">
        <v>3</v>
      </c>
      <c r="F1242" s="49" t="s">
        <v>63</v>
      </c>
      <c r="G1242" s="49" t="s">
        <v>21</v>
      </c>
      <c r="H1242" s="49">
        <v>243</v>
      </c>
      <c r="I1242" s="49">
        <v>270</v>
      </c>
      <c r="J1242" s="49">
        <v>385</v>
      </c>
      <c r="K1242" s="49">
        <v>550</v>
      </c>
      <c r="L1242" s="49" t="s">
        <v>48</v>
      </c>
      <c r="M1242" s="49">
        <v>24000</v>
      </c>
    </row>
    <row r="1243" spans="1:13" x14ac:dyDescent="0.35">
      <c r="A1243" s="49" t="s">
        <v>182</v>
      </c>
      <c r="B1243" s="49" t="s">
        <v>120</v>
      </c>
      <c r="C1243" s="49" t="s">
        <v>7</v>
      </c>
      <c r="D1243" s="49" t="s">
        <v>52</v>
      </c>
      <c r="E1243" s="49" t="s">
        <v>2</v>
      </c>
      <c r="F1243" s="49" t="s">
        <v>63</v>
      </c>
      <c r="G1243" s="49" t="s">
        <v>53</v>
      </c>
      <c r="H1243" s="49">
        <v>408.24</v>
      </c>
      <c r="I1243" s="49">
        <v>453.6</v>
      </c>
      <c r="J1243" s="49">
        <v>504</v>
      </c>
      <c r="K1243" s="49">
        <v>720</v>
      </c>
      <c r="L1243" s="49" t="s">
        <v>48</v>
      </c>
      <c r="M1243" s="49">
        <v>24000</v>
      </c>
    </row>
    <row r="1244" spans="1:13" x14ac:dyDescent="0.35">
      <c r="A1244" s="49" t="s">
        <v>182</v>
      </c>
      <c r="B1244" s="49" t="s">
        <v>120</v>
      </c>
      <c r="C1244" s="49" t="s">
        <v>7</v>
      </c>
      <c r="D1244" s="49" t="s">
        <v>52</v>
      </c>
      <c r="E1244" s="49" t="s">
        <v>2</v>
      </c>
      <c r="F1244" s="49" t="s">
        <v>63</v>
      </c>
      <c r="G1244" s="49" t="s">
        <v>54</v>
      </c>
      <c r="H1244" s="49">
        <v>408.24</v>
      </c>
      <c r="I1244" s="49">
        <v>453.6</v>
      </c>
      <c r="J1244" s="49">
        <v>504</v>
      </c>
      <c r="K1244" s="49">
        <v>720</v>
      </c>
      <c r="L1244" s="49" t="s">
        <v>48</v>
      </c>
      <c r="M1244" s="49">
        <v>24000</v>
      </c>
    </row>
    <row r="1245" spans="1:13" x14ac:dyDescent="0.35">
      <c r="A1245" s="49" t="s">
        <v>182</v>
      </c>
      <c r="B1245" s="49" t="s">
        <v>120</v>
      </c>
      <c r="C1245" s="49" t="s">
        <v>7</v>
      </c>
      <c r="D1245" s="49" t="s">
        <v>52</v>
      </c>
      <c r="E1245" s="49" t="s">
        <v>2</v>
      </c>
      <c r="F1245" s="49" t="s">
        <v>63</v>
      </c>
      <c r="G1245" s="49" t="s">
        <v>55</v>
      </c>
      <c r="H1245" s="49">
        <v>408.24</v>
      </c>
      <c r="I1245" s="49">
        <v>453.6</v>
      </c>
      <c r="J1245" s="49">
        <v>504</v>
      </c>
      <c r="K1245" s="49">
        <v>720</v>
      </c>
      <c r="L1245" s="49" t="s">
        <v>48</v>
      </c>
      <c r="M1245" s="49">
        <v>24000</v>
      </c>
    </row>
    <row r="1246" spans="1:13" x14ac:dyDescent="0.35">
      <c r="A1246" s="49" t="s">
        <v>182</v>
      </c>
      <c r="B1246" s="49" t="s">
        <v>120</v>
      </c>
      <c r="C1246" s="49" t="s">
        <v>7</v>
      </c>
      <c r="D1246" s="49" t="s">
        <v>52</v>
      </c>
      <c r="E1246" s="49" t="s">
        <v>2</v>
      </c>
      <c r="F1246" s="49" t="s">
        <v>63</v>
      </c>
      <c r="G1246" s="49" t="s">
        <v>56</v>
      </c>
      <c r="H1246" s="49">
        <v>408.24</v>
      </c>
      <c r="I1246" s="49">
        <v>453.6</v>
      </c>
      <c r="J1246" s="49">
        <v>504</v>
      </c>
      <c r="K1246" s="49">
        <v>720</v>
      </c>
      <c r="L1246" s="49" t="s">
        <v>48</v>
      </c>
      <c r="M1246" s="49">
        <v>24000</v>
      </c>
    </row>
    <row r="1247" spans="1:13" x14ac:dyDescent="0.35">
      <c r="A1247" s="49" t="s">
        <v>182</v>
      </c>
      <c r="B1247" s="49" t="s">
        <v>120</v>
      </c>
      <c r="C1247" s="49" t="s">
        <v>7</v>
      </c>
      <c r="D1247" s="49" t="s">
        <v>52</v>
      </c>
      <c r="E1247" s="49" t="s">
        <v>2</v>
      </c>
      <c r="F1247" s="49" t="s">
        <v>63</v>
      </c>
      <c r="G1247" s="49" t="s">
        <v>57</v>
      </c>
      <c r="H1247" s="49">
        <v>408.24</v>
      </c>
      <c r="I1247" s="49">
        <v>453.6</v>
      </c>
      <c r="J1247" s="49">
        <v>504</v>
      </c>
      <c r="K1247" s="49">
        <v>720</v>
      </c>
      <c r="L1247" s="49" t="s">
        <v>48</v>
      </c>
      <c r="M1247" s="49">
        <v>24000</v>
      </c>
    </row>
    <row r="1248" spans="1:13" x14ac:dyDescent="0.35">
      <c r="A1248" s="49" t="s">
        <v>182</v>
      </c>
      <c r="B1248" s="49" t="s">
        <v>120</v>
      </c>
      <c r="C1248" s="49" t="s">
        <v>7</v>
      </c>
      <c r="D1248" s="49" t="s">
        <v>58</v>
      </c>
      <c r="E1248" s="49" t="s">
        <v>2</v>
      </c>
      <c r="F1248" s="49" t="s">
        <v>63</v>
      </c>
      <c r="G1248" s="49" t="s">
        <v>22</v>
      </c>
      <c r="H1248" s="49">
        <v>366.3</v>
      </c>
      <c r="I1248" s="49">
        <v>407</v>
      </c>
      <c r="J1248" s="49">
        <v>493</v>
      </c>
      <c r="K1248" s="49">
        <v>579</v>
      </c>
      <c r="L1248" s="49" t="s">
        <v>48</v>
      </c>
      <c r="M1248" s="49">
        <v>24000</v>
      </c>
    </row>
    <row r="1249" spans="1:13" x14ac:dyDescent="0.35">
      <c r="A1249" s="49" t="s">
        <v>182</v>
      </c>
      <c r="B1249" s="49" t="s">
        <v>120</v>
      </c>
      <c r="C1249" s="49" t="s">
        <v>7</v>
      </c>
      <c r="D1249" s="49" t="s">
        <v>58</v>
      </c>
      <c r="E1249" s="49" t="s">
        <v>2</v>
      </c>
      <c r="F1249" s="49" t="s">
        <v>63</v>
      </c>
      <c r="G1249" s="49" t="s">
        <v>23</v>
      </c>
      <c r="H1249" s="49">
        <v>366.3</v>
      </c>
      <c r="I1249" s="49">
        <v>407</v>
      </c>
      <c r="J1249" s="49">
        <v>493</v>
      </c>
      <c r="K1249" s="49">
        <v>579</v>
      </c>
      <c r="L1249" s="49" t="s">
        <v>48</v>
      </c>
      <c r="M1249" s="49">
        <v>24000</v>
      </c>
    </row>
    <row r="1250" spans="1:13" x14ac:dyDescent="0.35">
      <c r="A1250" s="49" t="s">
        <v>182</v>
      </c>
      <c r="B1250" s="49" t="s">
        <v>120</v>
      </c>
      <c r="C1250" s="49" t="s">
        <v>7</v>
      </c>
      <c r="D1250" s="49" t="s">
        <v>58</v>
      </c>
      <c r="E1250" s="49" t="s">
        <v>3</v>
      </c>
      <c r="F1250" s="49" t="s">
        <v>63</v>
      </c>
      <c r="G1250" s="49" t="s">
        <v>24</v>
      </c>
      <c r="H1250" s="49">
        <v>366.3</v>
      </c>
      <c r="I1250" s="49">
        <v>407</v>
      </c>
      <c r="J1250" s="49">
        <v>493</v>
      </c>
      <c r="K1250" s="49">
        <v>579</v>
      </c>
      <c r="L1250" s="49" t="s">
        <v>48</v>
      </c>
      <c r="M1250" s="49">
        <v>24000</v>
      </c>
    </row>
    <row r="1251" spans="1:13" x14ac:dyDescent="0.35">
      <c r="A1251" s="49" t="s">
        <v>182</v>
      </c>
      <c r="B1251" s="49" t="s">
        <v>120</v>
      </c>
      <c r="C1251" s="49" t="s">
        <v>7</v>
      </c>
      <c r="D1251" s="49" t="s">
        <v>59</v>
      </c>
      <c r="E1251" s="49" t="s">
        <v>2</v>
      </c>
      <c r="F1251" s="49" t="s">
        <v>63</v>
      </c>
      <c r="G1251" s="49" t="s">
        <v>60</v>
      </c>
      <c r="H1251" s="49">
        <v>351</v>
      </c>
      <c r="I1251" s="49">
        <v>390</v>
      </c>
      <c r="J1251" s="49">
        <v>472</v>
      </c>
      <c r="K1251" s="49">
        <v>555</v>
      </c>
      <c r="L1251" s="49" t="s">
        <v>48</v>
      </c>
      <c r="M1251" s="49">
        <v>24000</v>
      </c>
    </row>
    <row r="1252" spans="1:13" x14ac:dyDescent="0.35">
      <c r="A1252" s="49" t="s">
        <v>182</v>
      </c>
      <c r="B1252" s="49" t="s">
        <v>120</v>
      </c>
      <c r="C1252" s="49" t="s">
        <v>7</v>
      </c>
      <c r="D1252" s="49" t="s">
        <v>59</v>
      </c>
      <c r="E1252" s="49" t="s">
        <v>2</v>
      </c>
      <c r="F1252" s="49" t="s">
        <v>63</v>
      </c>
      <c r="G1252" s="49" t="s">
        <v>25</v>
      </c>
      <c r="H1252" s="49">
        <v>351</v>
      </c>
      <c r="I1252" s="49">
        <v>390</v>
      </c>
      <c r="J1252" s="49">
        <v>472</v>
      </c>
      <c r="K1252" s="49">
        <v>555</v>
      </c>
      <c r="L1252" s="49" t="s">
        <v>48</v>
      </c>
      <c r="M1252" s="49">
        <v>24000</v>
      </c>
    </row>
    <row r="1253" spans="1:13" x14ac:dyDescent="0.35">
      <c r="A1253" s="49" t="s">
        <v>182</v>
      </c>
      <c r="B1253" s="49" t="s">
        <v>120</v>
      </c>
      <c r="C1253" s="49" t="s">
        <v>7</v>
      </c>
      <c r="D1253" s="49" t="s">
        <v>59</v>
      </c>
      <c r="E1253" s="49" t="s">
        <v>2</v>
      </c>
      <c r="F1253" s="49" t="s">
        <v>63</v>
      </c>
      <c r="G1253" s="49" t="s">
        <v>26</v>
      </c>
      <c r="H1253" s="49">
        <v>351</v>
      </c>
      <c r="I1253" s="49">
        <v>390</v>
      </c>
      <c r="J1253" s="49">
        <v>472</v>
      </c>
      <c r="K1253" s="49">
        <v>555</v>
      </c>
      <c r="L1253" s="49" t="s">
        <v>48</v>
      </c>
      <c r="M1253" s="49">
        <v>24000</v>
      </c>
    </row>
    <row r="1254" spans="1:13" x14ac:dyDescent="0.35">
      <c r="A1254" s="49" t="s">
        <v>182</v>
      </c>
      <c r="B1254" s="49" t="s">
        <v>120</v>
      </c>
      <c r="C1254" s="49" t="s">
        <v>7</v>
      </c>
      <c r="D1254" s="49" t="s">
        <v>59</v>
      </c>
      <c r="E1254" s="49" t="s">
        <v>3</v>
      </c>
      <c r="F1254" s="49" t="s">
        <v>63</v>
      </c>
      <c r="G1254" s="49" t="s">
        <v>27</v>
      </c>
      <c r="H1254" s="49">
        <v>351</v>
      </c>
      <c r="I1254" s="49">
        <v>390</v>
      </c>
      <c r="J1254" s="49">
        <v>472</v>
      </c>
      <c r="K1254" s="49">
        <v>555</v>
      </c>
      <c r="L1254" s="49" t="s">
        <v>48</v>
      </c>
      <c r="M1254" s="49">
        <v>24000</v>
      </c>
    </row>
    <row r="1255" spans="1:13" x14ac:dyDescent="0.35">
      <c r="A1255" s="49" t="s">
        <v>182</v>
      </c>
      <c r="B1255" s="49" t="s">
        <v>120</v>
      </c>
      <c r="C1255" s="49" t="s">
        <v>7</v>
      </c>
      <c r="D1255" s="49" t="s">
        <v>61</v>
      </c>
      <c r="E1255" s="49" t="s">
        <v>2</v>
      </c>
      <c r="F1255" s="49" t="s">
        <v>63</v>
      </c>
      <c r="G1255" s="49" t="s">
        <v>62</v>
      </c>
      <c r="H1255" s="49">
        <v>212.4</v>
      </c>
      <c r="I1255" s="49">
        <v>236</v>
      </c>
      <c r="J1255" s="49">
        <v>336</v>
      </c>
      <c r="K1255" s="49">
        <v>480</v>
      </c>
      <c r="L1255" s="49" t="s">
        <v>48</v>
      </c>
      <c r="M1255" s="49">
        <v>24000</v>
      </c>
    </row>
    <row r="1256" spans="1:13" x14ac:dyDescent="0.35">
      <c r="A1256" s="49" t="s">
        <v>182</v>
      </c>
      <c r="B1256" s="49" t="s">
        <v>120</v>
      </c>
      <c r="C1256" s="49" t="s">
        <v>8</v>
      </c>
      <c r="D1256" s="49" t="s">
        <v>47</v>
      </c>
      <c r="E1256" s="49" t="s">
        <v>2</v>
      </c>
      <c r="F1256" s="49" t="s">
        <v>63</v>
      </c>
      <c r="G1256" s="49" t="s">
        <v>10</v>
      </c>
      <c r="H1256" s="49">
        <v>382.32</v>
      </c>
      <c r="I1256" s="49">
        <v>424.8</v>
      </c>
      <c r="J1256" s="49">
        <v>472</v>
      </c>
      <c r="K1256" s="49">
        <v>550</v>
      </c>
      <c r="L1256" s="49" t="s">
        <v>48</v>
      </c>
      <c r="M1256" s="49">
        <v>30000</v>
      </c>
    </row>
    <row r="1257" spans="1:13" x14ac:dyDescent="0.35">
      <c r="A1257" s="49" t="s">
        <v>182</v>
      </c>
      <c r="B1257" s="49" t="s">
        <v>120</v>
      </c>
      <c r="C1257" s="49" t="s">
        <v>8</v>
      </c>
      <c r="D1257" s="49" t="s">
        <v>47</v>
      </c>
      <c r="E1257" s="49" t="s">
        <v>2</v>
      </c>
      <c r="F1257" s="49" t="s">
        <v>63</v>
      </c>
      <c r="G1257" s="49" t="s">
        <v>11</v>
      </c>
      <c r="H1257" s="49">
        <v>382.32</v>
      </c>
      <c r="I1257" s="49">
        <v>424.8</v>
      </c>
      <c r="J1257" s="49">
        <v>472</v>
      </c>
      <c r="K1257" s="49">
        <v>550</v>
      </c>
      <c r="L1257" s="49" t="s">
        <v>48</v>
      </c>
      <c r="M1257" s="49">
        <v>30000</v>
      </c>
    </row>
    <row r="1258" spans="1:13" x14ac:dyDescent="0.35">
      <c r="A1258" s="49" t="s">
        <v>182</v>
      </c>
      <c r="B1258" s="49" t="s">
        <v>120</v>
      </c>
      <c r="C1258" s="49" t="s">
        <v>8</v>
      </c>
      <c r="D1258" s="49" t="s">
        <v>47</v>
      </c>
      <c r="E1258" s="49" t="s">
        <v>2</v>
      </c>
      <c r="F1258" s="49" t="s">
        <v>63</v>
      </c>
      <c r="G1258" s="49" t="s">
        <v>49</v>
      </c>
      <c r="H1258" s="49">
        <v>382.32</v>
      </c>
      <c r="I1258" s="49">
        <v>424.8</v>
      </c>
      <c r="J1258" s="49">
        <v>472</v>
      </c>
      <c r="K1258" s="49">
        <v>550</v>
      </c>
      <c r="L1258" s="49" t="s">
        <v>48</v>
      </c>
      <c r="M1258" s="49">
        <v>30000</v>
      </c>
    </row>
    <row r="1259" spans="1:13" x14ac:dyDescent="0.35">
      <c r="A1259" s="49" t="s">
        <v>182</v>
      </c>
      <c r="B1259" s="49" t="s">
        <v>120</v>
      </c>
      <c r="C1259" s="49" t="s">
        <v>8</v>
      </c>
      <c r="D1259" s="49" t="s">
        <v>47</v>
      </c>
      <c r="E1259" s="49" t="s">
        <v>2</v>
      </c>
      <c r="F1259" s="49" t="s">
        <v>63</v>
      </c>
      <c r="G1259" s="49" t="s">
        <v>12</v>
      </c>
      <c r="H1259" s="49">
        <v>382.32</v>
      </c>
      <c r="I1259" s="49">
        <v>424.8</v>
      </c>
      <c r="J1259" s="49">
        <v>472</v>
      </c>
      <c r="K1259" s="49">
        <v>550</v>
      </c>
      <c r="L1259" s="49" t="s">
        <v>48</v>
      </c>
      <c r="M1259" s="49">
        <v>30000</v>
      </c>
    </row>
    <row r="1260" spans="1:13" x14ac:dyDescent="0.35">
      <c r="A1260" s="49" t="s">
        <v>182</v>
      </c>
      <c r="B1260" s="49" t="s">
        <v>120</v>
      </c>
      <c r="C1260" s="49" t="s">
        <v>8</v>
      </c>
      <c r="D1260" s="49" t="s">
        <v>50</v>
      </c>
      <c r="E1260" s="49" t="s">
        <v>2</v>
      </c>
      <c r="F1260" s="49" t="s">
        <v>63</v>
      </c>
      <c r="G1260" s="49" t="s">
        <v>13</v>
      </c>
      <c r="H1260" s="49">
        <v>410.40000000000003</v>
      </c>
      <c r="I1260" s="49">
        <v>456</v>
      </c>
      <c r="J1260" s="49">
        <v>651</v>
      </c>
      <c r="K1260" s="49">
        <v>930</v>
      </c>
      <c r="L1260" s="49" t="s">
        <v>48</v>
      </c>
      <c r="M1260" s="49">
        <v>30000</v>
      </c>
    </row>
    <row r="1261" spans="1:13" x14ac:dyDescent="0.35">
      <c r="A1261" s="49" t="s">
        <v>182</v>
      </c>
      <c r="B1261" s="49" t="s">
        <v>120</v>
      </c>
      <c r="C1261" s="49" t="s">
        <v>8</v>
      </c>
      <c r="D1261" s="49" t="s">
        <v>50</v>
      </c>
      <c r="E1261" s="49" t="s">
        <v>2</v>
      </c>
      <c r="F1261" s="49" t="s">
        <v>63</v>
      </c>
      <c r="G1261" s="49" t="s">
        <v>14</v>
      </c>
      <c r="H1261" s="49">
        <v>410.40000000000003</v>
      </c>
      <c r="I1261" s="49">
        <v>456</v>
      </c>
      <c r="J1261" s="49">
        <v>651</v>
      </c>
      <c r="K1261" s="49">
        <v>930</v>
      </c>
      <c r="L1261" s="49" t="s">
        <v>48</v>
      </c>
      <c r="M1261" s="49">
        <v>30000</v>
      </c>
    </row>
    <row r="1262" spans="1:13" x14ac:dyDescent="0.35">
      <c r="A1262" s="49" t="s">
        <v>182</v>
      </c>
      <c r="B1262" s="49" t="s">
        <v>120</v>
      </c>
      <c r="C1262" s="49" t="s">
        <v>8</v>
      </c>
      <c r="D1262" s="49" t="s">
        <v>50</v>
      </c>
      <c r="E1262" s="49" t="s">
        <v>2</v>
      </c>
      <c r="F1262" s="49" t="s">
        <v>63</v>
      </c>
      <c r="G1262" s="49" t="s">
        <v>15</v>
      </c>
      <c r="H1262" s="49">
        <v>410.40000000000003</v>
      </c>
      <c r="I1262" s="49">
        <v>456</v>
      </c>
      <c r="J1262" s="49">
        <v>651</v>
      </c>
      <c r="K1262" s="49">
        <v>930</v>
      </c>
      <c r="L1262" s="49" t="s">
        <v>48</v>
      </c>
      <c r="M1262" s="49">
        <v>30000</v>
      </c>
    </row>
    <row r="1263" spans="1:13" x14ac:dyDescent="0.35">
      <c r="A1263" s="49" t="s">
        <v>182</v>
      </c>
      <c r="B1263" s="49" t="s">
        <v>120</v>
      </c>
      <c r="C1263" s="49" t="s">
        <v>8</v>
      </c>
      <c r="D1263" s="49" t="s">
        <v>50</v>
      </c>
      <c r="E1263" s="49" t="s">
        <v>2</v>
      </c>
      <c r="F1263" s="49" t="s">
        <v>63</v>
      </c>
      <c r="G1263" s="49" t="s">
        <v>16</v>
      </c>
      <c r="H1263" s="49">
        <v>410.40000000000003</v>
      </c>
      <c r="I1263" s="49">
        <v>456</v>
      </c>
      <c r="J1263" s="49">
        <v>651</v>
      </c>
      <c r="K1263" s="49">
        <v>930</v>
      </c>
      <c r="L1263" s="49" t="s">
        <v>48</v>
      </c>
      <c r="M1263" s="49">
        <v>30000</v>
      </c>
    </row>
    <row r="1264" spans="1:13" x14ac:dyDescent="0.35">
      <c r="A1264" s="49" t="s">
        <v>182</v>
      </c>
      <c r="B1264" s="49" t="s">
        <v>120</v>
      </c>
      <c r="C1264" s="49" t="s">
        <v>8</v>
      </c>
      <c r="D1264" s="49" t="s">
        <v>50</v>
      </c>
      <c r="E1264" s="49" t="s">
        <v>2</v>
      </c>
      <c r="F1264" s="49" t="s">
        <v>63</v>
      </c>
      <c r="G1264" s="49" t="s">
        <v>17</v>
      </c>
      <c r="H1264" s="49">
        <v>410.40000000000003</v>
      </c>
      <c r="I1264" s="49">
        <v>456</v>
      </c>
      <c r="J1264" s="49">
        <v>651</v>
      </c>
      <c r="K1264" s="49">
        <v>930</v>
      </c>
      <c r="L1264" s="49" t="s">
        <v>48</v>
      </c>
      <c r="M1264" s="49">
        <v>30000</v>
      </c>
    </row>
    <row r="1265" spans="1:13" x14ac:dyDescent="0.35">
      <c r="A1265" s="49" t="s">
        <v>182</v>
      </c>
      <c r="B1265" s="49" t="s">
        <v>120</v>
      </c>
      <c r="C1265" s="49" t="s">
        <v>8</v>
      </c>
      <c r="D1265" s="49" t="s">
        <v>51</v>
      </c>
      <c r="E1265" s="49" t="s">
        <v>2</v>
      </c>
      <c r="F1265" s="49" t="s">
        <v>63</v>
      </c>
      <c r="G1265" s="49" t="s">
        <v>18</v>
      </c>
      <c r="H1265" s="49">
        <v>308.7</v>
      </c>
      <c r="I1265" s="49">
        <v>343</v>
      </c>
      <c r="J1265" s="49">
        <v>490</v>
      </c>
      <c r="K1265" s="49">
        <v>700</v>
      </c>
      <c r="L1265" s="49" t="s">
        <v>48</v>
      </c>
      <c r="M1265" s="49">
        <v>30000</v>
      </c>
    </row>
    <row r="1266" spans="1:13" x14ac:dyDescent="0.35">
      <c r="A1266" s="49" t="s">
        <v>182</v>
      </c>
      <c r="B1266" s="49" t="s">
        <v>120</v>
      </c>
      <c r="C1266" s="49" t="s">
        <v>8</v>
      </c>
      <c r="D1266" s="49" t="s">
        <v>51</v>
      </c>
      <c r="E1266" s="49" t="s">
        <v>2</v>
      </c>
      <c r="F1266" s="49" t="s">
        <v>63</v>
      </c>
      <c r="G1266" s="49" t="s">
        <v>19</v>
      </c>
      <c r="H1266" s="49">
        <v>308.7</v>
      </c>
      <c r="I1266" s="49">
        <v>343</v>
      </c>
      <c r="J1266" s="49">
        <v>490</v>
      </c>
      <c r="K1266" s="49">
        <v>700</v>
      </c>
      <c r="L1266" s="49" t="s">
        <v>48</v>
      </c>
      <c r="M1266" s="49">
        <v>30000</v>
      </c>
    </row>
    <row r="1267" spans="1:13" x14ac:dyDescent="0.35">
      <c r="A1267" s="49" t="s">
        <v>182</v>
      </c>
      <c r="B1267" s="49" t="s">
        <v>120</v>
      </c>
      <c r="C1267" s="49" t="s">
        <v>8</v>
      </c>
      <c r="D1267" s="49" t="s">
        <v>51</v>
      </c>
      <c r="E1267" s="49" t="s">
        <v>3</v>
      </c>
      <c r="F1267" s="49" t="s">
        <v>63</v>
      </c>
      <c r="G1267" s="49" t="s">
        <v>20</v>
      </c>
      <c r="H1267" s="49">
        <v>243</v>
      </c>
      <c r="I1267" s="49">
        <v>270</v>
      </c>
      <c r="J1267" s="49">
        <v>385</v>
      </c>
      <c r="K1267" s="49">
        <v>550</v>
      </c>
      <c r="L1267" s="49" t="s">
        <v>48</v>
      </c>
      <c r="M1267" s="49">
        <v>30000</v>
      </c>
    </row>
    <row r="1268" spans="1:13" x14ac:dyDescent="0.35">
      <c r="A1268" s="49" t="s">
        <v>182</v>
      </c>
      <c r="B1268" s="49" t="s">
        <v>120</v>
      </c>
      <c r="C1268" s="49" t="s">
        <v>8</v>
      </c>
      <c r="D1268" s="49" t="s">
        <v>51</v>
      </c>
      <c r="E1268" s="49" t="s">
        <v>3</v>
      </c>
      <c r="F1268" s="49" t="s">
        <v>63</v>
      </c>
      <c r="G1268" s="49" t="s">
        <v>21</v>
      </c>
      <c r="H1268" s="49">
        <v>243</v>
      </c>
      <c r="I1268" s="49">
        <v>270</v>
      </c>
      <c r="J1268" s="49">
        <v>385</v>
      </c>
      <c r="K1268" s="49">
        <v>550</v>
      </c>
      <c r="L1268" s="49" t="s">
        <v>48</v>
      </c>
      <c r="M1268" s="49">
        <v>30000</v>
      </c>
    </row>
    <row r="1269" spans="1:13" x14ac:dyDescent="0.35">
      <c r="A1269" s="49" t="s">
        <v>182</v>
      </c>
      <c r="B1269" s="49" t="s">
        <v>120</v>
      </c>
      <c r="C1269" s="49" t="s">
        <v>8</v>
      </c>
      <c r="D1269" s="49" t="s">
        <v>52</v>
      </c>
      <c r="E1269" s="49" t="s">
        <v>2</v>
      </c>
      <c r="F1269" s="49" t="s">
        <v>63</v>
      </c>
      <c r="G1269" s="49" t="s">
        <v>53</v>
      </c>
      <c r="H1269" s="49">
        <v>396.90000000000003</v>
      </c>
      <c r="I1269" s="49">
        <v>441</v>
      </c>
      <c r="J1269" s="49">
        <v>490</v>
      </c>
      <c r="K1269" s="49">
        <v>700</v>
      </c>
      <c r="L1269" s="49" t="s">
        <v>48</v>
      </c>
      <c r="M1269" s="49">
        <v>30000</v>
      </c>
    </row>
    <row r="1270" spans="1:13" x14ac:dyDescent="0.35">
      <c r="A1270" s="49" t="s">
        <v>182</v>
      </c>
      <c r="B1270" s="49" t="s">
        <v>120</v>
      </c>
      <c r="C1270" s="49" t="s">
        <v>8</v>
      </c>
      <c r="D1270" s="49" t="s">
        <v>52</v>
      </c>
      <c r="E1270" s="49" t="s">
        <v>2</v>
      </c>
      <c r="F1270" s="49" t="s">
        <v>63</v>
      </c>
      <c r="G1270" s="49" t="s">
        <v>54</v>
      </c>
      <c r="H1270" s="49">
        <v>396.90000000000003</v>
      </c>
      <c r="I1270" s="49">
        <v>441</v>
      </c>
      <c r="J1270" s="49">
        <v>490</v>
      </c>
      <c r="K1270" s="49">
        <v>700</v>
      </c>
      <c r="L1270" s="49" t="s">
        <v>48</v>
      </c>
      <c r="M1270" s="49">
        <v>30000</v>
      </c>
    </row>
    <row r="1271" spans="1:13" x14ac:dyDescent="0.35">
      <c r="A1271" s="49" t="s">
        <v>182</v>
      </c>
      <c r="B1271" s="49" t="s">
        <v>120</v>
      </c>
      <c r="C1271" s="49" t="s">
        <v>8</v>
      </c>
      <c r="D1271" s="49" t="s">
        <v>52</v>
      </c>
      <c r="E1271" s="49" t="s">
        <v>2</v>
      </c>
      <c r="F1271" s="49" t="s">
        <v>63</v>
      </c>
      <c r="G1271" s="49" t="s">
        <v>55</v>
      </c>
      <c r="H1271" s="49">
        <v>396.90000000000003</v>
      </c>
      <c r="I1271" s="49">
        <v>441</v>
      </c>
      <c r="J1271" s="49">
        <v>490</v>
      </c>
      <c r="K1271" s="49">
        <v>700</v>
      </c>
      <c r="L1271" s="49" t="s">
        <v>48</v>
      </c>
      <c r="M1271" s="49">
        <v>30000</v>
      </c>
    </row>
    <row r="1272" spans="1:13" x14ac:dyDescent="0.35">
      <c r="A1272" s="49" t="s">
        <v>182</v>
      </c>
      <c r="B1272" s="49" t="s">
        <v>120</v>
      </c>
      <c r="C1272" s="49" t="s">
        <v>8</v>
      </c>
      <c r="D1272" s="49" t="s">
        <v>52</v>
      </c>
      <c r="E1272" s="49" t="s">
        <v>2</v>
      </c>
      <c r="F1272" s="49" t="s">
        <v>63</v>
      </c>
      <c r="G1272" s="49" t="s">
        <v>56</v>
      </c>
      <c r="H1272" s="49">
        <v>396.90000000000003</v>
      </c>
      <c r="I1272" s="49">
        <v>441</v>
      </c>
      <c r="J1272" s="49">
        <v>490</v>
      </c>
      <c r="K1272" s="49">
        <v>700</v>
      </c>
      <c r="L1272" s="49" t="s">
        <v>48</v>
      </c>
      <c r="M1272" s="49">
        <v>30000</v>
      </c>
    </row>
    <row r="1273" spans="1:13" x14ac:dyDescent="0.35">
      <c r="A1273" s="49" t="s">
        <v>182</v>
      </c>
      <c r="B1273" s="49" t="s">
        <v>120</v>
      </c>
      <c r="C1273" s="49" t="s">
        <v>8</v>
      </c>
      <c r="D1273" s="49" t="s">
        <v>52</v>
      </c>
      <c r="E1273" s="49" t="s">
        <v>2</v>
      </c>
      <c r="F1273" s="49" t="s">
        <v>63</v>
      </c>
      <c r="G1273" s="49" t="s">
        <v>57</v>
      </c>
      <c r="H1273" s="49">
        <v>396.90000000000003</v>
      </c>
      <c r="I1273" s="49">
        <v>441</v>
      </c>
      <c r="J1273" s="49">
        <v>490</v>
      </c>
      <c r="K1273" s="49">
        <v>700</v>
      </c>
      <c r="L1273" s="49" t="s">
        <v>48</v>
      </c>
      <c r="M1273" s="49">
        <v>30000</v>
      </c>
    </row>
    <row r="1274" spans="1:13" x14ac:dyDescent="0.35">
      <c r="A1274" s="49" t="s">
        <v>182</v>
      </c>
      <c r="B1274" s="49" t="s">
        <v>120</v>
      </c>
      <c r="C1274" s="49" t="s">
        <v>8</v>
      </c>
      <c r="D1274" s="49" t="s">
        <v>58</v>
      </c>
      <c r="E1274" s="49" t="s">
        <v>2</v>
      </c>
      <c r="F1274" s="49" t="s">
        <v>63</v>
      </c>
      <c r="G1274" s="49" t="s">
        <v>22</v>
      </c>
      <c r="H1274" s="49">
        <v>366.3</v>
      </c>
      <c r="I1274" s="49">
        <v>407</v>
      </c>
      <c r="J1274" s="49">
        <v>493</v>
      </c>
      <c r="K1274" s="49">
        <v>579</v>
      </c>
      <c r="L1274" s="49" t="s">
        <v>48</v>
      </c>
      <c r="M1274" s="49">
        <v>30000</v>
      </c>
    </row>
    <row r="1275" spans="1:13" x14ac:dyDescent="0.35">
      <c r="A1275" s="49" t="s">
        <v>182</v>
      </c>
      <c r="B1275" s="49" t="s">
        <v>120</v>
      </c>
      <c r="C1275" s="49" t="s">
        <v>8</v>
      </c>
      <c r="D1275" s="49" t="s">
        <v>58</v>
      </c>
      <c r="E1275" s="49" t="s">
        <v>2</v>
      </c>
      <c r="F1275" s="49" t="s">
        <v>63</v>
      </c>
      <c r="G1275" s="49" t="s">
        <v>23</v>
      </c>
      <c r="H1275" s="49">
        <v>366.3</v>
      </c>
      <c r="I1275" s="49">
        <v>407</v>
      </c>
      <c r="J1275" s="49">
        <v>493</v>
      </c>
      <c r="K1275" s="49">
        <v>579</v>
      </c>
      <c r="L1275" s="49" t="s">
        <v>48</v>
      </c>
      <c r="M1275" s="49">
        <v>30000</v>
      </c>
    </row>
    <row r="1276" spans="1:13" x14ac:dyDescent="0.35">
      <c r="A1276" s="49" t="s">
        <v>182</v>
      </c>
      <c r="B1276" s="49" t="s">
        <v>120</v>
      </c>
      <c r="C1276" s="49" t="s">
        <v>8</v>
      </c>
      <c r="D1276" s="49" t="s">
        <v>58</v>
      </c>
      <c r="E1276" s="49" t="s">
        <v>3</v>
      </c>
      <c r="F1276" s="49" t="s">
        <v>63</v>
      </c>
      <c r="G1276" s="49" t="s">
        <v>24</v>
      </c>
      <c r="H1276" s="49">
        <v>366.3</v>
      </c>
      <c r="I1276" s="49">
        <v>407</v>
      </c>
      <c r="J1276" s="49">
        <v>493</v>
      </c>
      <c r="K1276" s="49">
        <v>579</v>
      </c>
      <c r="L1276" s="49" t="s">
        <v>48</v>
      </c>
      <c r="M1276" s="49">
        <v>30000</v>
      </c>
    </row>
    <row r="1277" spans="1:13" x14ac:dyDescent="0.35">
      <c r="A1277" s="49" t="s">
        <v>182</v>
      </c>
      <c r="B1277" s="49" t="s">
        <v>120</v>
      </c>
      <c r="C1277" s="49" t="s">
        <v>8</v>
      </c>
      <c r="D1277" s="49" t="s">
        <v>59</v>
      </c>
      <c r="E1277" s="49" t="s">
        <v>2</v>
      </c>
      <c r="F1277" s="49" t="s">
        <v>63</v>
      </c>
      <c r="G1277" s="49" t="s">
        <v>60</v>
      </c>
      <c r="H1277" s="49">
        <v>351</v>
      </c>
      <c r="I1277" s="49">
        <v>390</v>
      </c>
      <c r="J1277" s="49">
        <v>472</v>
      </c>
      <c r="K1277" s="49">
        <v>555</v>
      </c>
      <c r="L1277" s="49" t="s">
        <v>48</v>
      </c>
      <c r="M1277" s="49">
        <v>30000</v>
      </c>
    </row>
    <row r="1278" spans="1:13" x14ac:dyDescent="0.35">
      <c r="A1278" s="49" t="s">
        <v>182</v>
      </c>
      <c r="B1278" s="49" t="s">
        <v>120</v>
      </c>
      <c r="C1278" s="49" t="s">
        <v>8</v>
      </c>
      <c r="D1278" s="49" t="s">
        <v>59</v>
      </c>
      <c r="E1278" s="49" t="s">
        <v>2</v>
      </c>
      <c r="F1278" s="49" t="s">
        <v>63</v>
      </c>
      <c r="G1278" s="49" t="s">
        <v>25</v>
      </c>
      <c r="H1278" s="49">
        <v>351</v>
      </c>
      <c r="I1278" s="49">
        <v>390</v>
      </c>
      <c r="J1278" s="49">
        <v>472</v>
      </c>
      <c r="K1278" s="49">
        <v>555</v>
      </c>
      <c r="L1278" s="49" t="s">
        <v>48</v>
      </c>
      <c r="M1278" s="49">
        <v>30000</v>
      </c>
    </row>
    <row r="1279" spans="1:13" x14ac:dyDescent="0.35">
      <c r="A1279" s="49" t="s">
        <v>182</v>
      </c>
      <c r="B1279" s="49" t="s">
        <v>120</v>
      </c>
      <c r="C1279" s="49" t="s">
        <v>8</v>
      </c>
      <c r="D1279" s="49" t="s">
        <v>59</v>
      </c>
      <c r="E1279" s="49" t="s">
        <v>2</v>
      </c>
      <c r="F1279" s="49" t="s">
        <v>63</v>
      </c>
      <c r="G1279" s="49" t="s">
        <v>26</v>
      </c>
      <c r="H1279" s="49">
        <v>351</v>
      </c>
      <c r="I1279" s="49">
        <v>390</v>
      </c>
      <c r="J1279" s="49">
        <v>472</v>
      </c>
      <c r="K1279" s="49">
        <v>555</v>
      </c>
      <c r="L1279" s="49" t="s">
        <v>48</v>
      </c>
      <c r="M1279" s="49">
        <v>30000</v>
      </c>
    </row>
    <row r="1280" spans="1:13" x14ac:dyDescent="0.35">
      <c r="A1280" s="49" t="s">
        <v>182</v>
      </c>
      <c r="B1280" s="49" t="s">
        <v>120</v>
      </c>
      <c r="C1280" s="49" t="s">
        <v>8</v>
      </c>
      <c r="D1280" s="49" t="s">
        <v>59</v>
      </c>
      <c r="E1280" s="49" t="s">
        <v>3</v>
      </c>
      <c r="F1280" s="49" t="s">
        <v>63</v>
      </c>
      <c r="G1280" s="49" t="s">
        <v>27</v>
      </c>
      <c r="H1280" s="49">
        <v>351</v>
      </c>
      <c r="I1280" s="49">
        <v>390</v>
      </c>
      <c r="J1280" s="49">
        <v>472</v>
      </c>
      <c r="K1280" s="49">
        <v>555</v>
      </c>
      <c r="L1280" s="49" t="s">
        <v>48</v>
      </c>
      <c r="M1280" s="49">
        <v>30000</v>
      </c>
    </row>
    <row r="1281" spans="1:13" x14ac:dyDescent="0.35">
      <c r="A1281" s="49" t="s">
        <v>182</v>
      </c>
      <c r="B1281" s="49" t="s">
        <v>120</v>
      </c>
      <c r="C1281" s="49" t="s">
        <v>8</v>
      </c>
      <c r="D1281" s="49" t="s">
        <v>61</v>
      </c>
      <c r="E1281" s="49" t="s">
        <v>2</v>
      </c>
      <c r="F1281" s="49" t="s">
        <v>63</v>
      </c>
      <c r="G1281" s="49" t="s">
        <v>62</v>
      </c>
      <c r="H1281" s="49">
        <v>206.1</v>
      </c>
      <c r="I1281" s="49">
        <v>229</v>
      </c>
      <c r="J1281" s="49">
        <v>326</v>
      </c>
      <c r="K1281" s="49">
        <v>465</v>
      </c>
      <c r="L1281" s="49" t="s">
        <v>48</v>
      </c>
      <c r="M1281" s="49">
        <v>30000</v>
      </c>
    </row>
    <row r="1282" spans="1:13" x14ac:dyDescent="0.35">
      <c r="A1282" s="49" t="s">
        <v>111</v>
      </c>
      <c r="B1282" s="49" t="s">
        <v>112</v>
      </c>
      <c r="C1282" s="49" t="s">
        <v>2</v>
      </c>
      <c r="D1282" s="49" t="s">
        <v>47</v>
      </c>
      <c r="E1282" s="49" t="s">
        <v>2</v>
      </c>
      <c r="F1282" s="49" t="s">
        <v>63</v>
      </c>
      <c r="G1282" s="49" t="s">
        <v>10</v>
      </c>
      <c r="H1282" s="49">
        <v>579.15</v>
      </c>
      <c r="I1282" s="49">
        <v>643.5</v>
      </c>
      <c r="J1282" s="49">
        <v>715</v>
      </c>
      <c r="K1282" s="49">
        <v>870</v>
      </c>
      <c r="L1282" s="49" t="s">
        <v>48</v>
      </c>
      <c r="M1282" s="49">
        <v>30000</v>
      </c>
    </row>
    <row r="1283" spans="1:13" x14ac:dyDescent="0.35">
      <c r="A1283" s="49" t="s">
        <v>111</v>
      </c>
      <c r="B1283" s="49" t="s">
        <v>112</v>
      </c>
      <c r="C1283" s="49" t="s">
        <v>2</v>
      </c>
      <c r="D1283" s="49" t="s">
        <v>47</v>
      </c>
      <c r="E1283" s="49" t="s">
        <v>2</v>
      </c>
      <c r="F1283" s="49" t="s">
        <v>63</v>
      </c>
      <c r="G1283" s="49" t="s">
        <v>11</v>
      </c>
      <c r="H1283" s="49">
        <v>579.15</v>
      </c>
      <c r="I1283" s="49">
        <v>643.5</v>
      </c>
      <c r="J1283" s="49">
        <v>715</v>
      </c>
      <c r="K1283" s="49">
        <v>870</v>
      </c>
      <c r="L1283" s="49" t="s">
        <v>48</v>
      </c>
      <c r="M1283" s="49">
        <v>30000</v>
      </c>
    </row>
    <row r="1284" spans="1:13" x14ac:dyDescent="0.35">
      <c r="A1284" s="49" t="s">
        <v>111</v>
      </c>
      <c r="B1284" s="49" t="s">
        <v>112</v>
      </c>
      <c r="C1284" s="49" t="s">
        <v>2</v>
      </c>
      <c r="D1284" s="49" t="s">
        <v>47</v>
      </c>
      <c r="E1284" s="49" t="s">
        <v>2</v>
      </c>
      <c r="F1284" s="49" t="s">
        <v>63</v>
      </c>
      <c r="G1284" s="49" t="s">
        <v>49</v>
      </c>
      <c r="H1284" s="49">
        <v>579.15</v>
      </c>
      <c r="I1284" s="49">
        <v>643.5</v>
      </c>
      <c r="J1284" s="49">
        <v>715</v>
      </c>
      <c r="K1284" s="49">
        <v>870</v>
      </c>
      <c r="L1284" s="49" t="s">
        <v>48</v>
      </c>
      <c r="M1284" s="49">
        <v>30000</v>
      </c>
    </row>
    <row r="1285" spans="1:13" x14ac:dyDescent="0.35">
      <c r="A1285" s="49" t="s">
        <v>111</v>
      </c>
      <c r="B1285" s="49" t="s">
        <v>112</v>
      </c>
      <c r="C1285" s="49" t="s">
        <v>2</v>
      </c>
      <c r="D1285" s="49" t="s">
        <v>47</v>
      </c>
      <c r="E1285" s="49" t="s">
        <v>2</v>
      </c>
      <c r="F1285" s="49" t="s">
        <v>63</v>
      </c>
      <c r="G1285" s="49" t="s">
        <v>12</v>
      </c>
      <c r="H1285" s="49">
        <v>579.15</v>
      </c>
      <c r="I1285" s="49">
        <v>643.5</v>
      </c>
      <c r="J1285" s="49">
        <v>715</v>
      </c>
      <c r="K1285" s="49">
        <v>870</v>
      </c>
      <c r="L1285" s="49" t="s">
        <v>48</v>
      </c>
      <c r="M1285" s="49">
        <v>30000</v>
      </c>
    </row>
    <row r="1286" spans="1:13" x14ac:dyDescent="0.35">
      <c r="A1286" s="49" t="s">
        <v>111</v>
      </c>
      <c r="B1286" s="49" t="s">
        <v>112</v>
      </c>
      <c r="C1286" s="49" t="s">
        <v>2</v>
      </c>
      <c r="D1286" s="49" t="s">
        <v>50</v>
      </c>
      <c r="E1286" s="49" t="s">
        <v>2</v>
      </c>
      <c r="F1286" s="49" t="s">
        <v>63</v>
      </c>
      <c r="G1286" s="49" t="s">
        <v>13</v>
      </c>
      <c r="H1286" s="49">
        <v>486</v>
      </c>
      <c r="I1286" s="49">
        <v>540</v>
      </c>
      <c r="J1286" s="49">
        <v>715</v>
      </c>
      <c r="K1286" s="49">
        <v>870</v>
      </c>
      <c r="L1286" s="49" t="s">
        <v>48</v>
      </c>
      <c r="M1286" s="49">
        <v>30000</v>
      </c>
    </row>
    <row r="1287" spans="1:13" x14ac:dyDescent="0.35">
      <c r="A1287" s="49" t="s">
        <v>111</v>
      </c>
      <c r="B1287" s="49" t="s">
        <v>112</v>
      </c>
      <c r="C1287" s="49" t="s">
        <v>2</v>
      </c>
      <c r="D1287" s="49" t="s">
        <v>50</v>
      </c>
      <c r="E1287" s="49" t="s">
        <v>2</v>
      </c>
      <c r="F1287" s="49" t="s">
        <v>63</v>
      </c>
      <c r="G1287" s="49" t="s">
        <v>14</v>
      </c>
      <c r="H1287" s="49">
        <v>486</v>
      </c>
      <c r="I1287" s="49">
        <v>540</v>
      </c>
      <c r="J1287" s="49">
        <v>715</v>
      </c>
      <c r="K1287" s="49">
        <v>870</v>
      </c>
      <c r="L1287" s="49" t="s">
        <v>48</v>
      </c>
      <c r="M1287" s="49">
        <v>30000</v>
      </c>
    </row>
    <row r="1288" spans="1:13" x14ac:dyDescent="0.35">
      <c r="A1288" s="49" t="s">
        <v>111</v>
      </c>
      <c r="B1288" s="49" t="s">
        <v>112</v>
      </c>
      <c r="C1288" s="49" t="s">
        <v>2</v>
      </c>
      <c r="D1288" s="49" t="s">
        <v>50</v>
      </c>
      <c r="E1288" s="49" t="s">
        <v>2</v>
      </c>
      <c r="F1288" s="49" t="s">
        <v>63</v>
      </c>
      <c r="G1288" s="49" t="s">
        <v>15</v>
      </c>
      <c r="H1288" s="49">
        <v>486</v>
      </c>
      <c r="I1288" s="49">
        <v>540</v>
      </c>
      <c r="J1288" s="49">
        <v>715</v>
      </c>
      <c r="K1288" s="49">
        <v>870</v>
      </c>
      <c r="L1288" s="49" t="s">
        <v>48</v>
      </c>
      <c r="M1288" s="49">
        <v>30000</v>
      </c>
    </row>
    <row r="1289" spans="1:13" x14ac:dyDescent="0.35">
      <c r="A1289" s="49" t="s">
        <v>111</v>
      </c>
      <c r="B1289" s="49" t="s">
        <v>112</v>
      </c>
      <c r="C1289" s="49" t="s">
        <v>2</v>
      </c>
      <c r="D1289" s="49" t="s">
        <v>50</v>
      </c>
      <c r="E1289" s="49" t="s">
        <v>2</v>
      </c>
      <c r="F1289" s="49" t="s">
        <v>63</v>
      </c>
      <c r="G1289" s="49" t="s">
        <v>16</v>
      </c>
      <c r="H1289" s="49">
        <v>486</v>
      </c>
      <c r="I1289" s="49">
        <v>540</v>
      </c>
      <c r="J1289" s="49">
        <v>715</v>
      </c>
      <c r="K1289" s="49">
        <v>870</v>
      </c>
      <c r="L1289" s="49" t="s">
        <v>48</v>
      </c>
      <c r="M1289" s="49">
        <v>30000</v>
      </c>
    </row>
    <row r="1290" spans="1:13" x14ac:dyDescent="0.35">
      <c r="A1290" s="49" t="s">
        <v>111</v>
      </c>
      <c r="B1290" s="49" t="s">
        <v>112</v>
      </c>
      <c r="C1290" s="49" t="s">
        <v>2</v>
      </c>
      <c r="D1290" s="49" t="s">
        <v>50</v>
      </c>
      <c r="E1290" s="49" t="s">
        <v>2</v>
      </c>
      <c r="F1290" s="49" t="s">
        <v>63</v>
      </c>
      <c r="G1290" s="49" t="s">
        <v>17</v>
      </c>
      <c r="H1290" s="49">
        <v>486</v>
      </c>
      <c r="I1290" s="49">
        <v>540</v>
      </c>
      <c r="J1290" s="49">
        <v>715</v>
      </c>
      <c r="K1290" s="49">
        <v>870</v>
      </c>
      <c r="L1290" s="49" t="s">
        <v>48</v>
      </c>
      <c r="M1290" s="49">
        <v>30000</v>
      </c>
    </row>
    <row r="1291" spans="1:13" x14ac:dyDescent="0.35">
      <c r="A1291" s="49" t="s">
        <v>111</v>
      </c>
      <c r="B1291" s="49" t="s">
        <v>112</v>
      </c>
      <c r="C1291" s="49" t="s">
        <v>2</v>
      </c>
      <c r="D1291" s="49" t="s">
        <v>51</v>
      </c>
      <c r="E1291" s="49" t="s">
        <v>2</v>
      </c>
      <c r="F1291" s="49" t="s">
        <v>63</v>
      </c>
      <c r="G1291" s="49" t="s">
        <v>18</v>
      </c>
      <c r="H1291" s="49">
        <v>409.5</v>
      </c>
      <c r="I1291" s="49">
        <v>455</v>
      </c>
      <c r="J1291" s="49">
        <v>620</v>
      </c>
      <c r="K1291" s="49">
        <v>710</v>
      </c>
      <c r="L1291" s="49" t="s">
        <v>48</v>
      </c>
      <c r="M1291" s="49">
        <v>30000</v>
      </c>
    </row>
    <row r="1292" spans="1:13" x14ac:dyDescent="0.35">
      <c r="A1292" s="49" t="s">
        <v>111</v>
      </c>
      <c r="B1292" s="49" t="s">
        <v>112</v>
      </c>
      <c r="C1292" s="49" t="s">
        <v>2</v>
      </c>
      <c r="D1292" s="49" t="s">
        <v>51</v>
      </c>
      <c r="E1292" s="49" t="s">
        <v>2</v>
      </c>
      <c r="F1292" s="49" t="s">
        <v>63</v>
      </c>
      <c r="G1292" s="49" t="s">
        <v>19</v>
      </c>
      <c r="H1292" s="49">
        <v>409.5</v>
      </c>
      <c r="I1292" s="49">
        <v>455</v>
      </c>
      <c r="J1292" s="49">
        <v>620</v>
      </c>
      <c r="K1292" s="49">
        <v>710</v>
      </c>
      <c r="L1292" s="49" t="s">
        <v>48</v>
      </c>
      <c r="M1292" s="49">
        <v>30000</v>
      </c>
    </row>
    <row r="1293" spans="1:13" x14ac:dyDescent="0.35">
      <c r="A1293" s="49" t="s">
        <v>111</v>
      </c>
      <c r="B1293" s="49" t="s">
        <v>112</v>
      </c>
      <c r="C1293" s="49" t="s">
        <v>2</v>
      </c>
      <c r="D1293" s="49" t="s">
        <v>51</v>
      </c>
      <c r="E1293" s="49" t="s">
        <v>3</v>
      </c>
      <c r="F1293" s="49" t="s">
        <v>63</v>
      </c>
      <c r="G1293" s="49" t="s">
        <v>20</v>
      </c>
      <c r="H1293" s="49">
        <v>409.5</v>
      </c>
      <c r="I1293" s="49">
        <v>455</v>
      </c>
      <c r="J1293" s="49">
        <v>620</v>
      </c>
      <c r="K1293" s="49">
        <v>710</v>
      </c>
      <c r="L1293" s="49" t="s">
        <v>48</v>
      </c>
      <c r="M1293" s="49">
        <v>30000</v>
      </c>
    </row>
    <row r="1294" spans="1:13" x14ac:dyDescent="0.35">
      <c r="A1294" s="49" t="s">
        <v>111</v>
      </c>
      <c r="B1294" s="49" t="s">
        <v>112</v>
      </c>
      <c r="C1294" s="49" t="s">
        <v>2</v>
      </c>
      <c r="D1294" s="49" t="s">
        <v>51</v>
      </c>
      <c r="E1294" s="49" t="s">
        <v>3</v>
      </c>
      <c r="F1294" s="49" t="s">
        <v>63</v>
      </c>
      <c r="G1294" s="49" t="s">
        <v>21</v>
      </c>
      <c r="H1294" s="49">
        <v>409.5</v>
      </c>
      <c r="I1294" s="49">
        <v>455</v>
      </c>
      <c r="J1294" s="49">
        <v>620</v>
      </c>
      <c r="K1294" s="49">
        <v>710</v>
      </c>
      <c r="L1294" s="49" t="s">
        <v>48</v>
      </c>
      <c r="M1294" s="49">
        <v>30000</v>
      </c>
    </row>
    <row r="1295" spans="1:13" x14ac:dyDescent="0.35">
      <c r="A1295" s="49" t="s">
        <v>111</v>
      </c>
      <c r="B1295" s="49" t="s">
        <v>112</v>
      </c>
      <c r="C1295" s="49" t="s">
        <v>2</v>
      </c>
      <c r="D1295" s="49" t="s">
        <v>52</v>
      </c>
      <c r="E1295" s="49" t="s">
        <v>2</v>
      </c>
      <c r="F1295" s="49" t="s">
        <v>63</v>
      </c>
      <c r="G1295" s="49" t="s">
        <v>53</v>
      </c>
      <c r="H1295" s="49">
        <v>571.05000000000007</v>
      </c>
      <c r="I1295" s="49">
        <v>634.5</v>
      </c>
      <c r="J1295" s="49">
        <v>705</v>
      </c>
      <c r="K1295" s="49">
        <v>845</v>
      </c>
      <c r="L1295" s="49" t="s">
        <v>48</v>
      </c>
      <c r="M1295" s="49">
        <v>30000</v>
      </c>
    </row>
    <row r="1296" spans="1:13" x14ac:dyDescent="0.35">
      <c r="A1296" s="49" t="s">
        <v>111</v>
      </c>
      <c r="B1296" s="49" t="s">
        <v>112</v>
      </c>
      <c r="C1296" s="49" t="s">
        <v>2</v>
      </c>
      <c r="D1296" s="49" t="s">
        <v>52</v>
      </c>
      <c r="E1296" s="49" t="s">
        <v>2</v>
      </c>
      <c r="F1296" s="49" t="s">
        <v>63</v>
      </c>
      <c r="G1296" s="49" t="s">
        <v>54</v>
      </c>
      <c r="H1296" s="49">
        <v>571.05000000000007</v>
      </c>
      <c r="I1296" s="49">
        <v>634.5</v>
      </c>
      <c r="J1296" s="49">
        <v>705</v>
      </c>
      <c r="K1296" s="49">
        <v>845</v>
      </c>
      <c r="L1296" s="49" t="s">
        <v>48</v>
      </c>
      <c r="M1296" s="49">
        <v>30000</v>
      </c>
    </row>
    <row r="1297" spans="1:13" x14ac:dyDescent="0.35">
      <c r="A1297" s="49" t="s">
        <v>111</v>
      </c>
      <c r="B1297" s="49" t="s">
        <v>112</v>
      </c>
      <c r="C1297" s="49" t="s">
        <v>2</v>
      </c>
      <c r="D1297" s="49" t="s">
        <v>52</v>
      </c>
      <c r="E1297" s="49" t="s">
        <v>2</v>
      </c>
      <c r="F1297" s="49" t="s">
        <v>63</v>
      </c>
      <c r="G1297" s="49" t="s">
        <v>55</v>
      </c>
      <c r="H1297" s="49">
        <v>571.05000000000007</v>
      </c>
      <c r="I1297" s="49">
        <v>634.5</v>
      </c>
      <c r="J1297" s="49">
        <v>705</v>
      </c>
      <c r="K1297" s="49">
        <v>845</v>
      </c>
      <c r="L1297" s="49" t="s">
        <v>48</v>
      </c>
      <c r="M1297" s="49">
        <v>30000</v>
      </c>
    </row>
    <row r="1298" spans="1:13" x14ac:dyDescent="0.35">
      <c r="A1298" s="49" t="s">
        <v>111</v>
      </c>
      <c r="B1298" s="49" t="s">
        <v>112</v>
      </c>
      <c r="C1298" s="49" t="s">
        <v>2</v>
      </c>
      <c r="D1298" s="49" t="s">
        <v>52</v>
      </c>
      <c r="E1298" s="49" t="s">
        <v>2</v>
      </c>
      <c r="F1298" s="49" t="s">
        <v>63</v>
      </c>
      <c r="G1298" s="49" t="s">
        <v>56</v>
      </c>
      <c r="H1298" s="49">
        <v>571.05000000000007</v>
      </c>
      <c r="I1298" s="49">
        <v>634.5</v>
      </c>
      <c r="J1298" s="49">
        <v>705</v>
      </c>
      <c r="K1298" s="49">
        <v>845</v>
      </c>
      <c r="L1298" s="49" t="s">
        <v>48</v>
      </c>
      <c r="M1298" s="49">
        <v>30000</v>
      </c>
    </row>
    <row r="1299" spans="1:13" x14ac:dyDescent="0.35">
      <c r="A1299" s="49" t="s">
        <v>111</v>
      </c>
      <c r="B1299" s="49" t="s">
        <v>112</v>
      </c>
      <c r="C1299" s="49" t="s">
        <v>2</v>
      </c>
      <c r="D1299" s="49" t="s">
        <v>52</v>
      </c>
      <c r="E1299" s="49" t="s">
        <v>2</v>
      </c>
      <c r="F1299" s="49" t="s">
        <v>63</v>
      </c>
      <c r="G1299" s="49" t="s">
        <v>57</v>
      </c>
      <c r="H1299" s="49">
        <v>571.05000000000007</v>
      </c>
      <c r="I1299" s="49">
        <v>634.5</v>
      </c>
      <c r="J1299" s="49">
        <v>705</v>
      </c>
      <c r="K1299" s="49">
        <v>845</v>
      </c>
      <c r="L1299" s="49" t="s">
        <v>48</v>
      </c>
      <c r="M1299" s="49">
        <v>30000</v>
      </c>
    </row>
    <row r="1300" spans="1:13" x14ac:dyDescent="0.35">
      <c r="A1300" s="49" t="s">
        <v>111</v>
      </c>
      <c r="B1300" s="49" t="s">
        <v>112</v>
      </c>
      <c r="C1300" s="49" t="s">
        <v>2</v>
      </c>
      <c r="D1300" s="49" t="s">
        <v>58</v>
      </c>
      <c r="E1300" s="49" t="s">
        <v>2</v>
      </c>
      <c r="F1300" s="49" t="s">
        <v>63</v>
      </c>
      <c r="G1300" s="49" t="s">
        <v>22</v>
      </c>
      <c r="H1300" s="49">
        <v>486</v>
      </c>
      <c r="I1300" s="49">
        <v>540</v>
      </c>
      <c r="J1300" s="49">
        <v>715</v>
      </c>
      <c r="K1300" s="49">
        <v>870</v>
      </c>
      <c r="L1300" s="49" t="s">
        <v>48</v>
      </c>
      <c r="M1300" s="49">
        <v>30000</v>
      </c>
    </row>
    <row r="1301" spans="1:13" x14ac:dyDescent="0.35">
      <c r="A1301" s="49" t="s">
        <v>111</v>
      </c>
      <c r="B1301" s="49" t="s">
        <v>112</v>
      </c>
      <c r="C1301" s="49" t="s">
        <v>2</v>
      </c>
      <c r="D1301" s="49" t="s">
        <v>58</v>
      </c>
      <c r="E1301" s="49" t="s">
        <v>2</v>
      </c>
      <c r="F1301" s="49" t="s">
        <v>63</v>
      </c>
      <c r="G1301" s="49" t="s">
        <v>23</v>
      </c>
      <c r="H1301" s="49">
        <v>486</v>
      </c>
      <c r="I1301" s="49">
        <v>540</v>
      </c>
      <c r="J1301" s="49">
        <v>715</v>
      </c>
      <c r="K1301" s="49">
        <v>870</v>
      </c>
      <c r="L1301" s="49" t="s">
        <v>48</v>
      </c>
      <c r="M1301" s="49">
        <v>30000</v>
      </c>
    </row>
    <row r="1302" spans="1:13" x14ac:dyDescent="0.35">
      <c r="A1302" s="49" t="s">
        <v>111</v>
      </c>
      <c r="B1302" s="49" t="s">
        <v>112</v>
      </c>
      <c r="C1302" s="49" t="s">
        <v>2</v>
      </c>
      <c r="D1302" s="49" t="s">
        <v>58</v>
      </c>
      <c r="E1302" s="49" t="s">
        <v>3</v>
      </c>
      <c r="F1302" s="49" t="s">
        <v>63</v>
      </c>
      <c r="G1302" s="49" t="s">
        <v>24</v>
      </c>
      <c r="H1302" s="49">
        <v>463.5</v>
      </c>
      <c r="I1302" s="49">
        <v>515</v>
      </c>
      <c r="J1302" s="49">
        <v>640</v>
      </c>
      <c r="K1302" s="49">
        <v>725</v>
      </c>
      <c r="L1302" s="49" t="s">
        <v>48</v>
      </c>
      <c r="M1302" s="49">
        <v>30000</v>
      </c>
    </row>
    <row r="1303" spans="1:13" x14ac:dyDescent="0.35">
      <c r="A1303" s="49" t="s">
        <v>111</v>
      </c>
      <c r="B1303" s="49" t="s">
        <v>112</v>
      </c>
      <c r="C1303" s="49" t="s">
        <v>2</v>
      </c>
      <c r="D1303" s="49" t="s">
        <v>59</v>
      </c>
      <c r="E1303" s="49" t="s">
        <v>2</v>
      </c>
      <c r="F1303" s="49" t="s">
        <v>63</v>
      </c>
      <c r="G1303" s="49" t="s">
        <v>60</v>
      </c>
      <c r="H1303" s="49">
        <v>463.5</v>
      </c>
      <c r="I1303" s="49">
        <v>515</v>
      </c>
      <c r="J1303" s="49">
        <v>685</v>
      </c>
      <c r="K1303" s="49">
        <v>805</v>
      </c>
      <c r="L1303" s="49" t="s">
        <v>48</v>
      </c>
      <c r="M1303" s="49">
        <v>30000</v>
      </c>
    </row>
    <row r="1304" spans="1:13" x14ac:dyDescent="0.35">
      <c r="A1304" s="49" t="s">
        <v>111</v>
      </c>
      <c r="B1304" s="49" t="s">
        <v>112</v>
      </c>
      <c r="C1304" s="49" t="s">
        <v>2</v>
      </c>
      <c r="D1304" s="49" t="s">
        <v>59</v>
      </c>
      <c r="E1304" s="49" t="s">
        <v>2</v>
      </c>
      <c r="F1304" s="49" t="s">
        <v>63</v>
      </c>
      <c r="G1304" s="49" t="s">
        <v>25</v>
      </c>
      <c r="H1304" s="49">
        <v>463.5</v>
      </c>
      <c r="I1304" s="49">
        <v>515</v>
      </c>
      <c r="J1304" s="49">
        <v>685</v>
      </c>
      <c r="K1304" s="49">
        <v>805</v>
      </c>
      <c r="L1304" s="49" t="s">
        <v>48</v>
      </c>
      <c r="M1304" s="49">
        <v>30000</v>
      </c>
    </row>
    <row r="1305" spans="1:13" x14ac:dyDescent="0.35">
      <c r="A1305" s="49" t="s">
        <v>111</v>
      </c>
      <c r="B1305" s="49" t="s">
        <v>112</v>
      </c>
      <c r="C1305" s="49" t="s">
        <v>2</v>
      </c>
      <c r="D1305" s="49" t="s">
        <v>59</v>
      </c>
      <c r="E1305" s="49" t="s">
        <v>2</v>
      </c>
      <c r="F1305" s="49" t="s">
        <v>63</v>
      </c>
      <c r="G1305" s="49" t="s">
        <v>26</v>
      </c>
      <c r="H1305" s="49">
        <v>463.5</v>
      </c>
      <c r="I1305" s="49">
        <v>515</v>
      </c>
      <c r="J1305" s="49">
        <v>685</v>
      </c>
      <c r="K1305" s="49">
        <v>805</v>
      </c>
      <c r="L1305" s="49" t="s">
        <v>48</v>
      </c>
      <c r="M1305" s="49">
        <v>30000</v>
      </c>
    </row>
    <row r="1306" spans="1:13" x14ac:dyDescent="0.35">
      <c r="A1306" s="49" t="s">
        <v>111</v>
      </c>
      <c r="B1306" s="49" t="s">
        <v>112</v>
      </c>
      <c r="C1306" s="49" t="s">
        <v>2</v>
      </c>
      <c r="D1306" s="49" t="s">
        <v>59</v>
      </c>
      <c r="E1306" s="49" t="s">
        <v>3</v>
      </c>
      <c r="F1306" s="49" t="s">
        <v>63</v>
      </c>
      <c r="G1306" s="49" t="s">
        <v>27</v>
      </c>
      <c r="H1306" s="49">
        <v>409.5</v>
      </c>
      <c r="I1306" s="49">
        <v>455</v>
      </c>
      <c r="J1306" s="49">
        <v>620</v>
      </c>
      <c r="K1306" s="49">
        <v>715</v>
      </c>
      <c r="L1306" s="49" t="s">
        <v>48</v>
      </c>
      <c r="M1306" s="49">
        <v>30000</v>
      </c>
    </row>
    <row r="1307" spans="1:13" x14ac:dyDescent="0.35">
      <c r="A1307" s="49" t="s">
        <v>111</v>
      </c>
      <c r="B1307" s="49" t="s">
        <v>112</v>
      </c>
      <c r="C1307" s="49" t="s">
        <v>2</v>
      </c>
      <c r="D1307" s="49" t="s">
        <v>61</v>
      </c>
      <c r="E1307" s="49" t="s">
        <v>2</v>
      </c>
      <c r="F1307" s="49" t="s">
        <v>63</v>
      </c>
      <c r="G1307" s="49" t="s">
        <v>62</v>
      </c>
      <c r="H1307" s="49">
        <v>387</v>
      </c>
      <c r="I1307" s="49">
        <v>430</v>
      </c>
      <c r="J1307" s="49">
        <v>530</v>
      </c>
      <c r="K1307" s="49">
        <v>620</v>
      </c>
      <c r="L1307" s="49" t="s">
        <v>48</v>
      </c>
      <c r="M1307" s="49">
        <v>30000</v>
      </c>
    </row>
    <row r="1308" spans="1:13" x14ac:dyDescent="0.35">
      <c r="A1308" s="49" t="s">
        <v>111</v>
      </c>
      <c r="B1308" s="49" t="s">
        <v>112</v>
      </c>
      <c r="C1308" s="49" t="s">
        <v>3</v>
      </c>
      <c r="D1308" s="49" t="s">
        <v>47</v>
      </c>
      <c r="E1308" s="49" t="s">
        <v>2</v>
      </c>
      <c r="F1308" s="49" t="s">
        <v>63</v>
      </c>
      <c r="G1308" s="49" t="s">
        <v>10</v>
      </c>
      <c r="H1308" s="49">
        <v>579.15</v>
      </c>
      <c r="I1308" s="49">
        <v>643.5</v>
      </c>
      <c r="J1308" s="49">
        <v>715</v>
      </c>
      <c r="K1308" s="49">
        <v>870</v>
      </c>
      <c r="L1308" s="49" t="s">
        <v>48</v>
      </c>
      <c r="M1308" s="49">
        <v>20000</v>
      </c>
    </row>
    <row r="1309" spans="1:13" x14ac:dyDescent="0.35">
      <c r="A1309" s="49" t="s">
        <v>111</v>
      </c>
      <c r="B1309" s="49" t="s">
        <v>112</v>
      </c>
      <c r="C1309" s="49" t="s">
        <v>3</v>
      </c>
      <c r="D1309" s="49" t="s">
        <v>47</v>
      </c>
      <c r="E1309" s="49" t="s">
        <v>2</v>
      </c>
      <c r="F1309" s="49" t="s">
        <v>63</v>
      </c>
      <c r="G1309" s="49" t="s">
        <v>11</v>
      </c>
      <c r="H1309" s="49">
        <v>579.15</v>
      </c>
      <c r="I1309" s="49">
        <v>643.5</v>
      </c>
      <c r="J1309" s="49">
        <v>715</v>
      </c>
      <c r="K1309" s="49">
        <v>870</v>
      </c>
      <c r="L1309" s="49" t="s">
        <v>48</v>
      </c>
      <c r="M1309" s="49">
        <v>20000</v>
      </c>
    </row>
    <row r="1310" spans="1:13" x14ac:dyDescent="0.35">
      <c r="A1310" s="49" t="s">
        <v>111</v>
      </c>
      <c r="B1310" s="49" t="s">
        <v>112</v>
      </c>
      <c r="C1310" s="49" t="s">
        <v>3</v>
      </c>
      <c r="D1310" s="49" t="s">
        <v>47</v>
      </c>
      <c r="E1310" s="49" t="s">
        <v>2</v>
      </c>
      <c r="F1310" s="49" t="s">
        <v>63</v>
      </c>
      <c r="G1310" s="49" t="s">
        <v>49</v>
      </c>
      <c r="H1310" s="49">
        <v>579.15</v>
      </c>
      <c r="I1310" s="49">
        <v>643.5</v>
      </c>
      <c r="J1310" s="49">
        <v>715</v>
      </c>
      <c r="K1310" s="49">
        <v>870</v>
      </c>
      <c r="L1310" s="49" t="s">
        <v>48</v>
      </c>
      <c r="M1310" s="49">
        <v>20000</v>
      </c>
    </row>
    <row r="1311" spans="1:13" x14ac:dyDescent="0.35">
      <c r="A1311" s="49" t="s">
        <v>111</v>
      </c>
      <c r="B1311" s="49" t="s">
        <v>112</v>
      </c>
      <c r="C1311" s="49" t="s">
        <v>3</v>
      </c>
      <c r="D1311" s="49" t="s">
        <v>47</v>
      </c>
      <c r="E1311" s="49" t="s">
        <v>2</v>
      </c>
      <c r="F1311" s="49" t="s">
        <v>63</v>
      </c>
      <c r="G1311" s="49" t="s">
        <v>12</v>
      </c>
      <c r="H1311" s="49">
        <v>579.15</v>
      </c>
      <c r="I1311" s="49">
        <v>643.5</v>
      </c>
      <c r="J1311" s="49">
        <v>715</v>
      </c>
      <c r="K1311" s="49">
        <v>870</v>
      </c>
      <c r="L1311" s="49" t="s">
        <v>48</v>
      </c>
      <c r="M1311" s="49">
        <v>20000</v>
      </c>
    </row>
    <row r="1312" spans="1:13" x14ac:dyDescent="0.35">
      <c r="A1312" s="49" t="s">
        <v>111</v>
      </c>
      <c r="B1312" s="49" t="s">
        <v>112</v>
      </c>
      <c r="C1312" s="49" t="s">
        <v>3</v>
      </c>
      <c r="D1312" s="49" t="s">
        <v>50</v>
      </c>
      <c r="E1312" s="49" t="s">
        <v>2</v>
      </c>
      <c r="F1312" s="49" t="s">
        <v>63</v>
      </c>
      <c r="G1312" s="49" t="s">
        <v>13</v>
      </c>
      <c r="H1312" s="49">
        <v>486</v>
      </c>
      <c r="I1312" s="49">
        <v>540</v>
      </c>
      <c r="J1312" s="49">
        <v>715</v>
      </c>
      <c r="K1312" s="49">
        <v>870</v>
      </c>
      <c r="L1312" s="49" t="s">
        <v>48</v>
      </c>
      <c r="M1312" s="49">
        <v>20000</v>
      </c>
    </row>
    <row r="1313" spans="1:13" x14ac:dyDescent="0.35">
      <c r="A1313" s="49" t="s">
        <v>111</v>
      </c>
      <c r="B1313" s="49" t="s">
        <v>112</v>
      </c>
      <c r="C1313" s="49" t="s">
        <v>3</v>
      </c>
      <c r="D1313" s="49" t="s">
        <v>50</v>
      </c>
      <c r="E1313" s="49" t="s">
        <v>2</v>
      </c>
      <c r="F1313" s="49" t="s">
        <v>63</v>
      </c>
      <c r="G1313" s="49" t="s">
        <v>14</v>
      </c>
      <c r="H1313" s="49">
        <v>486</v>
      </c>
      <c r="I1313" s="49">
        <v>540</v>
      </c>
      <c r="J1313" s="49">
        <v>715</v>
      </c>
      <c r="K1313" s="49">
        <v>870</v>
      </c>
      <c r="L1313" s="49" t="s">
        <v>48</v>
      </c>
      <c r="M1313" s="49">
        <v>20000</v>
      </c>
    </row>
    <row r="1314" spans="1:13" x14ac:dyDescent="0.35">
      <c r="A1314" s="49" t="s">
        <v>111</v>
      </c>
      <c r="B1314" s="49" t="s">
        <v>112</v>
      </c>
      <c r="C1314" s="49" t="s">
        <v>3</v>
      </c>
      <c r="D1314" s="49" t="s">
        <v>50</v>
      </c>
      <c r="E1314" s="49" t="s">
        <v>2</v>
      </c>
      <c r="F1314" s="49" t="s">
        <v>63</v>
      </c>
      <c r="G1314" s="49" t="s">
        <v>15</v>
      </c>
      <c r="H1314" s="49">
        <v>486</v>
      </c>
      <c r="I1314" s="49">
        <v>540</v>
      </c>
      <c r="J1314" s="49">
        <v>715</v>
      </c>
      <c r="K1314" s="49">
        <v>870</v>
      </c>
      <c r="L1314" s="49" t="s">
        <v>48</v>
      </c>
      <c r="M1314" s="49">
        <v>20000</v>
      </c>
    </row>
    <row r="1315" spans="1:13" x14ac:dyDescent="0.35">
      <c r="A1315" s="49" t="s">
        <v>111</v>
      </c>
      <c r="B1315" s="49" t="s">
        <v>112</v>
      </c>
      <c r="C1315" s="49" t="s">
        <v>3</v>
      </c>
      <c r="D1315" s="49" t="s">
        <v>50</v>
      </c>
      <c r="E1315" s="49" t="s">
        <v>2</v>
      </c>
      <c r="F1315" s="49" t="s">
        <v>63</v>
      </c>
      <c r="G1315" s="49" t="s">
        <v>16</v>
      </c>
      <c r="H1315" s="49">
        <v>486</v>
      </c>
      <c r="I1315" s="49">
        <v>540</v>
      </c>
      <c r="J1315" s="49">
        <v>715</v>
      </c>
      <c r="K1315" s="49">
        <v>870</v>
      </c>
      <c r="L1315" s="49" t="s">
        <v>48</v>
      </c>
      <c r="M1315" s="49">
        <v>20000</v>
      </c>
    </row>
    <row r="1316" spans="1:13" x14ac:dyDescent="0.35">
      <c r="A1316" s="49" t="s">
        <v>111</v>
      </c>
      <c r="B1316" s="49" t="s">
        <v>112</v>
      </c>
      <c r="C1316" s="49" t="s">
        <v>3</v>
      </c>
      <c r="D1316" s="49" t="s">
        <v>50</v>
      </c>
      <c r="E1316" s="49" t="s">
        <v>2</v>
      </c>
      <c r="F1316" s="49" t="s">
        <v>63</v>
      </c>
      <c r="G1316" s="49" t="s">
        <v>17</v>
      </c>
      <c r="H1316" s="49">
        <v>486</v>
      </c>
      <c r="I1316" s="49">
        <v>540</v>
      </c>
      <c r="J1316" s="49">
        <v>715</v>
      </c>
      <c r="K1316" s="49">
        <v>870</v>
      </c>
      <c r="L1316" s="49" t="s">
        <v>48</v>
      </c>
      <c r="M1316" s="49">
        <v>20000</v>
      </c>
    </row>
    <row r="1317" spans="1:13" x14ac:dyDescent="0.35">
      <c r="A1317" s="49" t="s">
        <v>111</v>
      </c>
      <c r="B1317" s="49" t="s">
        <v>112</v>
      </c>
      <c r="C1317" s="49" t="s">
        <v>3</v>
      </c>
      <c r="D1317" s="49" t="s">
        <v>51</v>
      </c>
      <c r="E1317" s="49" t="s">
        <v>2</v>
      </c>
      <c r="F1317" s="49" t="s">
        <v>63</v>
      </c>
      <c r="G1317" s="49" t="s">
        <v>18</v>
      </c>
      <c r="H1317" s="49">
        <v>409.5</v>
      </c>
      <c r="I1317" s="49">
        <v>455</v>
      </c>
      <c r="J1317" s="49">
        <v>620</v>
      </c>
      <c r="K1317" s="49">
        <v>710</v>
      </c>
      <c r="L1317" s="49" t="s">
        <v>48</v>
      </c>
      <c r="M1317" s="49">
        <v>20000</v>
      </c>
    </row>
    <row r="1318" spans="1:13" x14ac:dyDescent="0.35">
      <c r="A1318" s="49" t="s">
        <v>111</v>
      </c>
      <c r="B1318" s="49" t="s">
        <v>112</v>
      </c>
      <c r="C1318" s="49" t="s">
        <v>3</v>
      </c>
      <c r="D1318" s="49" t="s">
        <v>51</v>
      </c>
      <c r="E1318" s="49" t="s">
        <v>2</v>
      </c>
      <c r="F1318" s="49" t="s">
        <v>63</v>
      </c>
      <c r="G1318" s="49" t="s">
        <v>19</v>
      </c>
      <c r="H1318" s="49">
        <v>409.5</v>
      </c>
      <c r="I1318" s="49">
        <v>455</v>
      </c>
      <c r="J1318" s="49">
        <v>620</v>
      </c>
      <c r="K1318" s="49">
        <v>710</v>
      </c>
      <c r="L1318" s="49" t="s">
        <v>48</v>
      </c>
      <c r="M1318" s="49">
        <v>20000</v>
      </c>
    </row>
    <row r="1319" spans="1:13" x14ac:dyDescent="0.35">
      <c r="A1319" s="49" t="s">
        <v>111</v>
      </c>
      <c r="B1319" s="49" t="s">
        <v>112</v>
      </c>
      <c r="C1319" s="49" t="s">
        <v>3</v>
      </c>
      <c r="D1319" s="49" t="s">
        <v>51</v>
      </c>
      <c r="E1319" s="49" t="s">
        <v>3</v>
      </c>
      <c r="F1319" s="49" t="s">
        <v>63</v>
      </c>
      <c r="G1319" s="49" t="s">
        <v>20</v>
      </c>
      <c r="H1319" s="49">
        <v>409.5</v>
      </c>
      <c r="I1319" s="49">
        <v>455</v>
      </c>
      <c r="J1319" s="49">
        <v>620</v>
      </c>
      <c r="K1319" s="49">
        <v>710</v>
      </c>
      <c r="L1319" s="49" t="s">
        <v>48</v>
      </c>
      <c r="M1319" s="49">
        <v>20000</v>
      </c>
    </row>
    <row r="1320" spans="1:13" x14ac:dyDescent="0.35">
      <c r="A1320" s="49" t="s">
        <v>111</v>
      </c>
      <c r="B1320" s="49" t="s">
        <v>112</v>
      </c>
      <c r="C1320" s="49" t="s">
        <v>3</v>
      </c>
      <c r="D1320" s="49" t="s">
        <v>51</v>
      </c>
      <c r="E1320" s="49" t="s">
        <v>3</v>
      </c>
      <c r="F1320" s="49" t="s">
        <v>63</v>
      </c>
      <c r="G1320" s="49" t="s">
        <v>21</v>
      </c>
      <c r="H1320" s="49">
        <v>409.5</v>
      </c>
      <c r="I1320" s="49">
        <v>455</v>
      </c>
      <c r="J1320" s="49">
        <v>620</v>
      </c>
      <c r="K1320" s="49">
        <v>710</v>
      </c>
      <c r="L1320" s="49" t="s">
        <v>48</v>
      </c>
      <c r="M1320" s="49">
        <v>20000</v>
      </c>
    </row>
    <row r="1321" spans="1:13" x14ac:dyDescent="0.35">
      <c r="A1321" s="49" t="s">
        <v>111</v>
      </c>
      <c r="B1321" s="49" t="s">
        <v>112</v>
      </c>
      <c r="C1321" s="49" t="s">
        <v>3</v>
      </c>
      <c r="D1321" s="49" t="s">
        <v>52</v>
      </c>
      <c r="E1321" s="49" t="s">
        <v>2</v>
      </c>
      <c r="F1321" s="49" t="s">
        <v>63</v>
      </c>
      <c r="G1321" s="49" t="s">
        <v>53</v>
      </c>
      <c r="H1321" s="49">
        <v>571.05000000000007</v>
      </c>
      <c r="I1321" s="49">
        <v>634.5</v>
      </c>
      <c r="J1321" s="49">
        <v>705</v>
      </c>
      <c r="K1321" s="49">
        <v>845</v>
      </c>
      <c r="L1321" s="49" t="s">
        <v>48</v>
      </c>
      <c r="M1321" s="49">
        <v>20000</v>
      </c>
    </row>
    <row r="1322" spans="1:13" x14ac:dyDescent="0.35">
      <c r="A1322" s="49" t="s">
        <v>111</v>
      </c>
      <c r="B1322" s="49" t="s">
        <v>112</v>
      </c>
      <c r="C1322" s="49" t="s">
        <v>3</v>
      </c>
      <c r="D1322" s="49" t="s">
        <v>52</v>
      </c>
      <c r="E1322" s="49" t="s">
        <v>2</v>
      </c>
      <c r="F1322" s="49" t="s">
        <v>63</v>
      </c>
      <c r="G1322" s="49" t="s">
        <v>54</v>
      </c>
      <c r="H1322" s="49">
        <v>571.05000000000007</v>
      </c>
      <c r="I1322" s="49">
        <v>634.5</v>
      </c>
      <c r="J1322" s="49">
        <v>705</v>
      </c>
      <c r="K1322" s="49">
        <v>845</v>
      </c>
      <c r="L1322" s="49" t="s">
        <v>48</v>
      </c>
      <c r="M1322" s="49">
        <v>20000</v>
      </c>
    </row>
    <row r="1323" spans="1:13" x14ac:dyDescent="0.35">
      <c r="A1323" s="49" t="s">
        <v>111</v>
      </c>
      <c r="B1323" s="49" t="s">
        <v>112</v>
      </c>
      <c r="C1323" s="49" t="s">
        <v>3</v>
      </c>
      <c r="D1323" s="49" t="s">
        <v>52</v>
      </c>
      <c r="E1323" s="49" t="s">
        <v>2</v>
      </c>
      <c r="F1323" s="49" t="s">
        <v>63</v>
      </c>
      <c r="G1323" s="49" t="s">
        <v>55</v>
      </c>
      <c r="H1323" s="49">
        <v>571.05000000000007</v>
      </c>
      <c r="I1323" s="49">
        <v>634.5</v>
      </c>
      <c r="J1323" s="49">
        <v>705</v>
      </c>
      <c r="K1323" s="49">
        <v>845</v>
      </c>
      <c r="L1323" s="49" t="s">
        <v>48</v>
      </c>
      <c r="M1323" s="49">
        <v>20000</v>
      </c>
    </row>
    <row r="1324" spans="1:13" x14ac:dyDescent="0.35">
      <c r="A1324" s="49" t="s">
        <v>111</v>
      </c>
      <c r="B1324" s="49" t="s">
        <v>112</v>
      </c>
      <c r="C1324" s="49" t="s">
        <v>3</v>
      </c>
      <c r="D1324" s="49" t="s">
        <v>52</v>
      </c>
      <c r="E1324" s="49" t="s">
        <v>2</v>
      </c>
      <c r="F1324" s="49" t="s">
        <v>63</v>
      </c>
      <c r="G1324" s="49" t="s">
        <v>56</v>
      </c>
      <c r="H1324" s="49">
        <v>571.05000000000007</v>
      </c>
      <c r="I1324" s="49">
        <v>634.5</v>
      </c>
      <c r="J1324" s="49">
        <v>705</v>
      </c>
      <c r="K1324" s="49">
        <v>845</v>
      </c>
      <c r="L1324" s="49" t="s">
        <v>48</v>
      </c>
      <c r="M1324" s="49">
        <v>20000</v>
      </c>
    </row>
    <row r="1325" spans="1:13" x14ac:dyDescent="0.35">
      <c r="A1325" s="49" t="s">
        <v>111</v>
      </c>
      <c r="B1325" s="49" t="s">
        <v>112</v>
      </c>
      <c r="C1325" s="49" t="s">
        <v>3</v>
      </c>
      <c r="D1325" s="49" t="s">
        <v>52</v>
      </c>
      <c r="E1325" s="49" t="s">
        <v>2</v>
      </c>
      <c r="F1325" s="49" t="s">
        <v>63</v>
      </c>
      <c r="G1325" s="49" t="s">
        <v>57</v>
      </c>
      <c r="H1325" s="49">
        <v>571.05000000000007</v>
      </c>
      <c r="I1325" s="49">
        <v>634.5</v>
      </c>
      <c r="J1325" s="49">
        <v>705</v>
      </c>
      <c r="K1325" s="49">
        <v>845</v>
      </c>
      <c r="L1325" s="49" t="s">
        <v>48</v>
      </c>
      <c r="M1325" s="49">
        <v>20000</v>
      </c>
    </row>
    <row r="1326" spans="1:13" x14ac:dyDescent="0.35">
      <c r="A1326" s="49" t="s">
        <v>111</v>
      </c>
      <c r="B1326" s="49" t="s">
        <v>112</v>
      </c>
      <c r="C1326" s="49" t="s">
        <v>3</v>
      </c>
      <c r="D1326" s="49" t="s">
        <v>58</v>
      </c>
      <c r="E1326" s="49" t="s">
        <v>2</v>
      </c>
      <c r="F1326" s="49" t="s">
        <v>63</v>
      </c>
      <c r="G1326" s="49" t="s">
        <v>22</v>
      </c>
      <c r="H1326" s="49">
        <v>486</v>
      </c>
      <c r="I1326" s="49">
        <v>540</v>
      </c>
      <c r="J1326" s="49">
        <v>715</v>
      </c>
      <c r="K1326" s="49">
        <v>870</v>
      </c>
      <c r="L1326" s="49" t="s">
        <v>48</v>
      </c>
      <c r="M1326" s="49">
        <v>20000</v>
      </c>
    </row>
    <row r="1327" spans="1:13" x14ac:dyDescent="0.35">
      <c r="A1327" s="49" t="s">
        <v>111</v>
      </c>
      <c r="B1327" s="49" t="s">
        <v>112</v>
      </c>
      <c r="C1327" s="49" t="s">
        <v>3</v>
      </c>
      <c r="D1327" s="49" t="s">
        <v>58</v>
      </c>
      <c r="E1327" s="49" t="s">
        <v>2</v>
      </c>
      <c r="F1327" s="49" t="s">
        <v>63</v>
      </c>
      <c r="G1327" s="49" t="s">
        <v>23</v>
      </c>
      <c r="H1327" s="49">
        <v>486</v>
      </c>
      <c r="I1327" s="49">
        <v>540</v>
      </c>
      <c r="J1327" s="49">
        <v>715</v>
      </c>
      <c r="K1327" s="49">
        <v>870</v>
      </c>
      <c r="L1327" s="49" t="s">
        <v>48</v>
      </c>
      <c r="M1327" s="49">
        <v>20000</v>
      </c>
    </row>
    <row r="1328" spans="1:13" x14ac:dyDescent="0.35">
      <c r="A1328" s="49" t="s">
        <v>111</v>
      </c>
      <c r="B1328" s="49" t="s">
        <v>112</v>
      </c>
      <c r="C1328" s="49" t="s">
        <v>3</v>
      </c>
      <c r="D1328" s="49" t="s">
        <v>58</v>
      </c>
      <c r="E1328" s="49" t="s">
        <v>3</v>
      </c>
      <c r="F1328" s="49" t="s">
        <v>63</v>
      </c>
      <c r="G1328" s="49" t="s">
        <v>24</v>
      </c>
      <c r="H1328" s="49">
        <v>463.5</v>
      </c>
      <c r="I1328" s="49">
        <v>515</v>
      </c>
      <c r="J1328" s="49">
        <v>640</v>
      </c>
      <c r="K1328" s="49">
        <v>725</v>
      </c>
      <c r="L1328" s="49" t="s">
        <v>48</v>
      </c>
      <c r="M1328" s="49">
        <v>20000</v>
      </c>
    </row>
    <row r="1329" spans="1:13" x14ac:dyDescent="0.35">
      <c r="A1329" s="49" t="s">
        <v>111</v>
      </c>
      <c r="B1329" s="49" t="s">
        <v>112</v>
      </c>
      <c r="C1329" s="49" t="s">
        <v>3</v>
      </c>
      <c r="D1329" s="49" t="s">
        <v>59</v>
      </c>
      <c r="E1329" s="49" t="s">
        <v>2</v>
      </c>
      <c r="F1329" s="49" t="s">
        <v>63</v>
      </c>
      <c r="G1329" s="49" t="s">
        <v>60</v>
      </c>
      <c r="H1329" s="49">
        <v>463.5</v>
      </c>
      <c r="I1329" s="49">
        <v>515</v>
      </c>
      <c r="J1329" s="49">
        <v>685</v>
      </c>
      <c r="K1329" s="49">
        <v>805</v>
      </c>
      <c r="L1329" s="49" t="s">
        <v>48</v>
      </c>
      <c r="M1329" s="49">
        <v>20000</v>
      </c>
    </row>
    <row r="1330" spans="1:13" x14ac:dyDescent="0.35">
      <c r="A1330" s="49" t="s">
        <v>111</v>
      </c>
      <c r="B1330" s="49" t="s">
        <v>112</v>
      </c>
      <c r="C1330" s="49" t="s">
        <v>3</v>
      </c>
      <c r="D1330" s="49" t="s">
        <v>59</v>
      </c>
      <c r="E1330" s="49" t="s">
        <v>2</v>
      </c>
      <c r="F1330" s="49" t="s">
        <v>63</v>
      </c>
      <c r="G1330" s="49" t="s">
        <v>25</v>
      </c>
      <c r="H1330" s="49">
        <v>463.5</v>
      </c>
      <c r="I1330" s="49">
        <v>515</v>
      </c>
      <c r="J1330" s="49">
        <v>685</v>
      </c>
      <c r="K1330" s="49">
        <v>805</v>
      </c>
      <c r="L1330" s="49" t="s">
        <v>48</v>
      </c>
      <c r="M1330" s="49">
        <v>20000</v>
      </c>
    </row>
    <row r="1331" spans="1:13" x14ac:dyDescent="0.35">
      <c r="A1331" s="49" t="s">
        <v>111</v>
      </c>
      <c r="B1331" s="49" t="s">
        <v>112</v>
      </c>
      <c r="C1331" s="49" t="s">
        <v>3</v>
      </c>
      <c r="D1331" s="49" t="s">
        <v>59</v>
      </c>
      <c r="E1331" s="49" t="s">
        <v>2</v>
      </c>
      <c r="F1331" s="49" t="s">
        <v>63</v>
      </c>
      <c r="G1331" s="49" t="s">
        <v>26</v>
      </c>
      <c r="H1331" s="49">
        <v>463.5</v>
      </c>
      <c r="I1331" s="49">
        <v>515</v>
      </c>
      <c r="J1331" s="49">
        <v>685</v>
      </c>
      <c r="K1331" s="49">
        <v>805</v>
      </c>
      <c r="L1331" s="49" t="s">
        <v>48</v>
      </c>
      <c r="M1331" s="49">
        <v>20000</v>
      </c>
    </row>
    <row r="1332" spans="1:13" x14ac:dyDescent="0.35">
      <c r="A1332" s="49" t="s">
        <v>111</v>
      </c>
      <c r="B1332" s="49" t="s">
        <v>112</v>
      </c>
      <c r="C1332" s="49" t="s">
        <v>3</v>
      </c>
      <c r="D1332" s="49" t="s">
        <v>59</v>
      </c>
      <c r="E1332" s="49" t="s">
        <v>3</v>
      </c>
      <c r="F1332" s="49" t="s">
        <v>63</v>
      </c>
      <c r="G1332" s="49" t="s">
        <v>27</v>
      </c>
      <c r="H1332" s="49">
        <v>409.5</v>
      </c>
      <c r="I1332" s="49">
        <v>455</v>
      </c>
      <c r="J1332" s="49">
        <v>620</v>
      </c>
      <c r="K1332" s="49">
        <v>715</v>
      </c>
      <c r="L1332" s="49" t="s">
        <v>48</v>
      </c>
      <c r="M1332" s="49">
        <v>20000</v>
      </c>
    </row>
    <row r="1333" spans="1:13" x14ac:dyDescent="0.35">
      <c r="A1333" s="49" t="s">
        <v>111</v>
      </c>
      <c r="B1333" s="49" t="s">
        <v>112</v>
      </c>
      <c r="C1333" s="49" t="s">
        <v>3</v>
      </c>
      <c r="D1333" s="49" t="s">
        <v>61</v>
      </c>
      <c r="E1333" s="49" t="s">
        <v>2</v>
      </c>
      <c r="F1333" s="49" t="s">
        <v>63</v>
      </c>
      <c r="G1333" s="49" t="s">
        <v>62</v>
      </c>
      <c r="H1333" s="49">
        <v>387</v>
      </c>
      <c r="I1333" s="49">
        <v>430</v>
      </c>
      <c r="J1333" s="49">
        <v>530</v>
      </c>
      <c r="K1333" s="49">
        <v>620</v>
      </c>
      <c r="L1333" s="49" t="s">
        <v>48</v>
      </c>
      <c r="M1333" s="49">
        <v>20000</v>
      </c>
    </row>
    <row r="1334" spans="1:13" x14ac:dyDescent="0.35">
      <c r="A1334" s="49" t="s">
        <v>111</v>
      </c>
      <c r="B1334" s="49" t="s">
        <v>112</v>
      </c>
      <c r="C1334" s="49" t="s">
        <v>4</v>
      </c>
      <c r="D1334" s="49" t="s">
        <v>47</v>
      </c>
      <c r="E1334" s="49" t="s">
        <v>2</v>
      </c>
      <c r="F1334" s="49" t="s">
        <v>63</v>
      </c>
      <c r="G1334" s="49" t="s">
        <v>10</v>
      </c>
      <c r="H1334" s="49">
        <v>579.15</v>
      </c>
      <c r="I1334" s="49">
        <v>643.5</v>
      </c>
      <c r="J1334" s="49">
        <v>715</v>
      </c>
      <c r="K1334" s="49">
        <v>870</v>
      </c>
      <c r="L1334" s="49" t="s">
        <v>48</v>
      </c>
      <c r="M1334" s="49">
        <v>24000</v>
      </c>
    </row>
    <row r="1335" spans="1:13" x14ac:dyDescent="0.35">
      <c r="A1335" s="49" t="s">
        <v>111</v>
      </c>
      <c r="B1335" s="49" t="s">
        <v>112</v>
      </c>
      <c r="C1335" s="49" t="s">
        <v>4</v>
      </c>
      <c r="D1335" s="49" t="s">
        <v>47</v>
      </c>
      <c r="E1335" s="49" t="s">
        <v>2</v>
      </c>
      <c r="F1335" s="49" t="s">
        <v>63</v>
      </c>
      <c r="G1335" s="49" t="s">
        <v>11</v>
      </c>
      <c r="H1335" s="49">
        <v>579.15</v>
      </c>
      <c r="I1335" s="49">
        <v>643.5</v>
      </c>
      <c r="J1335" s="49">
        <v>715</v>
      </c>
      <c r="K1335" s="49">
        <v>870</v>
      </c>
      <c r="L1335" s="49" t="s">
        <v>48</v>
      </c>
      <c r="M1335" s="49">
        <v>24000</v>
      </c>
    </row>
    <row r="1336" spans="1:13" x14ac:dyDescent="0.35">
      <c r="A1336" s="49" t="s">
        <v>111</v>
      </c>
      <c r="B1336" s="49" t="s">
        <v>112</v>
      </c>
      <c r="C1336" s="49" t="s">
        <v>4</v>
      </c>
      <c r="D1336" s="49" t="s">
        <v>47</v>
      </c>
      <c r="E1336" s="49" t="s">
        <v>2</v>
      </c>
      <c r="F1336" s="49" t="s">
        <v>63</v>
      </c>
      <c r="G1336" s="49" t="s">
        <v>49</v>
      </c>
      <c r="H1336" s="49">
        <v>579.15</v>
      </c>
      <c r="I1336" s="49">
        <v>643.5</v>
      </c>
      <c r="J1336" s="49">
        <v>715</v>
      </c>
      <c r="K1336" s="49">
        <v>870</v>
      </c>
      <c r="L1336" s="49" t="s">
        <v>48</v>
      </c>
      <c r="M1336" s="49">
        <v>24000</v>
      </c>
    </row>
    <row r="1337" spans="1:13" x14ac:dyDescent="0.35">
      <c r="A1337" s="49" t="s">
        <v>111</v>
      </c>
      <c r="B1337" s="49" t="s">
        <v>112</v>
      </c>
      <c r="C1337" s="49" t="s">
        <v>4</v>
      </c>
      <c r="D1337" s="49" t="s">
        <v>47</v>
      </c>
      <c r="E1337" s="49" t="s">
        <v>2</v>
      </c>
      <c r="F1337" s="49" t="s">
        <v>63</v>
      </c>
      <c r="G1337" s="49" t="s">
        <v>12</v>
      </c>
      <c r="H1337" s="49">
        <v>579.15</v>
      </c>
      <c r="I1337" s="49">
        <v>643.5</v>
      </c>
      <c r="J1337" s="49">
        <v>715</v>
      </c>
      <c r="K1337" s="49">
        <v>870</v>
      </c>
      <c r="L1337" s="49" t="s">
        <v>48</v>
      </c>
      <c r="M1337" s="49">
        <v>24000</v>
      </c>
    </row>
    <row r="1338" spans="1:13" x14ac:dyDescent="0.35">
      <c r="A1338" s="49" t="s">
        <v>111</v>
      </c>
      <c r="B1338" s="49" t="s">
        <v>112</v>
      </c>
      <c r="C1338" s="49" t="s">
        <v>4</v>
      </c>
      <c r="D1338" s="49" t="s">
        <v>50</v>
      </c>
      <c r="E1338" s="49" t="s">
        <v>2</v>
      </c>
      <c r="F1338" s="49" t="s">
        <v>63</v>
      </c>
      <c r="G1338" s="49" t="s">
        <v>13</v>
      </c>
      <c r="H1338" s="49">
        <v>486</v>
      </c>
      <c r="I1338" s="49">
        <v>540</v>
      </c>
      <c r="J1338" s="49">
        <v>715</v>
      </c>
      <c r="K1338" s="49">
        <v>870</v>
      </c>
      <c r="L1338" s="49" t="s">
        <v>48</v>
      </c>
      <c r="M1338" s="49">
        <v>24000</v>
      </c>
    </row>
    <row r="1339" spans="1:13" x14ac:dyDescent="0.35">
      <c r="A1339" s="49" t="s">
        <v>111</v>
      </c>
      <c r="B1339" s="49" t="s">
        <v>112</v>
      </c>
      <c r="C1339" s="49" t="s">
        <v>4</v>
      </c>
      <c r="D1339" s="49" t="s">
        <v>50</v>
      </c>
      <c r="E1339" s="49" t="s">
        <v>2</v>
      </c>
      <c r="F1339" s="49" t="s">
        <v>63</v>
      </c>
      <c r="G1339" s="49" t="s">
        <v>14</v>
      </c>
      <c r="H1339" s="49">
        <v>486</v>
      </c>
      <c r="I1339" s="49">
        <v>540</v>
      </c>
      <c r="J1339" s="49">
        <v>715</v>
      </c>
      <c r="K1339" s="49">
        <v>870</v>
      </c>
      <c r="L1339" s="49" t="s">
        <v>48</v>
      </c>
      <c r="M1339" s="49">
        <v>24000</v>
      </c>
    </row>
    <row r="1340" spans="1:13" x14ac:dyDescent="0.35">
      <c r="A1340" s="49" t="s">
        <v>111</v>
      </c>
      <c r="B1340" s="49" t="s">
        <v>112</v>
      </c>
      <c r="C1340" s="49" t="s">
        <v>4</v>
      </c>
      <c r="D1340" s="49" t="s">
        <v>50</v>
      </c>
      <c r="E1340" s="49" t="s">
        <v>2</v>
      </c>
      <c r="F1340" s="49" t="s">
        <v>63</v>
      </c>
      <c r="G1340" s="49" t="s">
        <v>15</v>
      </c>
      <c r="H1340" s="49">
        <v>486</v>
      </c>
      <c r="I1340" s="49">
        <v>540</v>
      </c>
      <c r="J1340" s="49">
        <v>715</v>
      </c>
      <c r="K1340" s="49">
        <v>870</v>
      </c>
      <c r="L1340" s="49" t="s">
        <v>48</v>
      </c>
      <c r="M1340" s="49">
        <v>24000</v>
      </c>
    </row>
    <row r="1341" spans="1:13" x14ac:dyDescent="0.35">
      <c r="A1341" s="49" t="s">
        <v>111</v>
      </c>
      <c r="B1341" s="49" t="s">
        <v>112</v>
      </c>
      <c r="C1341" s="49" t="s">
        <v>4</v>
      </c>
      <c r="D1341" s="49" t="s">
        <v>50</v>
      </c>
      <c r="E1341" s="49" t="s">
        <v>2</v>
      </c>
      <c r="F1341" s="49" t="s">
        <v>63</v>
      </c>
      <c r="G1341" s="49" t="s">
        <v>16</v>
      </c>
      <c r="H1341" s="49">
        <v>486</v>
      </c>
      <c r="I1341" s="49">
        <v>540</v>
      </c>
      <c r="J1341" s="49">
        <v>715</v>
      </c>
      <c r="K1341" s="49">
        <v>870</v>
      </c>
      <c r="L1341" s="49" t="s">
        <v>48</v>
      </c>
      <c r="M1341" s="49">
        <v>24000</v>
      </c>
    </row>
    <row r="1342" spans="1:13" x14ac:dyDescent="0.35">
      <c r="A1342" s="49" t="s">
        <v>111</v>
      </c>
      <c r="B1342" s="49" t="s">
        <v>112</v>
      </c>
      <c r="C1342" s="49" t="s">
        <v>4</v>
      </c>
      <c r="D1342" s="49" t="s">
        <v>50</v>
      </c>
      <c r="E1342" s="49" t="s">
        <v>2</v>
      </c>
      <c r="F1342" s="49" t="s">
        <v>63</v>
      </c>
      <c r="G1342" s="49" t="s">
        <v>17</v>
      </c>
      <c r="H1342" s="49">
        <v>486</v>
      </c>
      <c r="I1342" s="49">
        <v>540</v>
      </c>
      <c r="J1342" s="49">
        <v>715</v>
      </c>
      <c r="K1342" s="49">
        <v>870</v>
      </c>
      <c r="L1342" s="49" t="s">
        <v>48</v>
      </c>
      <c r="M1342" s="49">
        <v>24000</v>
      </c>
    </row>
    <row r="1343" spans="1:13" x14ac:dyDescent="0.35">
      <c r="A1343" s="49" t="s">
        <v>111</v>
      </c>
      <c r="B1343" s="49" t="s">
        <v>112</v>
      </c>
      <c r="C1343" s="49" t="s">
        <v>4</v>
      </c>
      <c r="D1343" s="49" t="s">
        <v>51</v>
      </c>
      <c r="E1343" s="49" t="s">
        <v>2</v>
      </c>
      <c r="F1343" s="49" t="s">
        <v>63</v>
      </c>
      <c r="G1343" s="49" t="s">
        <v>18</v>
      </c>
      <c r="H1343" s="49">
        <v>409.5</v>
      </c>
      <c r="I1343" s="49">
        <v>455</v>
      </c>
      <c r="J1343" s="49">
        <v>620</v>
      </c>
      <c r="K1343" s="49">
        <v>710</v>
      </c>
      <c r="L1343" s="49" t="s">
        <v>48</v>
      </c>
      <c r="M1343" s="49">
        <v>24000</v>
      </c>
    </row>
    <row r="1344" spans="1:13" x14ac:dyDescent="0.35">
      <c r="A1344" s="49" t="s">
        <v>111</v>
      </c>
      <c r="B1344" s="49" t="s">
        <v>112</v>
      </c>
      <c r="C1344" s="49" t="s">
        <v>4</v>
      </c>
      <c r="D1344" s="49" t="s">
        <v>51</v>
      </c>
      <c r="E1344" s="49" t="s">
        <v>2</v>
      </c>
      <c r="F1344" s="49" t="s">
        <v>63</v>
      </c>
      <c r="G1344" s="49" t="s">
        <v>19</v>
      </c>
      <c r="H1344" s="49">
        <v>409.5</v>
      </c>
      <c r="I1344" s="49">
        <v>455</v>
      </c>
      <c r="J1344" s="49">
        <v>620</v>
      </c>
      <c r="K1344" s="49">
        <v>710</v>
      </c>
      <c r="L1344" s="49" t="s">
        <v>48</v>
      </c>
      <c r="M1344" s="49">
        <v>24000</v>
      </c>
    </row>
    <row r="1345" spans="1:13" x14ac:dyDescent="0.35">
      <c r="A1345" s="49" t="s">
        <v>111</v>
      </c>
      <c r="B1345" s="49" t="s">
        <v>112</v>
      </c>
      <c r="C1345" s="49" t="s">
        <v>4</v>
      </c>
      <c r="D1345" s="49" t="s">
        <v>51</v>
      </c>
      <c r="E1345" s="49" t="s">
        <v>3</v>
      </c>
      <c r="F1345" s="49" t="s">
        <v>63</v>
      </c>
      <c r="G1345" s="49" t="s">
        <v>20</v>
      </c>
      <c r="H1345" s="49">
        <v>409.5</v>
      </c>
      <c r="I1345" s="49">
        <v>455</v>
      </c>
      <c r="J1345" s="49">
        <v>620</v>
      </c>
      <c r="K1345" s="49">
        <v>710</v>
      </c>
      <c r="L1345" s="49" t="s">
        <v>48</v>
      </c>
      <c r="M1345" s="49">
        <v>24000</v>
      </c>
    </row>
    <row r="1346" spans="1:13" x14ac:dyDescent="0.35">
      <c r="A1346" s="49" t="s">
        <v>111</v>
      </c>
      <c r="B1346" s="49" t="s">
        <v>112</v>
      </c>
      <c r="C1346" s="49" t="s">
        <v>4</v>
      </c>
      <c r="D1346" s="49" t="s">
        <v>51</v>
      </c>
      <c r="E1346" s="49" t="s">
        <v>3</v>
      </c>
      <c r="F1346" s="49" t="s">
        <v>63</v>
      </c>
      <c r="G1346" s="49" t="s">
        <v>21</v>
      </c>
      <c r="H1346" s="49">
        <v>409.5</v>
      </c>
      <c r="I1346" s="49">
        <v>455</v>
      </c>
      <c r="J1346" s="49">
        <v>620</v>
      </c>
      <c r="K1346" s="49">
        <v>710</v>
      </c>
      <c r="L1346" s="49" t="s">
        <v>48</v>
      </c>
      <c r="M1346" s="49">
        <v>24000</v>
      </c>
    </row>
    <row r="1347" spans="1:13" x14ac:dyDescent="0.35">
      <c r="A1347" s="49" t="s">
        <v>111</v>
      </c>
      <c r="B1347" s="49" t="s">
        <v>112</v>
      </c>
      <c r="C1347" s="49" t="s">
        <v>4</v>
      </c>
      <c r="D1347" s="49" t="s">
        <v>52</v>
      </c>
      <c r="E1347" s="49" t="s">
        <v>2</v>
      </c>
      <c r="F1347" s="49" t="s">
        <v>63</v>
      </c>
      <c r="G1347" s="49" t="s">
        <v>53</v>
      </c>
      <c r="H1347" s="49">
        <v>571.05000000000007</v>
      </c>
      <c r="I1347" s="49">
        <v>634.5</v>
      </c>
      <c r="J1347" s="49">
        <v>705</v>
      </c>
      <c r="K1347" s="49">
        <v>845</v>
      </c>
      <c r="L1347" s="49" t="s">
        <v>48</v>
      </c>
      <c r="M1347" s="49">
        <v>24000</v>
      </c>
    </row>
    <row r="1348" spans="1:13" x14ac:dyDescent="0.35">
      <c r="A1348" s="49" t="s">
        <v>111</v>
      </c>
      <c r="B1348" s="49" t="s">
        <v>112</v>
      </c>
      <c r="C1348" s="49" t="s">
        <v>4</v>
      </c>
      <c r="D1348" s="49" t="s">
        <v>52</v>
      </c>
      <c r="E1348" s="49" t="s">
        <v>2</v>
      </c>
      <c r="F1348" s="49" t="s">
        <v>63</v>
      </c>
      <c r="G1348" s="49" t="s">
        <v>54</v>
      </c>
      <c r="H1348" s="49">
        <v>571.05000000000007</v>
      </c>
      <c r="I1348" s="49">
        <v>634.5</v>
      </c>
      <c r="J1348" s="49">
        <v>705</v>
      </c>
      <c r="K1348" s="49">
        <v>845</v>
      </c>
      <c r="L1348" s="49" t="s">
        <v>48</v>
      </c>
      <c r="M1348" s="49">
        <v>24000</v>
      </c>
    </row>
    <row r="1349" spans="1:13" x14ac:dyDescent="0.35">
      <c r="A1349" s="49" t="s">
        <v>111</v>
      </c>
      <c r="B1349" s="49" t="s">
        <v>112</v>
      </c>
      <c r="C1349" s="49" t="s">
        <v>4</v>
      </c>
      <c r="D1349" s="49" t="s">
        <v>52</v>
      </c>
      <c r="E1349" s="49" t="s">
        <v>2</v>
      </c>
      <c r="F1349" s="49" t="s">
        <v>63</v>
      </c>
      <c r="G1349" s="49" t="s">
        <v>55</v>
      </c>
      <c r="H1349" s="49">
        <v>571.05000000000007</v>
      </c>
      <c r="I1349" s="49">
        <v>634.5</v>
      </c>
      <c r="J1349" s="49">
        <v>705</v>
      </c>
      <c r="K1349" s="49">
        <v>845</v>
      </c>
      <c r="L1349" s="49" t="s">
        <v>48</v>
      </c>
      <c r="M1349" s="49">
        <v>24000</v>
      </c>
    </row>
    <row r="1350" spans="1:13" x14ac:dyDescent="0.35">
      <c r="A1350" s="49" t="s">
        <v>111</v>
      </c>
      <c r="B1350" s="49" t="s">
        <v>112</v>
      </c>
      <c r="C1350" s="49" t="s">
        <v>4</v>
      </c>
      <c r="D1350" s="49" t="s">
        <v>52</v>
      </c>
      <c r="E1350" s="49" t="s">
        <v>2</v>
      </c>
      <c r="F1350" s="49" t="s">
        <v>63</v>
      </c>
      <c r="G1350" s="49" t="s">
        <v>56</v>
      </c>
      <c r="H1350" s="49">
        <v>571.05000000000007</v>
      </c>
      <c r="I1350" s="49">
        <v>634.5</v>
      </c>
      <c r="J1350" s="49">
        <v>705</v>
      </c>
      <c r="K1350" s="49">
        <v>845</v>
      </c>
      <c r="L1350" s="49" t="s">
        <v>48</v>
      </c>
      <c r="M1350" s="49">
        <v>24000</v>
      </c>
    </row>
    <row r="1351" spans="1:13" x14ac:dyDescent="0.35">
      <c r="A1351" s="49" t="s">
        <v>111</v>
      </c>
      <c r="B1351" s="49" t="s">
        <v>112</v>
      </c>
      <c r="C1351" s="49" t="s">
        <v>4</v>
      </c>
      <c r="D1351" s="49" t="s">
        <v>52</v>
      </c>
      <c r="E1351" s="49" t="s">
        <v>2</v>
      </c>
      <c r="F1351" s="49" t="s">
        <v>63</v>
      </c>
      <c r="G1351" s="49" t="s">
        <v>57</v>
      </c>
      <c r="H1351" s="49">
        <v>571.05000000000007</v>
      </c>
      <c r="I1351" s="49">
        <v>634.5</v>
      </c>
      <c r="J1351" s="49">
        <v>705</v>
      </c>
      <c r="K1351" s="49">
        <v>845</v>
      </c>
      <c r="L1351" s="49" t="s">
        <v>48</v>
      </c>
      <c r="M1351" s="49">
        <v>24000</v>
      </c>
    </row>
    <row r="1352" spans="1:13" x14ac:dyDescent="0.35">
      <c r="A1352" s="49" t="s">
        <v>111</v>
      </c>
      <c r="B1352" s="49" t="s">
        <v>112</v>
      </c>
      <c r="C1352" s="49" t="s">
        <v>4</v>
      </c>
      <c r="D1352" s="49" t="s">
        <v>58</v>
      </c>
      <c r="E1352" s="49" t="s">
        <v>2</v>
      </c>
      <c r="F1352" s="49" t="s">
        <v>63</v>
      </c>
      <c r="G1352" s="49" t="s">
        <v>22</v>
      </c>
      <c r="H1352" s="49">
        <v>486</v>
      </c>
      <c r="I1352" s="49">
        <v>540</v>
      </c>
      <c r="J1352" s="49">
        <v>715</v>
      </c>
      <c r="K1352" s="49">
        <v>870</v>
      </c>
      <c r="L1352" s="49" t="s">
        <v>48</v>
      </c>
      <c r="M1352" s="49">
        <v>24000</v>
      </c>
    </row>
    <row r="1353" spans="1:13" x14ac:dyDescent="0.35">
      <c r="A1353" s="49" t="s">
        <v>111</v>
      </c>
      <c r="B1353" s="49" t="s">
        <v>112</v>
      </c>
      <c r="C1353" s="49" t="s">
        <v>4</v>
      </c>
      <c r="D1353" s="49" t="s">
        <v>58</v>
      </c>
      <c r="E1353" s="49" t="s">
        <v>2</v>
      </c>
      <c r="F1353" s="49" t="s">
        <v>63</v>
      </c>
      <c r="G1353" s="49" t="s">
        <v>23</v>
      </c>
      <c r="H1353" s="49">
        <v>486</v>
      </c>
      <c r="I1353" s="49">
        <v>540</v>
      </c>
      <c r="J1353" s="49">
        <v>715</v>
      </c>
      <c r="K1353" s="49">
        <v>870</v>
      </c>
      <c r="L1353" s="49" t="s">
        <v>48</v>
      </c>
      <c r="M1353" s="49">
        <v>24000</v>
      </c>
    </row>
    <row r="1354" spans="1:13" x14ac:dyDescent="0.35">
      <c r="A1354" s="49" t="s">
        <v>111</v>
      </c>
      <c r="B1354" s="49" t="s">
        <v>112</v>
      </c>
      <c r="C1354" s="49" t="s">
        <v>4</v>
      </c>
      <c r="D1354" s="49" t="s">
        <v>58</v>
      </c>
      <c r="E1354" s="49" t="s">
        <v>3</v>
      </c>
      <c r="F1354" s="49" t="s">
        <v>63</v>
      </c>
      <c r="G1354" s="49" t="s">
        <v>24</v>
      </c>
      <c r="H1354" s="49">
        <v>463.5</v>
      </c>
      <c r="I1354" s="49">
        <v>515</v>
      </c>
      <c r="J1354" s="49">
        <v>640</v>
      </c>
      <c r="K1354" s="49">
        <v>725</v>
      </c>
      <c r="L1354" s="49" t="s">
        <v>48</v>
      </c>
      <c r="M1354" s="49">
        <v>24000</v>
      </c>
    </row>
    <row r="1355" spans="1:13" x14ac:dyDescent="0.35">
      <c r="A1355" s="49" t="s">
        <v>111</v>
      </c>
      <c r="B1355" s="49" t="s">
        <v>112</v>
      </c>
      <c r="C1355" s="49" t="s">
        <v>4</v>
      </c>
      <c r="D1355" s="49" t="s">
        <v>59</v>
      </c>
      <c r="E1355" s="49" t="s">
        <v>2</v>
      </c>
      <c r="F1355" s="49" t="s">
        <v>63</v>
      </c>
      <c r="G1355" s="49" t="s">
        <v>60</v>
      </c>
      <c r="H1355" s="49">
        <v>463.5</v>
      </c>
      <c r="I1355" s="49">
        <v>515</v>
      </c>
      <c r="J1355" s="49">
        <v>685</v>
      </c>
      <c r="K1355" s="49">
        <v>805</v>
      </c>
      <c r="L1355" s="49" t="s">
        <v>48</v>
      </c>
      <c r="M1355" s="49">
        <v>24000</v>
      </c>
    </row>
    <row r="1356" spans="1:13" x14ac:dyDescent="0.35">
      <c r="A1356" s="49" t="s">
        <v>111</v>
      </c>
      <c r="B1356" s="49" t="s">
        <v>112</v>
      </c>
      <c r="C1356" s="49" t="s">
        <v>4</v>
      </c>
      <c r="D1356" s="49" t="s">
        <v>59</v>
      </c>
      <c r="E1356" s="49" t="s">
        <v>2</v>
      </c>
      <c r="F1356" s="49" t="s">
        <v>63</v>
      </c>
      <c r="G1356" s="49" t="s">
        <v>25</v>
      </c>
      <c r="H1356" s="49">
        <v>463.5</v>
      </c>
      <c r="I1356" s="49">
        <v>515</v>
      </c>
      <c r="J1356" s="49">
        <v>685</v>
      </c>
      <c r="K1356" s="49">
        <v>805</v>
      </c>
      <c r="L1356" s="49" t="s">
        <v>48</v>
      </c>
      <c r="M1356" s="49">
        <v>24000</v>
      </c>
    </row>
    <row r="1357" spans="1:13" x14ac:dyDescent="0.35">
      <c r="A1357" s="49" t="s">
        <v>111</v>
      </c>
      <c r="B1357" s="49" t="s">
        <v>112</v>
      </c>
      <c r="C1357" s="49" t="s">
        <v>4</v>
      </c>
      <c r="D1357" s="49" t="s">
        <v>59</v>
      </c>
      <c r="E1357" s="49" t="s">
        <v>2</v>
      </c>
      <c r="F1357" s="49" t="s">
        <v>63</v>
      </c>
      <c r="G1357" s="49" t="s">
        <v>26</v>
      </c>
      <c r="H1357" s="49">
        <v>463.5</v>
      </c>
      <c r="I1357" s="49">
        <v>515</v>
      </c>
      <c r="J1357" s="49">
        <v>685</v>
      </c>
      <c r="K1357" s="49">
        <v>805</v>
      </c>
      <c r="L1357" s="49" t="s">
        <v>48</v>
      </c>
      <c r="M1357" s="49">
        <v>24000</v>
      </c>
    </row>
    <row r="1358" spans="1:13" x14ac:dyDescent="0.35">
      <c r="A1358" s="49" t="s">
        <v>111</v>
      </c>
      <c r="B1358" s="49" t="s">
        <v>112</v>
      </c>
      <c r="C1358" s="49" t="s">
        <v>4</v>
      </c>
      <c r="D1358" s="49" t="s">
        <v>59</v>
      </c>
      <c r="E1358" s="49" t="s">
        <v>3</v>
      </c>
      <c r="F1358" s="49" t="s">
        <v>63</v>
      </c>
      <c r="G1358" s="49" t="s">
        <v>27</v>
      </c>
      <c r="H1358" s="49">
        <v>409.5</v>
      </c>
      <c r="I1358" s="49">
        <v>455</v>
      </c>
      <c r="J1358" s="49">
        <v>620</v>
      </c>
      <c r="K1358" s="49">
        <v>715</v>
      </c>
      <c r="L1358" s="49" t="s">
        <v>48</v>
      </c>
      <c r="M1358" s="49">
        <v>24000</v>
      </c>
    </row>
    <row r="1359" spans="1:13" x14ac:dyDescent="0.35">
      <c r="A1359" s="49" t="s">
        <v>111</v>
      </c>
      <c r="B1359" s="49" t="s">
        <v>112</v>
      </c>
      <c r="C1359" s="49" t="s">
        <v>4</v>
      </c>
      <c r="D1359" s="49" t="s">
        <v>61</v>
      </c>
      <c r="E1359" s="49" t="s">
        <v>2</v>
      </c>
      <c r="F1359" s="49" t="s">
        <v>63</v>
      </c>
      <c r="G1359" s="49" t="s">
        <v>62</v>
      </c>
      <c r="H1359" s="49">
        <v>387</v>
      </c>
      <c r="I1359" s="49">
        <v>430</v>
      </c>
      <c r="J1359" s="49">
        <v>530</v>
      </c>
      <c r="K1359" s="49">
        <v>620</v>
      </c>
      <c r="L1359" s="49" t="s">
        <v>48</v>
      </c>
      <c r="M1359" s="49">
        <v>24000</v>
      </c>
    </row>
    <row r="1360" spans="1:13" x14ac:dyDescent="0.35">
      <c r="A1360" s="49" t="s">
        <v>111</v>
      </c>
      <c r="B1360" s="49" t="s">
        <v>112</v>
      </c>
      <c r="C1360" s="49" t="s">
        <v>7</v>
      </c>
      <c r="D1360" s="49" t="s">
        <v>47</v>
      </c>
      <c r="E1360" s="49" t="s">
        <v>2</v>
      </c>
      <c r="F1360" s="49" t="s">
        <v>63</v>
      </c>
      <c r="G1360" s="49" t="s">
        <v>10</v>
      </c>
      <c r="H1360" s="49">
        <v>579.15</v>
      </c>
      <c r="I1360" s="49">
        <v>643.5</v>
      </c>
      <c r="J1360" s="49">
        <v>715</v>
      </c>
      <c r="K1360" s="49">
        <v>870</v>
      </c>
      <c r="L1360" s="49" t="s">
        <v>48</v>
      </c>
      <c r="M1360" s="49">
        <v>26000</v>
      </c>
    </row>
    <row r="1361" spans="1:13" x14ac:dyDescent="0.35">
      <c r="A1361" s="49" t="s">
        <v>111</v>
      </c>
      <c r="B1361" s="49" t="s">
        <v>112</v>
      </c>
      <c r="C1361" s="49" t="s">
        <v>7</v>
      </c>
      <c r="D1361" s="49" t="s">
        <v>47</v>
      </c>
      <c r="E1361" s="49" t="s">
        <v>2</v>
      </c>
      <c r="F1361" s="49" t="s">
        <v>63</v>
      </c>
      <c r="G1361" s="49" t="s">
        <v>11</v>
      </c>
      <c r="H1361" s="49">
        <v>579.15</v>
      </c>
      <c r="I1361" s="49">
        <v>643.5</v>
      </c>
      <c r="J1361" s="49">
        <v>715</v>
      </c>
      <c r="K1361" s="49">
        <v>870</v>
      </c>
      <c r="L1361" s="49" t="s">
        <v>48</v>
      </c>
      <c r="M1361" s="49">
        <v>26000</v>
      </c>
    </row>
    <row r="1362" spans="1:13" x14ac:dyDescent="0.35">
      <c r="A1362" s="49" t="s">
        <v>111</v>
      </c>
      <c r="B1362" s="49" t="s">
        <v>112</v>
      </c>
      <c r="C1362" s="49" t="s">
        <v>7</v>
      </c>
      <c r="D1362" s="49" t="s">
        <v>47</v>
      </c>
      <c r="E1362" s="49" t="s">
        <v>2</v>
      </c>
      <c r="F1362" s="49" t="s">
        <v>63</v>
      </c>
      <c r="G1362" s="49" t="s">
        <v>49</v>
      </c>
      <c r="H1362" s="49">
        <v>579.15</v>
      </c>
      <c r="I1362" s="49">
        <v>643.5</v>
      </c>
      <c r="J1362" s="49">
        <v>715</v>
      </c>
      <c r="K1362" s="49">
        <v>870</v>
      </c>
      <c r="L1362" s="49" t="s">
        <v>48</v>
      </c>
      <c r="M1362" s="49">
        <v>26000</v>
      </c>
    </row>
    <row r="1363" spans="1:13" x14ac:dyDescent="0.35">
      <c r="A1363" s="49" t="s">
        <v>111</v>
      </c>
      <c r="B1363" s="49" t="s">
        <v>112</v>
      </c>
      <c r="C1363" s="49" t="s">
        <v>7</v>
      </c>
      <c r="D1363" s="49" t="s">
        <v>47</v>
      </c>
      <c r="E1363" s="49" t="s">
        <v>2</v>
      </c>
      <c r="F1363" s="49" t="s">
        <v>63</v>
      </c>
      <c r="G1363" s="49" t="s">
        <v>12</v>
      </c>
      <c r="H1363" s="49">
        <v>579.15</v>
      </c>
      <c r="I1363" s="49">
        <v>643.5</v>
      </c>
      <c r="J1363" s="49">
        <v>715</v>
      </c>
      <c r="K1363" s="49">
        <v>870</v>
      </c>
      <c r="L1363" s="49" t="s">
        <v>48</v>
      </c>
      <c r="M1363" s="49">
        <v>26000</v>
      </c>
    </row>
    <row r="1364" spans="1:13" x14ac:dyDescent="0.35">
      <c r="A1364" s="49" t="s">
        <v>111</v>
      </c>
      <c r="B1364" s="49" t="s">
        <v>112</v>
      </c>
      <c r="C1364" s="49" t="s">
        <v>7</v>
      </c>
      <c r="D1364" s="49" t="s">
        <v>50</v>
      </c>
      <c r="E1364" s="49" t="s">
        <v>2</v>
      </c>
      <c r="F1364" s="49" t="s">
        <v>63</v>
      </c>
      <c r="G1364" s="49" t="s">
        <v>13</v>
      </c>
      <c r="H1364" s="49">
        <v>486</v>
      </c>
      <c r="I1364" s="49">
        <v>540</v>
      </c>
      <c r="J1364" s="49">
        <v>715</v>
      </c>
      <c r="K1364" s="49">
        <v>870</v>
      </c>
      <c r="L1364" s="49" t="s">
        <v>48</v>
      </c>
      <c r="M1364" s="49">
        <v>26000</v>
      </c>
    </row>
    <row r="1365" spans="1:13" x14ac:dyDescent="0.35">
      <c r="A1365" s="49" t="s">
        <v>111</v>
      </c>
      <c r="B1365" s="49" t="s">
        <v>112</v>
      </c>
      <c r="C1365" s="49" t="s">
        <v>7</v>
      </c>
      <c r="D1365" s="49" t="s">
        <v>50</v>
      </c>
      <c r="E1365" s="49" t="s">
        <v>2</v>
      </c>
      <c r="F1365" s="49" t="s">
        <v>63</v>
      </c>
      <c r="G1365" s="49" t="s">
        <v>14</v>
      </c>
      <c r="H1365" s="49">
        <v>486</v>
      </c>
      <c r="I1365" s="49">
        <v>540</v>
      </c>
      <c r="J1365" s="49">
        <v>715</v>
      </c>
      <c r="K1365" s="49">
        <v>870</v>
      </c>
      <c r="L1365" s="49" t="s">
        <v>48</v>
      </c>
      <c r="M1365" s="49">
        <v>26000</v>
      </c>
    </row>
    <row r="1366" spans="1:13" x14ac:dyDescent="0.35">
      <c r="A1366" s="49" t="s">
        <v>111</v>
      </c>
      <c r="B1366" s="49" t="s">
        <v>112</v>
      </c>
      <c r="C1366" s="49" t="s">
        <v>7</v>
      </c>
      <c r="D1366" s="49" t="s">
        <v>50</v>
      </c>
      <c r="E1366" s="49" t="s">
        <v>2</v>
      </c>
      <c r="F1366" s="49" t="s">
        <v>63</v>
      </c>
      <c r="G1366" s="49" t="s">
        <v>15</v>
      </c>
      <c r="H1366" s="49">
        <v>486</v>
      </c>
      <c r="I1366" s="49">
        <v>540</v>
      </c>
      <c r="J1366" s="49">
        <v>715</v>
      </c>
      <c r="K1366" s="49">
        <v>870</v>
      </c>
      <c r="L1366" s="49" t="s">
        <v>48</v>
      </c>
      <c r="M1366" s="49">
        <v>26000</v>
      </c>
    </row>
    <row r="1367" spans="1:13" x14ac:dyDescent="0.35">
      <c r="A1367" s="49" t="s">
        <v>111</v>
      </c>
      <c r="B1367" s="49" t="s">
        <v>112</v>
      </c>
      <c r="C1367" s="49" t="s">
        <v>7</v>
      </c>
      <c r="D1367" s="49" t="s">
        <v>50</v>
      </c>
      <c r="E1367" s="49" t="s">
        <v>2</v>
      </c>
      <c r="F1367" s="49" t="s">
        <v>63</v>
      </c>
      <c r="G1367" s="49" t="s">
        <v>16</v>
      </c>
      <c r="H1367" s="49">
        <v>486</v>
      </c>
      <c r="I1367" s="49">
        <v>540</v>
      </c>
      <c r="J1367" s="49">
        <v>715</v>
      </c>
      <c r="K1367" s="49">
        <v>870</v>
      </c>
      <c r="L1367" s="49" t="s">
        <v>48</v>
      </c>
      <c r="M1367" s="49">
        <v>26000</v>
      </c>
    </row>
    <row r="1368" spans="1:13" x14ac:dyDescent="0.35">
      <c r="A1368" s="49" t="s">
        <v>111</v>
      </c>
      <c r="B1368" s="49" t="s">
        <v>112</v>
      </c>
      <c r="C1368" s="49" t="s">
        <v>7</v>
      </c>
      <c r="D1368" s="49" t="s">
        <v>50</v>
      </c>
      <c r="E1368" s="49" t="s">
        <v>2</v>
      </c>
      <c r="F1368" s="49" t="s">
        <v>63</v>
      </c>
      <c r="G1368" s="49" t="s">
        <v>17</v>
      </c>
      <c r="H1368" s="49">
        <v>486</v>
      </c>
      <c r="I1368" s="49">
        <v>540</v>
      </c>
      <c r="J1368" s="49">
        <v>715</v>
      </c>
      <c r="K1368" s="49">
        <v>870</v>
      </c>
      <c r="L1368" s="49" t="s">
        <v>48</v>
      </c>
      <c r="M1368" s="49">
        <v>26000</v>
      </c>
    </row>
    <row r="1369" spans="1:13" x14ac:dyDescent="0.35">
      <c r="A1369" s="49" t="s">
        <v>111</v>
      </c>
      <c r="B1369" s="49" t="s">
        <v>112</v>
      </c>
      <c r="C1369" s="49" t="s">
        <v>7</v>
      </c>
      <c r="D1369" s="49" t="s">
        <v>51</v>
      </c>
      <c r="E1369" s="49" t="s">
        <v>2</v>
      </c>
      <c r="F1369" s="49" t="s">
        <v>63</v>
      </c>
      <c r="G1369" s="49" t="s">
        <v>18</v>
      </c>
      <c r="H1369" s="49">
        <v>409.5</v>
      </c>
      <c r="I1369" s="49">
        <v>455</v>
      </c>
      <c r="J1369" s="49">
        <v>620</v>
      </c>
      <c r="K1369" s="49">
        <v>710</v>
      </c>
      <c r="L1369" s="49" t="s">
        <v>48</v>
      </c>
      <c r="M1369" s="49">
        <v>26000</v>
      </c>
    </row>
    <row r="1370" spans="1:13" x14ac:dyDescent="0.35">
      <c r="A1370" s="49" t="s">
        <v>111</v>
      </c>
      <c r="B1370" s="49" t="s">
        <v>112</v>
      </c>
      <c r="C1370" s="49" t="s">
        <v>7</v>
      </c>
      <c r="D1370" s="49" t="s">
        <v>51</v>
      </c>
      <c r="E1370" s="49" t="s">
        <v>2</v>
      </c>
      <c r="F1370" s="49" t="s">
        <v>63</v>
      </c>
      <c r="G1370" s="49" t="s">
        <v>19</v>
      </c>
      <c r="H1370" s="49">
        <v>409.5</v>
      </c>
      <c r="I1370" s="49">
        <v>455</v>
      </c>
      <c r="J1370" s="49">
        <v>620</v>
      </c>
      <c r="K1370" s="49">
        <v>710</v>
      </c>
      <c r="L1370" s="49" t="s">
        <v>48</v>
      </c>
      <c r="M1370" s="49">
        <v>26000</v>
      </c>
    </row>
    <row r="1371" spans="1:13" x14ac:dyDescent="0.35">
      <c r="A1371" s="49" t="s">
        <v>111</v>
      </c>
      <c r="B1371" s="49" t="s">
        <v>112</v>
      </c>
      <c r="C1371" s="49" t="s">
        <v>7</v>
      </c>
      <c r="D1371" s="49" t="s">
        <v>51</v>
      </c>
      <c r="E1371" s="49" t="s">
        <v>3</v>
      </c>
      <c r="F1371" s="49" t="s">
        <v>63</v>
      </c>
      <c r="G1371" s="49" t="s">
        <v>20</v>
      </c>
      <c r="H1371" s="49">
        <v>409.5</v>
      </c>
      <c r="I1371" s="49">
        <v>455</v>
      </c>
      <c r="J1371" s="49">
        <v>620</v>
      </c>
      <c r="K1371" s="49">
        <v>710</v>
      </c>
      <c r="L1371" s="49" t="s">
        <v>48</v>
      </c>
      <c r="M1371" s="49">
        <v>26000</v>
      </c>
    </row>
    <row r="1372" spans="1:13" x14ac:dyDescent="0.35">
      <c r="A1372" s="49" t="s">
        <v>111</v>
      </c>
      <c r="B1372" s="49" t="s">
        <v>112</v>
      </c>
      <c r="C1372" s="49" t="s">
        <v>7</v>
      </c>
      <c r="D1372" s="49" t="s">
        <v>51</v>
      </c>
      <c r="E1372" s="49" t="s">
        <v>3</v>
      </c>
      <c r="F1372" s="49" t="s">
        <v>63</v>
      </c>
      <c r="G1372" s="49" t="s">
        <v>21</v>
      </c>
      <c r="H1372" s="49">
        <v>409.5</v>
      </c>
      <c r="I1372" s="49">
        <v>455</v>
      </c>
      <c r="J1372" s="49">
        <v>620</v>
      </c>
      <c r="K1372" s="49">
        <v>710</v>
      </c>
      <c r="L1372" s="49" t="s">
        <v>48</v>
      </c>
      <c r="M1372" s="49">
        <v>26000</v>
      </c>
    </row>
    <row r="1373" spans="1:13" x14ac:dyDescent="0.35">
      <c r="A1373" s="49" t="s">
        <v>111</v>
      </c>
      <c r="B1373" s="49" t="s">
        <v>112</v>
      </c>
      <c r="C1373" s="49" t="s">
        <v>7</v>
      </c>
      <c r="D1373" s="49" t="s">
        <v>52</v>
      </c>
      <c r="E1373" s="49" t="s">
        <v>2</v>
      </c>
      <c r="F1373" s="49" t="s">
        <v>63</v>
      </c>
      <c r="G1373" s="49" t="s">
        <v>53</v>
      </c>
      <c r="H1373" s="49">
        <v>571.05000000000007</v>
      </c>
      <c r="I1373" s="49">
        <v>634.5</v>
      </c>
      <c r="J1373" s="49">
        <v>705</v>
      </c>
      <c r="K1373" s="49">
        <v>845</v>
      </c>
      <c r="L1373" s="49" t="s">
        <v>48</v>
      </c>
      <c r="M1373" s="49">
        <v>26000</v>
      </c>
    </row>
    <row r="1374" spans="1:13" x14ac:dyDescent="0.35">
      <c r="A1374" s="49" t="s">
        <v>111</v>
      </c>
      <c r="B1374" s="49" t="s">
        <v>112</v>
      </c>
      <c r="C1374" s="49" t="s">
        <v>7</v>
      </c>
      <c r="D1374" s="49" t="s">
        <v>52</v>
      </c>
      <c r="E1374" s="49" t="s">
        <v>2</v>
      </c>
      <c r="F1374" s="49" t="s">
        <v>63</v>
      </c>
      <c r="G1374" s="49" t="s">
        <v>54</v>
      </c>
      <c r="H1374" s="49">
        <v>571.05000000000007</v>
      </c>
      <c r="I1374" s="49">
        <v>634.5</v>
      </c>
      <c r="J1374" s="49">
        <v>705</v>
      </c>
      <c r="K1374" s="49">
        <v>845</v>
      </c>
      <c r="L1374" s="49" t="s">
        <v>48</v>
      </c>
      <c r="M1374" s="49">
        <v>26000</v>
      </c>
    </row>
    <row r="1375" spans="1:13" x14ac:dyDescent="0.35">
      <c r="A1375" s="49" t="s">
        <v>111</v>
      </c>
      <c r="B1375" s="49" t="s">
        <v>112</v>
      </c>
      <c r="C1375" s="49" t="s">
        <v>7</v>
      </c>
      <c r="D1375" s="49" t="s">
        <v>52</v>
      </c>
      <c r="E1375" s="49" t="s">
        <v>2</v>
      </c>
      <c r="F1375" s="49" t="s">
        <v>63</v>
      </c>
      <c r="G1375" s="49" t="s">
        <v>55</v>
      </c>
      <c r="H1375" s="49">
        <v>571.05000000000007</v>
      </c>
      <c r="I1375" s="49">
        <v>634.5</v>
      </c>
      <c r="J1375" s="49">
        <v>705</v>
      </c>
      <c r="K1375" s="49">
        <v>845</v>
      </c>
      <c r="L1375" s="49" t="s">
        <v>48</v>
      </c>
      <c r="M1375" s="49">
        <v>26000</v>
      </c>
    </row>
    <row r="1376" spans="1:13" x14ac:dyDescent="0.35">
      <c r="A1376" s="49" t="s">
        <v>111</v>
      </c>
      <c r="B1376" s="49" t="s">
        <v>112</v>
      </c>
      <c r="C1376" s="49" t="s">
        <v>7</v>
      </c>
      <c r="D1376" s="49" t="s">
        <v>52</v>
      </c>
      <c r="E1376" s="49" t="s">
        <v>2</v>
      </c>
      <c r="F1376" s="49" t="s">
        <v>63</v>
      </c>
      <c r="G1376" s="49" t="s">
        <v>56</v>
      </c>
      <c r="H1376" s="49">
        <v>571.05000000000007</v>
      </c>
      <c r="I1376" s="49">
        <v>634.5</v>
      </c>
      <c r="J1376" s="49">
        <v>705</v>
      </c>
      <c r="K1376" s="49">
        <v>845</v>
      </c>
      <c r="L1376" s="49" t="s">
        <v>48</v>
      </c>
      <c r="M1376" s="49">
        <v>26000</v>
      </c>
    </row>
    <row r="1377" spans="1:13" x14ac:dyDescent="0.35">
      <c r="A1377" s="49" t="s">
        <v>111</v>
      </c>
      <c r="B1377" s="49" t="s">
        <v>112</v>
      </c>
      <c r="C1377" s="49" t="s">
        <v>7</v>
      </c>
      <c r="D1377" s="49" t="s">
        <v>52</v>
      </c>
      <c r="E1377" s="49" t="s">
        <v>2</v>
      </c>
      <c r="F1377" s="49" t="s">
        <v>63</v>
      </c>
      <c r="G1377" s="49" t="s">
        <v>57</v>
      </c>
      <c r="H1377" s="49">
        <v>571.05000000000007</v>
      </c>
      <c r="I1377" s="49">
        <v>634.5</v>
      </c>
      <c r="J1377" s="49">
        <v>705</v>
      </c>
      <c r="K1377" s="49">
        <v>845</v>
      </c>
      <c r="L1377" s="49" t="s">
        <v>48</v>
      </c>
      <c r="M1377" s="49">
        <v>26000</v>
      </c>
    </row>
    <row r="1378" spans="1:13" x14ac:dyDescent="0.35">
      <c r="A1378" s="49" t="s">
        <v>111</v>
      </c>
      <c r="B1378" s="49" t="s">
        <v>112</v>
      </c>
      <c r="C1378" s="49" t="s">
        <v>7</v>
      </c>
      <c r="D1378" s="49" t="s">
        <v>58</v>
      </c>
      <c r="E1378" s="49" t="s">
        <v>2</v>
      </c>
      <c r="F1378" s="49" t="s">
        <v>63</v>
      </c>
      <c r="G1378" s="49" t="s">
        <v>22</v>
      </c>
      <c r="H1378" s="49">
        <v>486</v>
      </c>
      <c r="I1378" s="49">
        <v>540</v>
      </c>
      <c r="J1378" s="49">
        <v>715</v>
      </c>
      <c r="K1378" s="49">
        <v>870</v>
      </c>
      <c r="L1378" s="49" t="s">
        <v>48</v>
      </c>
      <c r="M1378" s="49">
        <v>26000</v>
      </c>
    </row>
    <row r="1379" spans="1:13" x14ac:dyDescent="0.35">
      <c r="A1379" s="49" t="s">
        <v>111</v>
      </c>
      <c r="B1379" s="49" t="s">
        <v>112</v>
      </c>
      <c r="C1379" s="49" t="s">
        <v>7</v>
      </c>
      <c r="D1379" s="49" t="s">
        <v>58</v>
      </c>
      <c r="E1379" s="49" t="s">
        <v>2</v>
      </c>
      <c r="F1379" s="49" t="s">
        <v>63</v>
      </c>
      <c r="G1379" s="49" t="s">
        <v>23</v>
      </c>
      <c r="H1379" s="49">
        <v>486</v>
      </c>
      <c r="I1379" s="49">
        <v>540</v>
      </c>
      <c r="J1379" s="49">
        <v>715</v>
      </c>
      <c r="K1379" s="49">
        <v>870</v>
      </c>
      <c r="L1379" s="49" t="s">
        <v>48</v>
      </c>
      <c r="M1379" s="49">
        <v>26000</v>
      </c>
    </row>
    <row r="1380" spans="1:13" x14ac:dyDescent="0.35">
      <c r="A1380" s="49" t="s">
        <v>111</v>
      </c>
      <c r="B1380" s="49" t="s">
        <v>112</v>
      </c>
      <c r="C1380" s="49" t="s">
        <v>7</v>
      </c>
      <c r="D1380" s="49" t="s">
        <v>58</v>
      </c>
      <c r="E1380" s="49" t="s">
        <v>3</v>
      </c>
      <c r="F1380" s="49" t="s">
        <v>63</v>
      </c>
      <c r="G1380" s="49" t="s">
        <v>24</v>
      </c>
      <c r="H1380" s="49">
        <v>463.5</v>
      </c>
      <c r="I1380" s="49">
        <v>515</v>
      </c>
      <c r="J1380" s="49">
        <v>640</v>
      </c>
      <c r="K1380" s="49">
        <v>725</v>
      </c>
      <c r="L1380" s="49" t="s">
        <v>48</v>
      </c>
      <c r="M1380" s="49">
        <v>26000</v>
      </c>
    </row>
    <row r="1381" spans="1:13" x14ac:dyDescent="0.35">
      <c r="A1381" s="49" t="s">
        <v>111</v>
      </c>
      <c r="B1381" s="49" t="s">
        <v>112</v>
      </c>
      <c r="C1381" s="49" t="s">
        <v>7</v>
      </c>
      <c r="D1381" s="49" t="s">
        <v>59</v>
      </c>
      <c r="E1381" s="49" t="s">
        <v>2</v>
      </c>
      <c r="F1381" s="49" t="s">
        <v>63</v>
      </c>
      <c r="G1381" s="49" t="s">
        <v>60</v>
      </c>
      <c r="H1381" s="49">
        <v>463.5</v>
      </c>
      <c r="I1381" s="49">
        <v>515</v>
      </c>
      <c r="J1381" s="49">
        <v>685</v>
      </c>
      <c r="K1381" s="49">
        <v>805</v>
      </c>
      <c r="L1381" s="49" t="s">
        <v>48</v>
      </c>
      <c r="M1381" s="49">
        <v>26000</v>
      </c>
    </row>
    <row r="1382" spans="1:13" x14ac:dyDescent="0.35">
      <c r="A1382" s="49" t="s">
        <v>111</v>
      </c>
      <c r="B1382" s="49" t="s">
        <v>112</v>
      </c>
      <c r="C1382" s="49" t="s">
        <v>7</v>
      </c>
      <c r="D1382" s="49" t="s">
        <v>59</v>
      </c>
      <c r="E1382" s="49" t="s">
        <v>2</v>
      </c>
      <c r="F1382" s="49" t="s">
        <v>63</v>
      </c>
      <c r="G1382" s="49" t="s">
        <v>25</v>
      </c>
      <c r="H1382" s="49">
        <v>463.5</v>
      </c>
      <c r="I1382" s="49">
        <v>515</v>
      </c>
      <c r="J1382" s="49">
        <v>685</v>
      </c>
      <c r="K1382" s="49">
        <v>805</v>
      </c>
      <c r="L1382" s="49" t="s">
        <v>48</v>
      </c>
      <c r="M1382" s="49">
        <v>26000</v>
      </c>
    </row>
    <row r="1383" spans="1:13" x14ac:dyDescent="0.35">
      <c r="A1383" s="49" t="s">
        <v>111</v>
      </c>
      <c r="B1383" s="49" t="s">
        <v>112</v>
      </c>
      <c r="C1383" s="49" t="s">
        <v>7</v>
      </c>
      <c r="D1383" s="49" t="s">
        <v>59</v>
      </c>
      <c r="E1383" s="49" t="s">
        <v>2</v>
      </c>
      <c r="F1383" s="49" t="s">
        <v>63</v>
      </c>
      <c r="G1383" s="49" t="s">
        <v>26</v>
      </c>
      <c r="H1383" s="49">
        <v>463.5</v>
      </c>
      <c r="I1383" s="49">
        <v>515</v>
      </c>
      <c r="J1383" s="49">
        <v>685</v>
      </c>
      <c r="K1383" s="49">
        <v>805</v>
      </c>
      <c r="L1383" s="49" t="s">
        <v>48</v>
      </c>
      <c r="M1383" s="49">
        <v>26000</v>
      </c>
    </row>
    <row r="1384" spans="1:13" x14ac:dyDescent="0.35">
      <c r="A1384" s="49" t="s">
        <v>111</v>
      </c>
      <c r="B1384" s="49" t="s">
        <v>112</v>
      </c>
      <c r="C1384" s="49" t="s">
        <v>7</v>
      </c>
      <c r="D1384" s="49" t="s">
        <v>59</v>
      </c>
      <c r="E1384" s="49" t="s">
        <v>3</v>
      </c>
      <c r="F1384" s="49" t="s">
        <v>63</v>
      </c>
      <c r="G1384" s="49" t="s">
        <v>27</v>
      </c>
      <c r="H1384" s="49">
        <v>409.5</v>
      </c>
      <c r="I1384" s="49">
        <v>455</v>
      </c>
      <c r="J1384" s="49">
        <v>620</v>
      </c>
      <c r="K1384" s="49">
        <v>715</v>
      </c>
      <c r="L1384" s="49" t="s">
        <v>48</v>
      </c>
      <c r="M1384" s="49">
        <v>26000</v>
      </c>
    </row>
    <row r="1385" spans="1:13" x14ac:dyDescent="0.35">
      <c r="A1385" s="49" t="s">
        <v>111</v>
      </c>
      <c r="B1385" s="49" t="s">
        <v>112</v>
      </c>
      <c r="C1385" s="49" t="s">
        <v>7</v>
      </c>
      <c r="D1385" s="49" t="s">
        <v>61</v>
      </c>
      <c r="E1385" s="49" t="s">
        <v>2</v>
      </c>
      <c r="F1385" s="49" t="s">
        <v>63</v>
      </c>
      <c r="G1385" s="49" t="s">
        <v>62</v>
      </c>
      <c r="H1385" s="49">
        <v>387</v>
      </c>
      <c r="I1385" s="49">
        <v>430</v>
      </c>
      <c r="J1385" s="49">
        <v>530</v>
      </c>
      <c r="K1385" s="49">
        <v>620</v>
      </c>
      <c r="L1385" s="49" t="s">
        <v>48</v>
      </c>
      <c r="M1385" s="49">
        <v>26000</v>
      </c>
    </row>
    <row r="1386" spans="1:13" x14ac:dyDescent="0.35">
      <c r="A1386" s="49" t="s">
        <v>111</v>
      </c>
      <c r="B1386" s="49" t="s">
        <v>112</v>
      </c>
      <c r="C1386" s="49" t="s">
        <v>8</v>
      </c>
      <c r="D1386" s="49" t="s">
        <v>47</v>
      </c>
      <c r="E1386" s="49" t="s">
        <v>2</v>
      </c>
      <c r="F1386" s="49" t="s">
        <v>63</v>
      </c>
      <c r="G1386" s="49" t="s">
        <v>10</v>
      </c>
      <c r="H1386" s="49">
        <v>599.4</v>
      </c>
      <c r="I1386" s="49">
        <v>666</v>
      </c>
      <c r="J1386" s="49">
        <v>740</v>
      </c>
      <c r="K1386" s="49">
        <v>900</v>
      </c>
      <c r="L1386" s="49" t="s">
        <v>48</v>
      </c>
      <c r="M1386" s="49">
        <v>22000</v>
      </c>
    </row>
    <row r="1387" spans="1:13" x14ac:dyDescent="0.35">
      <c r="A1387" s="49" t="s">
        <v>111</v>
      </c>
      <c r="B1387" s="49" t="s">
        <v>112</v>
      </c>
      <c r="C1387" s="49" t="s">
        <v>8</v>
      </c>
      <c r="D1387" s="49" t="s">
        <v>47</v>
      </c>
      <c r="E1387" s="49" t="s">
        <v>2</v>
      </c>
      <c r="F1387" s="49" t="s">
        <v>63</v>
      </c>
      <c r="G1387" s="49" t="s">
        <v>11</v>
      </c>
      <c r="H1387" s="49">
        <v>599.4</v>
      </c>
      <c r="I1387" s="49">
        <v>666</v>
      </c>
      <c r="J1387" s="49">
        <v>740</v>
      </c>
      <c r="K1387" s="49">
        <v>900</v>
      </c>
      <c r="L1387" s="49" t="s">
        <v>48</v>
      </c>
      <c r="M1387" s="49">
        <v>22000</v>
      </c>
    </row>
    <row r="1388" spans="1:13" x14ac:dyDescent="0.35">
      <c r="A1388" s="49" t="s">
        <v>111</v>
      </c>
      <c r="B1388" s="49" t="s">
        <v>112</v>
      </c>
      <c r="C1388" s="49" t="s">
        <v>8</v>
      </c>
      <c r="D1388" s="49" t="s">
        <v>47</v>
      </c>
      <c r="E1388" s="49" t="s">
        <v>2</v>
      </c>
      <c r="F1388" s="49" t="s">
        <v>63</v>
      </c>
      <c r="G1388" s="49" t="s">
        <v>49</v>
      </c>
      <c r="H1388" s="49">
        <v>599.4</v>
      </c>
      <c r="I1388" s="49">
        <v>666</v>
      </c>
      <c r="J1388" s="49">
        <v>740</v>
      </c>
      <c r="K1388" s="49">
        <v>900</v>
      </c>
      <c r="L1388" s="49" t="s">
        <v>48</v>
      </c>
      <c r="M1388" s="49">
        <v>22000</v>
      </c>
    </row>
    <row r="1389" spans="1:13" x14ac:dyDescent="0.35">
      <c r="A1389" s="49" t="s">
        <v>111</v>
      </c>
      <c r="B1389" s="49" t="s">
        <v>112</v>
      </c>
      <c r="C1389" s="49" t="s">
        <v>8</v>
      </c>
      <c r="D1389" s="49" t="s">
        <v>47</v>
      </c>
      <c r="E1389" s="49" t="s">
        <v>2</v>
      </c>
      <c r="F1389" s="49" t="s">
        <v>63</v>
      </c>
      <c r="G1389" s="49" t="s">
        <v>12</v>
      </c>
      <c r="H1389" s="49">
        <v>599.4</v>
      </c>
      <c r="I1389" s="49">
        <v>666</v>
      </c>
      <c r="J1389" s="49">
        <v>740</v>
      </c>
      <c r="K1389" s="49">
        <v>900</v>
      </c>
      <c r="L1389" s="49" t="s">
        <v>48</v>
      </c>
      <c r="M1389" s="49">
        <v>22000</v>
      </c>
    </row>
    <row r="1390" spans="1:13" x14ac:dyDescent="0.35">
      <c r="A1390" s="49" t="s">
        <v>111</v>
      </c>
      <c r="B1390" s="49" t="s">
        <v>112</v>
      </c>
      <c r="C1390" s="49" t="s">
        <v>8</v>
      </c>
      <c r="D1390" s="49" t="s">
        <v>50</v>
      </c>
      <c r="E1390" s="49" t="s">
        <v>2</v>
      </c>
      <c r="F1390" s="49" t="s">
        <v>63</v>
      </c>
      <c r="G1390" s="49" t="s">
        <v>13</v>
      </c>
      <c r="H1390" s="49">
        <v>504</v>
      </c>
      <c r="I1390" s="49">
        <v>560</v>
      </c>
      <c r="J1390" s="49">
        <v>740</v>
      </c>
      <c r="K1390" s="49">
        <v>900</v>
      </c>
      <c r="L1390" s="49" t="s">
        <v>48</v>
      </c>
      <c r="M1390" s="49">
        <v>22000</v>
      </c>
    </row>
    <row r="1391" spans="1:13" x14ac:dyDescent="0.35">
      <c r="A1391" s="49" t="s">
        <v>111</v>
      </c>
      <c r="B1391" s="49" t="s">
        <v>112</v>
      </c>
      <c r="C1391" s="49" t="s">
        <v>8</v>
      </c>
      <c r="D1391" s="49" t="s">
        <v>50</v>
      </c>
      <c r="E1391" s="49" t="s">
        <v>2</v>
      </c>
      <c r="F1391" s="49" t="s">
        <v>63</v>
      </c>
      <c r="G1391" s="49" t="s">
        <v>14</v>
      </c>
      <c r="H1391" s="49">
        <v>504</v>
      </c>
      <c r="I1391" s="49">
        <v>560</v>
      </c>
      <c r="J1391" s="49">
        <v>740</v>
      </c>
      <c r="K1391" s="49">
        <v>900</v>
      </c>
      <c r="L1391" s="49" t="s">
        <v>48</v>
      </c>
      <c r="M1391" s="49">
        <v>22000</v>
      </c>
    </row>
    <row r="1392" spans="1:13" x14ac:dyDescent="0.35">
      <c r="A1392" s="49" t="s">
        <v>111</v>
      </c>
      <c r="B1392" s="49" t="s">
        <v>112</v>
      </c>
      <c r="C1392" s="49" t="s">
        <v>8</v>
      </c>
      <c r="D1392" s="49" t="s">
        <v>50</v>
      </c>
      <c r="E1392" s="49" t="s">
        <v>2</v>
      </c>
      <c r="F1392" s="49" t="s">
        <v>63</v>
      </c>
      <c r="G1392" s="49" t="s">
        <v>15</v>
      </c>
      <c r="H1392" s="49">
        <v>504</v>
      </c>
      <c r="I1392" s="49">
        <v>560</v>
      </c>
      <c r="J1392" s="49">
        <v>740</v>
      </c>
      <c r="K1392" s="49">
        <v>900</v>
      </c>
      <c r="L1392" s="49" t="s">
        <v>48</v>
      </c>
      <c r="M1392" s="49">
        <v>22000</v>
      </c>
    </row>
    <row r="1393" spans="1:13" x14ac:dyDescent="0.35">
      <c r="A1393" s="49" t="s">
        <v>111</v>
      </c>
      <c r="B1393" s="49" t="s">
        <v>112</v>
      </c>
      <c r="C1393" s="49" t="s">
        <v>8</v>
      </c>
      <c r="D1393" s="49" t="s">
        <v>50</v>
      </c>
      <c r="E1393" s="49" t="s">
        <v>2</v>
      </c>
      <c r="F1393" s="49" t="s">
        <v>63</v>
      </c>
      <c r="G1393" s="49" t="s">
        <v>16</v>
      </c>
      <c r="H1393" s="49">
        <v>504</v>
      </c>
      <c r="I1393" s="49">
        <v>560</v>
      </c>
      <c r="J1393" s="49">
        <v>740</v>
      </c>
      <c r="K1393" s="49">
        <v>900</v>
      </c>
      <c r="L1393" s="49" t="s">
        <v>48</v>
      </c>
      <c r="M1393" s="49">
        <v>22000</v>
      </c>
    </row>
    <row r="1394" spans="1:13" x14ac:dyDescent="0.35">
      <c r="A1394" s="49" t="s">
        <v>111</v>
      </c>
      <c r="B1394" s="49" t="s">
        <v>112</v>
      </c>
      <c r="C1394" s="49" t="s">
        <v>8</v>
      </c>
      <c r="D1394" s="49" t="s">
        <v>50</v>
      </c>
      <c r="E1394" s="49" t="s">
        <v>2</v>
      </c>
      <c r="F1394" s="49" t="s">
        <v>63</v>
      </c>
      <c r="G1394" s="49" t="s">
        <v>17</v>
      </c>
      <c r="H1394" s="49">
        <v>504</v>
      </c>
      <c r="I1394" s="49">
        <v>560</v>
      </c>
      <c r="J1394" s="49">
        <v>740</v>
      </c>
      <c r="K1394" s="49">
        <v>900</v>
      </c>
      <c r="L1394" s="49" t="s">
        <v>48</v>
      </c>
      <c r="M1394" s="49">
        <v>22000</v>
      </c>
    </row>
    <row r="1395" spans="1:13" x14ac:dyDescent="0.35">
      <c r="A1395" s="49" t="s">
        <v>111</v>
      </c>
      <c r="B1395" s="49" t="s">
        <v>112</v>
      </c>
      <c r="C1395" s="49" t="s">
        <v>8</v>
      </c>
      <c r="D1395" s="49" t="s">
        <v>51</v>
      </c>
      <c r="E1395" s="49" t="s">
        <v>2</v>
      </c>
      <c r="F1395" s="49" t="s">
        <v>63</v>
      </c>
      <c r="G1395" s="49" t="s">
        <v>18</v>
      </c>
      <c r="H1395" s="49">
        <v>423</v>
      </c>
      <c r="I1395" s="49">
        <v>470</v>
      </c>
      <c r="J1395" s="49">
        <v>640</v>
      </c>
      <c r="K1395" s="49">
        <v>730</v>
      </c>
      <c r="L1395" s="49" t="s">
        <v>48</v>
      </c>
      <c r="M1395" s="49">
        <v>22000</v>
      </c>
    </row>
    <row r="1396" spans="1:13" x14ac:dyDescent="0.35">
      <c r="A1396" s="49" t="s">
        <v>111</v>
      </c>
      <c r="B1396" s="49" t="s">
        <v>112</v>
      </c>
      <c r="C1396" s="49" t="s">
        <v>8</v>
      </c>
      <c r="D1396" s="49" t="s">
        <v>51</v>
      </c>
      <c r="E1396" s="49" t="s">
        <v>2</v>
      </c>
      <c r="F1396" s="49" t="s">
        <v>63</v>
      </c>
      <c r="G1396" s="49" t="s">
        <v>19</v>
      </c>
      <c r="H1396" s="49">
        <v>423</v>
      </c>
      <c r="I1396" s="49">
        <v>470</v>
      </c>
      <c r="J1396" s="49">
        <v>640</v>
      </c>
      <c r="K1396" s="49">
        <v>730</v>
      </c>
      <c r="L1396" s="49" t="s">
        <v>48</v>
      </c>
      <c r="M1396" s="49">
        <v>22000</v>
      </c>
    </row>
    <row r="1397" spans="1:13" x14ac:dyDescent="0.35">
      <c r="A1397" s="49" t="s">
        <v>111</v>
      </c>
      <c r="B1397" s="49" t="s">
        <v>112</v>
      </c>
      <c r="C1397" s="49" t="s">
        <v>8</v>
      </c>
      <c r="D1397" s="49" t="s">
        <v>51</v>
      </c>
      <c r="E1397" s="49" t="s">
        <v>3</v>
      </c>
      <c r="F1397" s="49" t="s">
        <v>63</v>
      </c>
      <c r="G1397" s="49" t="s">
        <v>20</v>
      </c>
      <c r="H1397" s="49">
        <v>423</v>
      </c>
      <c r="I1397" s="49">
        <v>470</v>
      </c>
      <c r="J1397" s="49">
        <v>640</v>
      </c>
      <c r="K1397" s="49">
        <v>730</v>
      </c>
      <c r="L1397" s="49" t="s">
        <v>48</v>
      </c>
      <c r="M1397" s="49">
        <v>22000</v>
      </c>
    </row>
    <row r="1398" spans="1:13" x14ac:dyDescent="0.35">
      <c r="A1398" s="49" t="s">
        <v>111</v>
      </c>
      <c r="B1398" s="49" t="s">
        <v>112</v>
      </c>
      <c r="C1398" s="49" t="s">
        <v>8</v>
      </c>
      <c r="D1398" s="49" t="s">
        <v>51</v>
      </c>
      <c r="E1398" s="49" t="s">
        <v>3</v>
      </c>
      <c r="F1398" s="49" t="s">
        <v>63</v>
      </c>
      <c r="G1398" s="49" t="s">
        <v>21</v>
      </c>
      <c r="H1398" s="49">
        <v>423</v>
      </c>
      <c r="I1398" s="49">
        <v>470</v>
      </c>
      <c r="J1398" s="49">
        <v>640</v>
      </c>
      <c r="K1398" s="49">
        <v>730</v>
      </c>
      <c r="L1398" s="49" t="s">
        <v>48</v>
      </c>
      <c r="M1398" s="49">
        <v>22000</v>
      </c>
    </row>
    <row r="1399" spans="1:13" x14ac:dyDescent="0.35">
      <c r="A1399" s="49" t="s">
        <v>111</v>
      </c>
      <c r="B1399" s="49" t="s">
        <v>112</v>
      </c>
      <c r="C1399" s="49" t="s">
        <v>8</v>
      </c>
      <c r="D1399" s="49" t="s">
        <v>52</v>
      </c>
      <c r="E1399" s="49" t="s">
        <v>2</v>
      </c>
      <c r="F1399" s="49" t="s">
        <v>63</v>
      </c>
      <c r="G1399" s="49" t="s">
        <v>53</v>
      </c>
      <c r="H1399" s="49">
        <v>591.30000000000007</v>
      </c>
      <c r="I1399" s="49">
        <v>657</v>
      </c>
      <c r="J1399" s="49">
        <v>730</v>
      </c>
      <c r="K1399" s="49">
        <v>870</v>
      </c>
      <c r="L1399" s="49" t="s">
        <v>48</v>
      </c>
      <c r="M1399" s="49">
        <v>22000</v>
      </c>
    </row>
    <row r="1400" spans="1:13" x14ac:dyDescent="0.35">
      <c r="A1400" s="49" t="s">
        <v>111</v>
      </c>
      <c r="B1400" s="49" t="s">
        <v>112</v>
      </c>
      <c r="C1400" s="49" t="s">
        <v>8</v>
      </c>
      <c r="D1400" s="49" t="s">
        <v>52</v>
      </c>
      <c r="E1400" s="49" t="s">
        <v>2</v>
      </c>
      <c r="F1400" s="49" t="s">
        <v>63</v>
      </c>
      <c r="G1400" s="49" t="s">
        <v>54</v>
      </c>
      <c r="H1400" s="49">
        <v>591.30000000000007</v>
      </c>
      <c r="I1400" s="49">
        <v>657</v>
      </c>
      <c r="J1400" s="49">
        <v>730</v>
      </c>
      <c r="K1400" s="49">
        <v>870</v>
      </c>
      <c r="L1400" s="49" t="s">
        <v>48</v>
      </c>
      <c r="M1400" s="49">
        <v>22000</v>
      </c>
    </row>
    <row r="1401" spans="1:13" x14ac:dyDescent="0.35">
      <c r="A1401" s="49" t="s">
        <v>111</v>
      </c>
      <c r="B1401" s="49" t="s">
        <v>112</v>
      </c>
      <c r="C1401" s="49" t="s">
        <v>8</v>
      </c>
      <c r="D1401" s="49" t="s">
        <v>52</v>
      </c>
      <c r="E1401" s="49" t="s">
        <v>2</v>
      </c>
      <c r="F1401" s="49" t="s">
        <v>63</v>
      </c>
      <c r="G1401" s="49" t="s">
        <v>55</v>
      </c>
      <c r="H1401" s="49">
        <v>591.30000000000007</v>
      </c>
      <c r="I1401" s="49">
        <v>657</v>
      </c>
      <c r="J1401" s="49">
        <v>730</v>
      </c>
      <c r="K1401" s="49">
        <v>870</v>
      </c>
      <c r="L1401" s="49" t="s">
        <v>48</v>
      </c>
      <c r="M1401" s="49">
        <v>22000</v>
      </c>
    </row>
    <row r="1402" spans="1:13" x14ac:dyDescent="0.35">
      <c r="A1402" s="49" t="s">
        <v>111</v>
      </c>
      <c r="B1402" s="49" t="s">
        <v>112</v>
      </c>
      <c r="C1402" s="49" t="s">
        <v>8</v>
      </c>
      <c r="D1402" s="49" t="s">
        <v>52</v>
      </c>
      <c r="E1402" s="49" t="s">
        <v>2</v>
      </c>
      <c r="F1402" s="49" t="s">
        <v>63</v>
      </c>
      <c r="G1402" s="49" t="s">
        <v>56</v>
      </c>
      <c r="H1402" s="49">
        <v>591.30000000000007</v>
      </c>
      <c r="I1402" s="49">
        <v>657</v>
      </c>
      <c r="J1402" s="49">
        <v>730</v>
      </c>
      <c r="K1402" s="49">
        <v>870</v>
      </c>
      <c r="L1402" s="49" t="s">
        <v>48</v>
      </c>
      <c r="M1402" s="49">
        <v>22000</v>
      </c>
    </row>
    <row r="1403" spans="1:13" x14ac:dyDescent="0.35">
      <c r="A1403" s="49" t="s">
        <v>111</v>
      </c>
      <c r="B1403" s="49" t="s">
        <v>112</v>
      </c>
      <c r="C1403" s="49" t="s">
        <v>8</v>
      </c>
      <c r="D1403" s="49" t="s">
        <v>52</v>
      </c>
      <c r="E1403" s="49" t="s">
        <v>2</v>
      </c>
      <c r="F1403" s="49" t="s">
        <v>63</v>
      </c>
      <c r="G1403" s="49" t="s">
        <v>57</v>
      </c>
      <c r="H1403" s="49">
        <v>591.30000000000007</v>
      </c>
      <c r="I1403" s="49">
        <v>657</v>
      </c>
      <c r="J1403" s="49">
        <v>730</v>
      </c>
      <c r="K1403" s="49">
        <v>870</v>
      </c>
      <c r="L1403" s="49" t="s">
        <v>48</v>
      </c>
      <c r="M1403" s="49">
        <v>22000</v>
      </c>
    </row>
    <row r="1404" spans="1:13" x14ac:dyDescent="0.35">
      <c r="A1404" s="49" t="s">
        <v>111</v>
      </c>
      <c r="B1404" s="49" t="s">
        <v>112</v>
      </c>
      <c r="C1404" s="49" t="s">
        <v>8</v>
      </c>
      <c r="D1404" s="49" t="s">
        <v>58</v>
      </c>
      <c r="E1404" s="49" t="s">
        <v>2</v>
      </c>
      <c r="F1404" s="49" t="s">
        <v>63</v>
      </c>
      <c r="G1404" s="49" t="s">
        <v>22</v>
      </c>
      <c r="H1404" s="49">
        <v>504</v>
      </c>
      <c r="I1404" s="49">
        <v>560</v>
      </c>
      <c r="J1404" s="49">
        <v>740</v>
      </c>
      <c r="K1404" s="49">
        <v>900</v>
      </c>
      <c r="L1404" s="49" t="s">
        <v>48</v>
      </c>
      <c r="M1404" s="49">
        <v>22000</v>
      </c>
    </row>
    <row r="1405" spans="1:13" x14ac:dyDescent="0.35">
      <c r="A1405" s="49" t="s">
        <v>111</v>
      </c>
      <c r="B1405" s="49" t="s">
        <v>112</v>
      </c>
      <c r="C1405" s="49" t="s">
        <v>8</v>
      </c>
      <c r="D1405" s="49" t="s">
        <v>58</v>
      </c>
      <c r="E1405" s="49" t="s">
        <v>2</v>
      </c>
      <c r="F1405" s="49" t="s">
        <v>63</v>
      </c>
      <c r="G1405" s="49" t="s">
        <v>23</v>
      </c>
      <c r="H1405" s="49">
        <v>504</v>
      </c>
      <c r="I1405" s="49">
        <v>560</v>
      </c>
      <c r="J1405" s="49">
        <v>740</v>
      </c>
      <c r="K1405" s="49">
        <v>900</v>
      </c>
      <c r="L1405" s="49" t="s">
        <v>48</v>
      </c>
      <c r="M1405" s="49">
        <v>22000</v>
      </c>
    </row>
    <row r="1406" spans="1:13" x14ac:dyDescent="0.35">
      <c r="A1406" s="49" t="s">
        <v>111</v>
      </c>
      <c r="B1406" s="49" t="s">
        <v>112</v>
      </c>
      <c r="C1406" s="49" t="s">
        <v>8</v>
      </c>
      <c r="D1406" s="49" t="s">
        <v>58</v>
      </c>
      <c r="E1406" s="49" t="s">
        <v>3</v>
      </c>
      <c r="F1406" s="49" t="s">
        <v>63</v>
      </c>
      <c r="G1406" s="49" t="s">
        <v>24</v>
      </c>
      <c r="H1406" s="49">
        <v>481.5</v>
      </c>
      <c r="I1406" s="49">
        <v>535</v>
      </c>
      <c r="J1406" s="49">
        <v>665</v>
      </c>
      <c r="K1406" s="49">
        <v>750</v>
      </c>
      <c r="L1406" s="49" t="s">
        <v>48</v>
      </c>
      <c r="M1406" s="49">
        <v>22000</v>
      </c>
    </row>
    <row r="1407" spans="1:13" x14ac:dyDescent="0.35">
      <c r="A1407" s="49" t="s">
        <v>111</v>
      </c>
      <c r="B1407" s="49" t="s">
        <v>112</v>
      </c>
      <c r="C1407" s="49" t="s">
        <v>8</v>
      </c>
      <c r="D1407" s="49" t="s">
        <v>59</v>
      </c>
      <c r="E1407" s="49" t="s">
        <v>2</v>
      </c>
      <c r="F1407" s="49" t="s">
        <v>63</v>
      </c>
      <c r="G1407" s="49" t="s">
        <v>60</v>
      </c>
      <c r="H1407" s="49">
        <v>477</v>
      </c>
      <c r="I1407" s="49">
        <v>530</v>
      </c>
      <c r="J1407" s="49">
        <v>705</v>
      </c>
      <c r="K1407" s="49">
        <v>830</v>
      </c>
      <c r="L1407" s="49" t="s">
        <v>48</v>
      </c>
      <c r="M1407" s="49">
        <v>22000</v>
      </c>
    </row>
    <row r="1408" spans="1:13" x14ac:dyDescent="0.35">
      <c r="A1408" s="49" t="s">
        <v>111</v>
      </c>
      <c r="B1408" s="49" t="s">
        <v>112</v>
      </c>
      <c r="C1408" s="49" t="s">
        <v>8</v>
      </c>
      <c r="D1408" s="49" t="s">
        <v>59</v>
      </c>
      <c r="E1408" s="49" t="s">
        <v>2</v>
      </c>
      <c r="F1408" s="49" t="s">
        <v>63</v>
      </c>
      <c r="G1408" s="49" t="s">
        <v>25</v>
      </c>
      <c r="H1408" s="49">
        <v>477</v>
      </c>
      <c r="I1408" s="49">
        <v>530</v>
      </c>
      <c r="J1408" s="49">
        <v>705</v>
      </c>
      <c r="K1408" s="49">
        <v>830</v>
      </c>
      <c r="L1408" s="49" t="s">
        <v>48</v>
      </c>
      <c r="M1408" s="49">
        <v>22000</v>
      </c>
    </row>
    <row r="1409" spans="1:13" x14ac:dyDescent="0.35">
      <c r="A1409" s="49" t="s">
        <v>111</v>
      </c>
      <c r="B1409" s="49" t="s">
        <v>112</v>
      </c>
      <c r="C1409" s="49" t="s">
        <v>8</v>
      </c>
      <c r="D1409" s="49" t="s">
        <v>59</v>
      </c>
      <c r="E1409" s="49" t="s">
        <v>2</v>
      </c>
      <c r="F1409" s="49" t="s">
        <v>63</v>
      </c>
      <c r="G1409" s="49" t="s">
        <v>26</v>
      </c>
      <c r="H1409" s="49">
        <v>477</v>
      </c>
      <c r="I1409" s="49">
        <v>530</v>
      </c>
      <c r="J1409" s="49">
        <v>705</v>
      </c>
      <c r="K1409" s="49">
        <v>830</v>
      </c>
      <c r="L1409" s="49" t="s">
        <v>48</v>
      </c>
      <c r="M1409" s="49">
        <v>22000</v>
      </c>
    </row>
    <row r="1410" spans="1:13" x14ac:dyDescent="0.35">
      <c r="A1410" s="49" t="s">
        <v>111</v>
      </c>
      <c r="B1410" s="49" t="s">
        <v>112</v>
      </c>
      <c r="C1410" s="49" t="s">
        <v>8</v>
      </c>
      <c r="D1410" s="49" t="s">
        <v>59</v>
      </c>
      <c r="E1410" s="49" t="s">
        <v>3</v>
      </c>
      <c r="F1410" s="49" t="s">
        <v>63</v>
      </c>
      <c r="G1410" s="49" t="s">
        <v>27</v>
      </c>
      <c r="H1410" s="49">
        <v>423</v>
      </c>
      <c r="I1410" s="49">
        <v>470</v>
      </c>
      <c r="J1410" s="49">
        <v>640</v>
      </c>
      <c r="K1410" s="49">
        <v>735</v>
      </c>
      <c r="L1410" s="49" t="s">
        <v>48</v>
      </c>
      <c r="M1410" s="49">
        <v>22000</v>
      </c>
    </row>
    <row r="1411" spans="1:13" x14ac:dyDescent="0.35">
      <c r="A1411" s="49" t="s">
        <v>111</v>
      </c>
      <c r="B1411" s="49" t="s">
        <v>112</v>
      </c>
      <c r="C1411" s="49" t="s">
        <v>8</v>
      </c>
      <c r="D1411" s="49" t="s">
        <v>61</v>
      </c>
      <c r="E1411" s="49" t="s">
        <v>2</v>
      </c>
      <c r="F1411" s="49" t="s">
        <v>63</v>
      </c>
      <c r="G1411" s="49" t="s">
        <v>62</v>
      </c>
      <c r="H1411" s="49">
        <v>400.5</v>
      </c>
      <c r="I1411" s="49">
        <v>445</v>
      </c>
      <c r="J1411" s="49">
        <v>545</v>
      </c>
      <c r="K1411" s="49">
        <v>640</v>
      </c>
      <c r="L1411" s="49" t="s">
        <v>48</v>
      </c>
      <c r="M1411" s="49">
        <v>22000</v>
      </c>
    </row>
  </sheetData>
  <sheetProtection sort="0" autoFilter="0"/>
  <autoFilter ref="A7:M1411" xr:uid="{00000000-0009-0000-0000-000006000000}"/>
  <mergeCells count="2">
    <mergeCell ref="M6:Q6"/>
    <mergeCell ref="H6:L6"/>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7E4E7-21FB-4A52-AB7D-B3317F0DAA31}">
  <sheetPr>
    <tabColor theme="0" tint="-0.499984740745262"/>
  </sheetPr>
  <dimension ref="A1:Q1411"/>
  <sheetViews>
    <sheetView showGridLines="0" workbookViewId="0">
      <selection activeCell="B5" sqref="B5"/>
    </sheetView>
  </sheetViews>
  <sheetFormatPr defaultColWidth="8.90625" defaultRowHeight="14.5" x14ac:dyDescent="0.35"/>
  <cols>
    <col min="1" max="1" width="17.453125" style="61" customWidth="1"/>
    <col min="2" max="2" width="14" style="61" customWidth="1"/>
    <col min="3" max="3" width="14.08984375" style="61" customWidth="1"/>
    <col min="4" max="4" width="19.36328125" style="61" customWidth="1"/>
    <col min="5" max="6" width="8.90625" style="61"/>
    <col min="7" max="7" width="39.453125" style="61" customWidth="1"/>
    <col min="8" max="12" width="8.90625" style="61"/>
    <col min="13" max="13" width="21.54296875" style="61" customWidth="1"/>
    <col min="14" max="16384" width="8.90625" style="61"/>
  </cols>
  <sheetData>
    <row r="1" spans="1:17" x14ac:dyDescent="0.35">
      <c r="C1" s="52"/>
      <c r="H1" s="115">
        <v>1.07</v>
      </c>
    </row>
    <row r="2" spans="1:17" x14ac:dyDescent="0.35">
      <c r="C2" s="52"/>
    </row>
    <row r="3" spans="1:17" ht="15.5" x14ac:dyDescent="0.35">
      <c r="A3" s="50" t="s">
        <v>180</v>
      </c>
      <c r="C3" s="52"/>
    </row>
    <row r="4" spans="1:17" x14ac:dyDescent="0.35">
      <c r="A4" s="51" t="s">
        <v>133</v>
      </c>
      <c r="C4" s="52"/>
    </row>
    <row r="5" spans="1:17" x14ac:dyDescent="0.35">
      <c r="A5" s="51" t="s">
        <v>134</v>
      </c>
      <c r="C5" s="52"/>
    </row>
    <row r="6" spans="1:17" x14ac:dyDescent="0.35">
      <c r="A6" s="51"/>
      <c r="C6" s="52"/>
      <c r="H6" s="128"/>
      <c r="I6" s="128"/>
      <c r="J6" s="128"/>
      <c r="K6" s="128"/>
      <c r="L6" s="128"/>
      <c r="M6" s="128"/>
      <c r="N6" s="128"/>
      <c r="O6" s="128"/>
      <c r="P6" s="128"/>
      <c r="Q6" s="128"/>
    </row>
    <row r="7" spans="1:17" ht="27" customHeight="1" x14ac:dyDescent="0.35">
      <c r="A7" s="55" t="s">
        <v>136</v>
      </c>
      <c r="B7" s="55" t="s">
        <v>32</v>
      </c>
      <c r="C7" s="55" t="s">
        <v>33</v>
      </c>
      <c r="D7" s="55" t="s">
        <v>34</v>
      </c>
      <c r="E7" s="55" t="s">
        <v>35</v>
      </c>
      <c r="F7" s="55" t="s">
        <v>36</v>
      </c>
      <c r="G7" s="55" t="s">
        <v>37</v>
      </c>
      <c r="H7" s="54" t="s">
        <v>38</v>
      </c>
      <c r="I7" s="54" t="s">
        <v>39</v>
      </c>
      <c r="J7" s="54" t="s">
        <v>40</v>
      </c>
      <c r="K7" s="54" t="s">
        <v>41</v>
      </c>
      <c r="L7" s="54" t="s">
        <v>42</v>
      </c>
      <c r="M7" s="53" t="s">
        <v>181</v>
      </c>
    </row>
    <row r="8" spans="1:17" x14ac:dyDescent="0.35">
      <c r="A8" s="61" t="s">
        <v>102</v>
      </c>
      <c r="B8" s="61" t="s">
        <v>103</v>
      </c>
      <c r="C8" s="61" t="s">
        <v>2</v>
      </c>
      <c r="D8" s="61" t="s">
        <v>47</v>
      </c>
      <c r="E8" s="61" t="s">
        <v>2</v>
      </c>
      <c r="F8" s="61" t="s">
        <v>63</v>
      </c>
      <c r="G8" s="61" t="s">
        <v>10</v>
      </c>
      <c r="H8" s="11">
        <f>Prislista!H8*'Prislista 2021-10-01'!$H$1</f>
        <v>650.02500000000009</v>
      </c>
      <c r="I8" s="11">
        <f>Prislista!I8*'Prislista 2021-10-01'!$H$1</f>
        <v>722.25</v>
      </c>
      <c r="J8" s="11">
        <f>Prislista!J8*'Prislista 2021-10-01'!$H$1</f>
        <v>802.5</v>
      </c>
      <c r="K8" s="11">
        <f>Prislista!K8*'Prislista 2021-10-01'!$H$1</f>
        <v>952.30000000000007</v>
      </c>
      <c r="L8" s="61" t="s">
        <v>48</v>
      </c>
      <c r="M8" s="61">
        <v>24000</v>
      </c>
    </row>
    <row r="9" spans="1:17" x14ac:dyDescent="0.35">
      <c r="A9" s="61" t="s">
        <v>102</v>
      </c>
      <c r="B9" s="61" t="s">
        <v>103</v>
      </c>
      <c r="C9" s="61" t="s">
        <v>2</v>
      </c>
      <c r="D9" s="61" t="s">
        <v>47</v>
      </c>
      <c r="E9" s="61" t="s">
        <v>2</v>
      </c>
      <c r="F9" s="61" t="s">
        <v>63</v>
      </c>
      <c r="G9" s="61" t="s">
        <v>11</v>
      </c>
      <c r="H9" s="11">
        <f>Prislista!H9*'Prislista 2021-10-01'!$H$1</f>
        <v>650.02500000000009</v>
      </c>
      <c r="I9" s="11">
        <f>Prislista!I9*'Prislista 2021-10-01'!$H$1</f>
        <v>722.25</v>
      </c>
      <c r="J9" s="11">
        <f>Prislista!J9*'Prislista 2021-10-01'!$H$1</f>
        <v>802.5</v>
      </c>
      <c r="K9" s="11">
        <f>Prislista!K9*'Prislista 2021-10-01'!$H$1</f>
        <v>952.30000000000007</v>
      </c>
      <c r="L9" s="61" t="s">
        <v>48</v>
      </c>
      <c r="M9" s="61">
        <v>24000</v>
      </c>
    </row>
    <row r="10" spans="1:17" x14ac:dyDescent="0.35">
      <c r="A10" s="61" t="s">
        <v>102</v>
      </c>
      <c r="B10" s="61" t="s">
        <v>103</v>
      </c>
      <c r="C10" s="61" t="s">
        <v>2</v>
      </c>
      <c r="D10" s="61" t="s">
        <v>47</v>
      </c>
      <c r="E10" s="61" t="s">
        <v>2</v>
      </c>
      <c r="F10" s="61" t="s">
        <v>63</v>
      </c>
      <c r="G10" s="61" t="s">
        <v>49</v>
      </c>
      <c r="H10" s="11">
        <f>Prislista!H10*'Prislista 2021-10-01'!$H$1</f>
        <v>650.02500000000009</v>
      </c>
      <c r="I10" s="11">
        <f>Prislista!I10*'Prislista 2021-10-01'!$H$1</f>
        <v>722.25</v>
      </c>
      <c r="J10" s="11">
        <f>Prislista!J10*'Prislista 2021-10-01'!$H$1</f>
        <v>802.5</v>
      </c>
      <c r="K10" s="11">
        <f>Prislista!K10*'Prislista 2021-10-01'!$H$1</f>
        <v>952.30000000000007</v>
      </c>
      <c r="L10" s="61" t="s">
        <v>48</v>
      </c>
      <c r="M10" s="61">
        <v>24000</v>
      </c>
    </row>
    <row r="11" spans="1:17" x14ac:dyDescent="0.35">
      <c r="A11" s="61" t="s">
        <v>102</v>
      </c>
      <c r="B11" s="61" t="s">
        <v>103</v>
      </c>
      <c r="C11" s="61" t="s">
        <v>2</v>
      </c>
      <c r="D11" s="61" t="s">
        <v>47</v>
      </c>
      <c r="E11" s="61" t="s">
        <v>2</v>
      </c>
      <c r="F11" s="61" t="s">
        <v>63</v>
      </c>
      <c r="G11" s="61" t="s">
        <v>12</v>
      </c>
      <c r="H11" s="11">
        <f>Prislista!H11*'Prislista 2021-10-01'!$H$1</f>
        <v>650.02500000000009</v>
      </c>
      <c r="I11" s="11">
        <f>Prislista!I11*'Prislista 2021-10-01'!$H$1</f>
        <v>722.25</v>
      </c>
      <c r="J11" s="11">
        <f>Prislista!J11*'Prislista 2021-10-01'!$H$1</f>
        <v>802.5</v>
      </c>
      <c r="K11" s="11">
        <f>Prislista!K11*'Prislista 2021-10-01'!$H$1</f>
        <v>952.30000000000007</v>
      </c>
      <c r="L11" s="61" t="s">
        <v>48</v>
      </c>
      <c r="M11" s="61">
        <v>24000</v>
      </c>
    </row>
    <row r="12" spans="1:17" x14ac:dyDescent="0.35">
      <c r="A12" s="61" t="s">
        <v>102</v>
      </c>
      <c r="B12" s="61" t="s">
        <v>103</v>
      </c>
      <c r="C12" s="61" t="s">
        <v>2</v>
      </c>
      <c r="D12" s="61" t="s">
        <v>50</v>
      </c>
      <c r="E12" s="61" t="s">
        <v>2</v>
      </c>
      <c r="F12" s="61" t="s">
        <v>63</v>
      </c>
      <c r="G12" s="61" t="s">
        <v>13</v>
      </c>
      <c r="H12" s="11">
        <f>Prislista!H12*'Prislista 2021-10-01'!$H$1</f>
        <v>674.1</v>
      </c>
      <c r="I12" s="11">
        <f>Prislista!I12*'Prislista 2021-10-01'!$H$1</f>
        <v>749</v>
      </c>
      <c r="J12" s="11">
        <f>Prislista!J12*'Prislista 2021-10-01'!$H$1</f>
        <v>850.65000000000009</v>
      </c>
      <c r="K12" s="11">
        <f>Prislista!K12*'Prislista 2021-10-01'!$H$1</f>
        <v>957.65000000000009</v>
      </c>
      <c r="L12" s="61" t="s">
        <v>48</v>
      </c>
      <c r="M12" s="61">
        <v>24000</v>
      </c>
    </row>
    <row r="13" spans="1:17" x14ac:dyDescent="0.35">
      <c r="A13" s="61" t="s">
        <v>102</v>
      </c>
      <c r="B13" s="61" t="s">
        <v>103</v>
      </c>
      <c r="C13" s="61" t="s">
        <v>2</v>
      </c>
      <c r="D13" s="61" t="s">
        <v>50</v>
      </c>
      <c r="E13" s="61" t="s">
        <v>2</v>
      </c>
      <c r="F13" s="61" t="s">
        <v>63</v>
      </c>
      <c r="G13" s="61" t="s">
        <v>14</v>
      </c>
      <c r="H13" s="11">
        <f>Prislista!H13*'Prislista 2021-10-01'!$H$1</f>
        <v>674.1</v>
      </c>
      <c r="I13" s="11">
        <f>Prislista!I13*'Prislista 2021-10-01'!$H$1</f>
        <v>749</v>
      </c>
      <c r="J13" s="11">
        <f>Prislista!J13*'Prislista 2021-10-01'!$H$1</f>
        <v>850.65000000000009</v>
      </c>
      <c r="K13" s="11">
        <f>Prislista!K13*'Prislista 2021-10-01'!$H$1</f>
        <v>957.65000000000009</v>
      </c>
      <c r="L13" s="61" t="s">
        <v>48</v>
      </c>
      <c r="M13" s="61">
        <v>24000</v>
      </c>
    </row>
    <row r="14" spans="1:17" x14ac:dyDescent="0.35">
      <c r="A14" s="61" t="s">
        <v>102</v>
      </c>
      <c r="B14" s="61" t="s">
        <v>103</v>
      </c>
      <c r="C14" s="61" t="s">
        <v>2</v>
      </c>
      <c r="D14" s="61" t="s">
        <v>50</v>
      </c>
      <c r="E14" s="61" t="s">
        <v>2</v>
      </c>
      <c r="F14" s="61" t="s">
        <v>63</v>
      </c>
      <c r="G14" s="61" t="s">
        <v>15</v>
      </c>
      <c r="H14" s="11">
        <f>Prislista!H14*'Prislista 2021-10-01'!$H$1</f>
        <v>674.1</v>
      </c>
      <c r="I14" s="11">
        <f>Prislista!I14*'Prislista 2021-10-01'!$H$1</f>
        <v>749</v>
      </c>
      <c r="J14" s="11">
        <f>Prislista!J14*'Prislista 2021-10-01'!$H$1</f>
        <v>850.65000000000009</v>
      </c>
      <c r="K14" s="11">
        <f>Prislista!K14*'Prislista 2021-10-01'!$H$1</f>
        <v>957.65000000000009</v>
      </c>
      <c r="L14" s="61" t="s">
        <v>48</v>
      </c>
      <c r="M14" s="61">
        <v>24000</v>
      </c>
    </row>
    <row r="15" spans="1:17" x14ac:dyDescent="0.35">
      <c r="A15" s="61" t="s">
        <v>102</v>
      </c>
      <c r="B15" s="61" t="s">
        <v>103</v>
      </c>
      <c r="C15" s="61" t="s">
        <v>2</v>
      </c>
      <c r="D15" s="61" t="s">
        <v>50</v>
      </c>
      <c r="E15" s="61" t="s">
        <v>2</v>
      </c>
      <c r="F15" s="61" t="s">
        <v>63</v>
      </c>
      <c r="G15" s="61" t="s">
        <v>16</v>
      </c>
      <c r="H15" s="11">
        <f>Prislista!H15*'Prislista 2021-10-01'!$H$1</f>
        <v>674.1</v>
      </c>
      <c r="I15" s="11">
        <f>Prislista!I15*'Prislista 2021-10-01'!$H$1</f>
        <v>749</v>
      </c>
      <c r="J15" s="11">
        <f>Prislista!J15*'Prislista 2021-10-01'!$H$1</f>
        <v>850.65000000000009</v>
      </c>
      <c r="K15" s="11">
        <f>Prislista!K15*'Prislista 2021-10-01'!$H$1</f>
        <v>957.65000000000009</v>
      </c>
      <c r="L15" s="61" t="s">
        <v>48</v>
      </c>
      <c r="M15" s="61">
        <v>24000</v>
      </c>
    </row>
    <row r="16" spans="1:17" x14ac:dyDescent="0.35">
      <c r="A16" s="61" t="s">
        <v>102</v>
      </c>
      <c r="B16" s="61" t="s">
        <v>103</v>
      </c>
      <c r="C16" s="61" t="s">
        <v>2</v>
      </c>
      <c r="D16" s="61" t="s">
        <v>50</v>
      </c>
      <c r="E16" s="61" t="s">
        <v>2</v>
      </c>
      <c r="F16" s="61" t="s">
        <v>63</v>
      </c>
      <c r="G16" s="61" t="s">
        <v>17</v>
      </c>
      <c r="H16" s="11">
        <f>Prislista!H16*'Prislista 2021-10-01'!$H$1</f>
        <v>674.1</v>
      </c>
      <c r="I16" s="11">
        <f>Prislista!I16*'Prislista 2021-10-01'!$H$1</f>
        <v>749</v>
      </c>
      <c r="J16" s="11">
        <f>Prislista!J16*'Prislista 2021-10-01'!$H$1</f>
        <v>850.65000000000009</v>
      </c>
      <c r="K16" s="11">
        <f>Prislista!K16*'Prislista 2021-10-01'!$H$1</f>
        <v>957.65000000000009</v>
      </c>
      <c r="L16" s="61" t="s">
        <v>48</v>
      </c>
      <c r="M16" s="61">
        <v>24000</v>
      </c>
    </row>
    <row r="17" spans="1:13" x14ac:dyDescent="0.35">
      <c r="A17" s="61" t="s">
        <v>102</v>
      </c>
      <c r="B17" s="61" t="s">
        <v>103</v>
      </c>
      <c r="C17" s="61" t="s">
        <v>2</v>
      </c>
      <c r="D17" s="61" t="s">
        <v>51</v>
      </c>
      <c r="E17" s="61" t="s">
        <v>2</v>
      </c>
      <c r="F17" s="61" t="s">
        <v>63</v>
      </c>
      <c r="G17" s="61" t="s">
        <v>18</v>
      </c>
      <c r="H17" s="11">
        <f>Prislista!H17*'Prislista 2021-10-01'!$H$1</f>
        <v>577.80000000000007</v>
      </c>
      <c r="I17" s="11">
        <f>Prislista!I17*'Prislista 2021-10-01'!$H$1</f>
        <v>642</v>
      </c>
      <c r="J17" s="11">
        <f>Prislista!J17*'Prislista 2021-10-01'!$H$1</f>
        <v>749</v>
      </c>
      <c r="K17" s="11">
        <f>Prislista!K17*'Prislista 2021-10-01'!$H$1</f>
        <v>856</v>
      </c>
      <c r="L17" s="61" t="s">
        <v>48</v>
      </c>
      <c r="M17" s="61">
        <v>24000</v>
      </c>
    </row>
    <row r="18" spans="1:13" x14ac:dyDescent="0.35">
      <c r="A18" s="61" t="s">
        <v>102</v>
      </c>
      <c r="B18" s="61" t="s">
        <v>103</v>
      </c>
      <c r="C18" s="61" t="s">
        <v>2</v>
      </c>
      <c r="D18" s="61" t="s">
        <v>51</v>
      </c>
      <c r="E18" s="61" t="s">
        <v>2</v>
      </c>
      <c r="F18" s="61" t="s">
        <v>63</v>
      </c>
      <c r="G18" s="61" t="s">
        <v>19</v>
      </c>
      <c r="H18" s="11">
        <f>Prislista!H18*'Prislista 2021-10-01'!$H$1</f>
        <v>577.80000000000007</v>
      </c>
      <c r="I18" s="11">
        <f>Prislista!I18*'Prislista 2021-10-01'!$H$1</f>
        <v>642</v>
      </c>
      <c r="J18" s="11">
        <f>Prislista!J18*'Prislista 2021-10-01'!$H$1</f>
        <v>749</v>
      </c>
      <c r="K18" s="11">
        <f>Prislista!K18*'Prislista 2021-10-01'!$H$1</f>
        <v>856</v>
      </c>
      <c r="L18" s="61" t="s">
        <v>48</v>
      </c>
      <c r="M18" s="61">
        <v>24000</v>
      </c>
    </row>
    <row r="19" spans="1:13" x14ac:dyDescent="0.35">
      <c r="A19" s="61" t="s">
        <v>102</v>
      </c>
      <c r="B19" s="61" t="s">
        <v>103</v>
      </c>
      <c r="C19" s="61" t="s">
        <v>2</v>
      </c>
      <c r="D19" s="61" t="s">
        <v>51</v>
      </c>
      <c r="E19" s="61" t="s">
        <v>3</v>
      </c>
      <c r="F19" s="61" t="s">
        <v>63</v>
      </c>
      <c r="G19" s="61" t="s">
        <v>20</v>
      </c>
      <c r="H19" s="11">
        <f>Prislista!H19*'Prislista 2021-10-01'!$H$1</f>
        <v>577.80000000000007</v>
      </c>
      <c r="I19" s="11">
        <f>Prislista!I19*'Prislista 2021-10-01'!$H$1</f>
        <v>642</v>
      </c>
      <c r="J19" s="11">
        <f>Prislista!J19*'Prislista 2021-10-01'!$H$1</f>
        <v>749</v>
      </c>
      <c r="K19" s="11">
        <f>Prislista!K19*'Prislista 2021-10-01'!$H$1</f>
        <v>856</v>
      </c>
      <c r="L19" s="61" t="s">
        <v>48</v>
      </c>
      <c r="M19" s="61">
        <v>24000</v>
      </c>
    </row>
    <row r="20" spans="1:13" x14ac:dyDescent="0.35">
      <c r="A20" s="61" t="s">
        <v>102</v>
      </c>
      <c r="B20" s="61" t="s">
        <v>103</v>
      </c>
      <c r="C20" s="61" t="s">
        <v>2</v>
      </c>
      <c r="D20" s="61" t="s">
        <v>51</v>
      </c>
      <c r="E20" s="61" t="s">
        <v>3</v>
      </c>
      <c r="F20" s="61" t="s">
        <v>63</v>
      </c>
      <c r="G20" s="61" t="s">
        <v>21</v>
      </c>
      <c r="H20" s="11">
        <f>Prislista!H20*'Prislista 2021-10-01'!$H$1</f>
        <v>577.80000000000007</v>
      </c>
      <c r="I20" s="11">
        <f>Prislista!I20*'Prislista 2021-10-01'!$H$1</f>
        <v>642</v>
      </c>
      <c r="J20" s="11">
        <f>Prislista!J20*'Prislista 2021-10-01'!$H$1</f>
        <v>749</v>
      </c>
      <c r="K20" s="11">
        <f>Prislista!K20*'Prislista 2021-10-01'!$H$1</f>
        <v>856</v>
      </c>
      <c r="L20" s="61" t="s">
        <v>48</v>
      </c>
      <c r="M20" s="61">
        <v>24000</v>
      </c>
    </row>
    <row r="21" spans="1:13" x14ac:dyDescent="0.35">
      <c r="A21" s="61" t="s">
        <v>102</v>
      </c>
      <c r="B21" s="61" t="s">
        <v>103</v>
      </c>
      <c r="C21" s="61" t="s">
        <v>2</v>
      </c>
      <c r="D21" s="61" t="s">
        <v>52</v>
      </c>
      <c r="E21" s="61" t="s">
        <v>2</v>
      </c>
      <c r="F21" s="61" t="s">
        <v>63</v>
      </c>
      <c r="G21" s="61" t="s">
        <v>53</v>
      </c>
      <c r="H21" s="11">
        <f>Prislista!H21*'Prislista 2021-10-01'!$H$1</f>
        <v>684.69299999999998</v>
      </c>
      <c r="I21" s="11">
        <f>Prislista!I21*'Prislista 2021-10-01'!$H$1</f>
        <v>760.7700000000001</v>
      </c>
      <c r="J21" s="11">
        <f>Prislista!J21*'Prislista 2021-10-01'!$H$1</f>
        <v>845.30000000000007</v>
      </c>
      <c r="K21" s="11">
        <f>Prislista!K21*'Prislista 2021-10-01'!$H$1</f>
        <v>1016.5000000000001</v>
      </c>
      <c r="L21" s="61" t="s">
        <v>48</v>
      </c>
      <c r="M21" s="61">
        <v>24000</v>
      </c>
    </row>
    <row r="22" spans="1:13" x14ac:dyDescent="0.35">
      <c r="A22" s="61" t="s">
        <v>102</v>
      </c>
      <c r="B22" s="61" t="s">
        <v>103</v>
      </c>
      <c r="C22" s="61" t="s">
        <v>2</v>
      </c>
      <c r="D22" s="61" t="s">
        <v>52</v>
      </c>
      <c r="E22" s="61" t="s">
        <v>2</v>
      </c>
      <c r="F22" s="61" t="s">
        <v>63</v>
      </c>
      <c r="G22" s="61" t="s">
        <v>54</v>
      </c>
      <c r="H22" s="11">
        <f>Prislista!H22*'Prislista 2021-10-01'!$H$1</f>
        <v>684.69299999999998</v>
      </c>
      <c r="I22" s="11">
        <f>Prislista!I22*'Prislista 2021-10-01'!$H$1</f>
        <v>760.7700000000001</v>
      </c>
      <c r="J22" s="11">
        <f>Prislista!J22*'Prislista 2021-10-01'!$H$1</f>
        <v>845.30000000000007</v>
      </c>
      <c r="K22" s="11">
        <f>Prislista!K22*'Prislista 2021-10-01'!$H$1</f>
        <v>1016.5000000000001</v>
      </c>
      <c r="L22" s="61" t="s">
        <v>48</v>
      </c>
      <c r="M22" s="61">
        <v>24000</v>
      </c>
    </row>
    <row r="23" spans="1:13" x14ac:dyDescent="0.35">
      <c r="A23" s="61" t="s">
        <v>102</v>
      </c>
      <c r="B23" s="61" t="s">
        <v>103</v>
      </c>
      <c r="C23" s="61" t="s">
        <v>2</v>
      </c>
      <c r="D23" s="61" t="s">
        <v>52</v>
      </c>
      <c r="E23" s="61" t="s">
        <v>2</v>
      </c>
      <c r="F23" s="61" t="s">
        <v>63</v>
      </c>
      <c r="G23" s="61" t="s">
        <v>55</v>
      </c>
      <c r="H23" s="11">
        <f>Prislista!H23*'Prislista 2021-10-01'!$H$1</f>
        <v>684.69299999999998</v>
      </c>
      <c r="I23" s="11">
        <f>Prislista!I23*'Prislista 2021-10-01'!$H$1</f>
        <v>760.7700000000001</v>
      </c>
      <c r="J23" s="11">
        <f>Prislista!J23*'Prislista 2021-10-01'!$H$1</f>
        <v>845.30000000000007</v>
      </c>
      <c r="K23" s="11">
        <f>Prislista!K23*'Prislista 2021-10-01'!$H$1</f>
        <v>1016.5000000000001</v>
      </c>
      <c r="L23" s="61" t="s">
        <v>48</v>
      </c>
      <c r="M23" s="61">
        <v>24000</v>
      </c>
    </row>
    <row r="24" spans="1:13" x14ac:dyDescent="0.35">
      <c r="A24" s="61" t="s">
        <v>102</v>
      </c>
      <c r="B24" s="61" t="s">
        <v>103</v>
      </c>
      <c r="C24" s="61" t="s">
        <v>2</v>
      </c>
      <c r="D24" s="61" t="s">
        <v>52</v>
      </c>
      <c r="E24" s="61" t="s">
        <v>2</v>
      </c>
      <c r="F24" s="61" t="s">
        <v>63</v>
      </c>
      <c r="G24" s="61" t="s">
        <v>56</v>
      </c>
      <c r="H24" s="11">
        <f>Prislista!H24*'Prislista 2021-10-01'!$H$1</f>
        <v>684.69299999999998</v>
      </c>
      <c r="I24" s="11">
        <f>Prislista!I24*'Prislista 2021-10-01'!$H$1</f>
        <v>760.7700000000001</v>
      </c>
      <c r="J24" s="11">
        <f>Prislista!J24*'Prislista 2021-10-01'!$H$1</f>
        <v>845.30000000000007</v>
      </c>
      <c r="K24" s="11">
        <f>Prislista!K24*'Prislista 2021-10-01'!$H$1</f>
        <v>1016.5000000000001</v>
      </c>
      <c r="L24" s="61" t="s">
        <v>48</v>
      </c>
      <c r="M24" s="61">
        <v>24000</v>
      </c>
    </row>
    <row r="25" spans="1:13" x14ac:dyDescent="0.35">
      <c r="A25" s="61" t="s">
        <v>102</v>
      </c>
      <c r="B25" s="61" t="s">
        <v>103</v>
      </c>
      <c r="C25" s="61" t="s">
        <v>2</v>
      </c>
      <c r="D25" s="61" t="s">
        <v>52</v>
      </c>
      <c r="E25" s="61" t="s">
        <v>2</v>
      </c>
      <c r="F25" s="61" t="s">
        <v>63</v>
      </c>
      <c r="G25" s="61" t="s">
        <v>57</v>
      </c>
      <c r="H25" s="11">
        <f>Prislista!H25*'Prislista 2021-10-01'!$H$1</f>
        <v>684.69299999999998</v>
      </c>
      <c r="I25" s="11">
        <f>Prislista!I25*'Prislista 2021-10-01'!$H$1</f>
        <v>760.7700000000001</v>
      </c>
      <c r="J25" s="11">
        <f>Prislista!J25*'Prislista 2021-10-01'!$H$1</f>
        <v>845.30000000000007</v>
      </c>
      <c r="K25" s="11">
        <f>Prislista!K25*'Prislista 2021-10-01'!$H$1</f>
        <v>1016.5000000000001</v>
      </c>
      <c r="L25" s="61" t="s">
        <v>48</v>
      </c>
      <c r="M25" s="61">
        <v>24000</v>
      </c>
    </row>
    <row r="26" spans="1:13" x14ac:dyDescent="0.35">
      <c r="A26" s="61" t="s">
        <v>102</v>
      </c>
      <c r="B26" s="61" t="s">
        <v>103</v>
      </c>
      <c r="C26" s="61" t="s">
        <v>2</v>
      </c>
      <c r="D26" s="61" t="s">
        <v>58</v>
      </c>
      <c r="E26" s="61" t="s">
        <v>2</v>
      </c>
      <c r="F26" s="61" t="s">
        <v>63</v>
      </c>
      <c r="G26" s="61" t="s">
        <v>22</v>
      </c>
      <c r="H26" s="11">
        <f>Prislista!H26*'Prislista 2021-10-01'!$H$1</f>
        <v>674.1</v>
      </c>
      <c r="I26" s="11">
        <f>Prislista!I26*'Prislista 2021-10-01'!$H$1</f>
        <v>749</v>
      </c>
      <c r="J26" s="11">
        <f>Prislista!J26*'Prislista 2021-10-01'!$H$1</f>
        <v>856</v>
      </c>
      <c r="K26" s="11">
        <f>Prislista!K26*'Prislista 2021-10-01'!$H$1</f>
        <v>963</v>
      </c>
      <c r="L26" s="61" t="s">
        <v>48</v>
      </c>
      <c r="M26" s="61">
        <v>24000</v>
      </c>
    </row>
    <row r="27" spans="1:13" x14ac:dyDescent="0.35">
      <c r="A27" s="61" t="s">
        <v>102</v>
      </c>
      <c r="B27" s="61" t="s">
        <v>103</v>
      </c>
      <c r="C27" s="61" t="s">
        <v>2</v>
      </c>
      <c r="D27" s="61" t="s">
        <v>58</v>
      </c>
      <c r="E27" s="61" t="s">
        <v>2</v>
      </c>
      <c r="F27" s="61" t="s">
        <v>63</v>
      </c>
      <c r="G27" s="61" t="s">
        <v>23</v>
      </c>
      <c r="H27" s="11">
        <f>Prislista!H27*'Prislista 2021-10-01'!$H$1</f>
        <v>674.1</v>
      </c>
      <c r="I27" s="11">
        <f>Prislista!I27*'Prislista 2021-10-01'!$H$1</f>
        <v>749</v>
      </c>
      <c r="J27" s="11">
        <f>Prislista!J27*'Prislista 2021-10-01'!$H$1</f>
        <v>856</v>
      </c>
      <c r="K27" s="11">
        <f>Prislista!K27*'Prislista 2021-10-01'!$H$1</f>
        <v>963</v>
      </c>
      <c r="L27" s="61" t="s">
        <v>48</v>
      </c>
      <c r="M27" s="61">
        <v>24000</v>
      </c>
    </row>
    <row r="28" spans="1:13" x14ac:dyDescent="0.35">
      <c r="A28" s="61" t="s">
        <v>102</v>
      </c>
      <c r="B28" s="61" t="s">
        <v>103</v>
      </c>
      <c r="C28" s="61" t="s">
        <v>2</v>
      </c>
      <c r="D28" s="61" t="s">
        <v>58</v>
      </c>
      <c r="E28" s="61" t="s">
        <v>3</v>
      </c>
      <c r="F28" s="61" t="s">
        <v>63</v>
      </c>
      <c r="G28" s="61" t="s">
        <v>24</v>
      </c>
      <c r="H28" s="11">
        <f>Prislista!H28*'Prislista 2021-10-01'!$H$1</f>
        <v>674.1</v>
      </c>
      <c r="I28" s="11">
        <f>Prislista!I28*'Prislista 2021-10-01'!$H$1</f>
        <v>749</v>
      </c>
      <c r="J28" s="11">
        <f>Prislista!J28*'Prislista 2021-10-01'!$H$1</f>
        <v>856</v>
      </c>
      <c r="K28" s="11">
        <f>Prislista!K28*'Prislista 2021-10-01'!$H$1</f>
        <v>963</v>
      </c>
      <c r="L28" s="61" t="s">
        <v>48</v>
      </c>
      <c r="M28" s="61">
        <v>24000</v>
      </c>
    </row>
    <row r="29" spans="1:13" x14ac:dyDescent="0.35">
      <c r="A29" s="61" t="s">
        <v>102</v>
      </c>
      <c r="B29" s="61" t="s">
        <v>103</v>
      </c>
      <c r="C29" s="61" t="s">
        <v>2</v>
      </c>
      <c r="D29" s="61" t="s">
        <v>59</v>
      </c>
      <c r="E29" s="61" t="s">
        <v>2</v>
      </c>
      <c r="F29" s="61" t="s">
        <v>63</v>
      </c>
      <c r="G29" s="61" t="s">
        <v>60</v>
      </c>
      <c r="H29" s="11">
        <f>Prislista!H29*'Prislista 2021-10-01'!$H$1</f>
        <v>597.06000000000006</v>
      </c>
      <c r="I29" s="11">
        <f>Prislista!I29*'Prislista 2021-10-01'!$H$1</f>
        <v>663.40000000000009</v>
      </c>
      <c r="J29" s="11">
        <f>Prislista!J29*'Prislista 2021-10-01'!$H$1</f>
        <v>781.1</v>
      </c>
      <c r="K29" s="11">
        <f>Prislista!K29*'Prislista 2021-10-01'!$H$1</f>
        <v>856</v>
      </c>
      <c r="L29" s="61" t="s">
        <v>48</v>
      </c>
      <c r="M29" s="61">
        <v>24000</v>
      </c>
    </row>
    <row r="30" spans="1:13" x14ac:dyDescent="0.35">
      <c r="A30" s="61" t="s">
        <v>102</v>
      </c>
      <c r="B30" s="61" t="s">
        <v>103</v>
      </c>
      <c r="C30" s="61" t="s">
        <v>2</v>
      </c>
      <c r="D30" s="61" t="s">
        <v>59</v>
      </c>
      <c r="E30" s="61" t="s">
        <v>2</v>
      </c>
      <c r="F30" s="61" t="s">
        <v>63</v>
      </c>
      <c r="G30" s="61" t="s">
        <v>25</v>
      </c>
      <c r="H30" s="11">
        <f>Prislista!H30*'Prislista 2021-10-01'!$H$1</f>
        <v>597.06000000000006</v>
      </c>
      <c r="I30" s="11">
        <f>Prislista!I30*'Prislista 2021-10-01'!$H$1</f>
        <v>663.40000000000009</v>
      </c>
      <c r="J30" s="11">
        <f>Prislista!J30*'Prislista 2021-10-01'!$H$1</f>
        <v>781.1</v>
      </c>
      <c r="K30" s="11">
        <f>Prislista!K30*'Prislista 2021-10-01'!$H$1</f>
        <v>856</v>
      </c>
      <c r="L30" s="61" t="s">
        <v>48</v>
      </c>
      <c r="M30" s="61">
        <v>24000</v>
      </c>
    </row>
    <row r="31" spans="1:13" x14ac:dyDescent="0.35">
      <c r="A31" s="61" t="s">
        <v>102</v>
      </c>
      <c r="B31" s="61" t="s">
        <v>103</v>
      </c>
      <c r="C31" s="61" t="s">
        <v>2</v>
      </c>
      <c r="D31" s="61" t="s">
        <v>59</v>
      </c>
      <c r="E31" s="61" t="s">
        <v>2</v>
      </c>
      <c r="F31" s="61" t="s">
        <v>63</v>
      </c>
      <c r="G31" s="61" t="s">
        <v>26</v>
      </c>
      <c r="H31" s="11">
        <f>Prislista!H31*'Prislista 2021-10-01'!$H$1</f>
        <v>597.06000000000006</v>
      </c>
      <c r="I31" s="11">
        <f>Prislista!I31*'Prislista 2021-10-01'!$H$1</f>
        <v>663.40000000000009</v>
      </c>
      <c r="J31" s="11">
        <f>Prislista!J31*'Prislista 2021-10-01'!$H$1</f>
        <v>781.1</v>
      </c>
      <c r="K31" s="11">
        <f>Prislista!K31*'Prislista 2021-10-01'!$H$1</f>
        <v>856</v>
      </c>
      <c r="L31" s="61" t="s">
        <v>48</v>
      </c>
      <c r="M31" s="61">
        <v>24000</v>
      </c>
    </row>
    <row r="32" spans="1:13" x14ac:dyDescent="0.35">
      <c r="A32" s="61" t="s">
        <v>102</v>
      </c>
      <c r="B32" s="61" t="s">
        <v>103</v>
      </c>
      <c r="C32" s="61" t="s">
        <v>2</v>
      </c>
      <c r="D32" s="61" t="s">
        <v>59</v>
      </c>
      <c r="E32" s="61" t="s">
        <v>3</v>
      </c>
      <c r="F32" s="61" t="s">
        <v>63</v>
      </c>
      <c r="G32" s="61" t="s">
        <v>27</v>
      </c>
      <c r="H32" s="11">
        <f>Prislista!H32*'Prislista 2021-10-01'!$H$1</f>
        <v>597.06000000000006</v>
      </c>
      <c r="I32" s="11">
        <f>Prislista!I32*'Prislista 2021-10-01'!$H$1</f>
        <v>663.40000000000009</v>
      </c>
      <c r="J32" s="11">
        <f>Prislista!J32*'Prislista 2021-10-01'!$H$1</f>
        <v>781.1</v>
      </c>
      <c r="K32" s="11">
        <f>Prislista!K32*'Prislista 2021-10-01'!$H$1</f>
        <v>856</v>
      </c>
      <c r="L32" s="61" t="s">
        <v>48</v>
      </c>
      <c r="M32" s="61">
        <v>24000</v>
      </c>
    </row>
    <row r="33" spans="1:13" x14ac:dyDescent="0.35">
      <c r="A33" s="61" t="s">
        <v>102</v>
      </c>
      <c r="B33" s="61" t="s">
        <v>103</v>
      </c>
      <c r="C33" s="61" t="s">
        <v>2</v>
      </c>
      <c r="D33" s="61" t="s">
        <v>61</v>
      </c>
      <c r="E33" s="61" t="s">
        <v>2</v>
      </c>
      <c r="F33" s="61" t="s">
        <v>63</v>
      </c>
      <c r="G33" s="61" t="s">
        <v>62</v>
      </c>
      <c r="H33" s="11">
        <f>Prislista!H33*'Prislista 2021-10-01'!$H$1</f>
        <v>577.80000000000007</v>
      </c>
      <c r="I33" s="11">
        <f>Prislista!I33*'Prislista 2021-10-01'!$H$1</f>
        <v>642</v>
      </c>
      <c r="J33" s="11">
        <f>Prislista!J33*'Prislista 2021-10-01'!$H$1</f>
        <v>743.65000000000009</v>
      </c>
      <c r="K33" s="11">
        <f>Prislista!K33*'Prislista 2021-10-01'!$H$1</f>
        <v>850.65000000000009</v>
      </c>
      <c r="L33" s="61" t="s">
        <v>48</v>
      </c>
      <c r="M33" s="61">
        <v>24000</v>
      </c>
    </row>
    <row r="34" spans="1:13" x14ac:dyDescent="0.35">
      <c r="A34" s="61" t="s">
        <v>102</v>
      </c>
      <c r="B34" s="61" t="s">
        <v>103</v>
      </c>
      <c r="C34" s="61" t="s">
        <v>6</v>
      </c>
      <c r="D34" s="61" t="s">
        <v>47</v>
      </c>
      <c r="E34" s="61" t="s">
        <v>2</v>
      </c>
      <c r="F34" s="61" t="s">
        <v>63</v>
      </c>
      <c r="G34" s="61" t="s">
        <v>10</v>
      </c>
      <c r="H34" s="11">
        <f>Prislista!H34*'Prislista 2021-10-01'!$H$1</f>
        <v>606.69000000000005</v>
      </c>
      <c r="I34" s="11">
        <f>Prislista!I34*'Prislista 2021-10-01'!$H$1</f>
        <v>674.1</v>
      </c>
      <c r="J34" s="11">
        <f>Prislista!J34*'Prislista 2021-10-01'!$H$1</f>
        <v>749</v>
      </c>
      <c r="K34" s="11">
        <f>Prislista!K34*'Prislista 2021-10-01'!$H$1</f>
        <v>909.5</v>
      </c>
      <c r="L34" s="61" t="s">
        <v>48</v>
      </c>
      <c r="M34" s="61">
        <v>30000</v>
      </c>
    </row>
    <row r="35" spans="1:13" x14ac:dyDescent="0.35">
      <c r="A35" s="61" t="s">
        <v>102</v>
      </c>
      <c r="B35" s="61" t="s">
        <v>103</v>
      </c>
      <c r="C35" s="61" t="s">
        <v>6</v>
      </c>
      <c r="D35" s="61" t="s">
        <v>47</v>
      </c>
      <c r="E35" s="61" t="s">
        <v>2</v>
      </c>
      <c r="F35" s="61" t="s">
        <v>63</v>
      </c>
      <c r="G35" s="61" t="s">
        <v>11</v>
      </c>
      <c r="H35" s="11">
        <f>Prislista!H35*'Prislista 2021-10-01'!$H$1</f>
        <v>606.69000000000005</v>
      </c>
      <c r="I35" s="11">
        <f>Prislista!I35*'Prislista 2021-10-01'!$H$1</f>
        <v>674.1</v>
      </c>
      <c r="J35" s="11">
        <f>Prislista!J35*'Prislista 2021-10-01'!$H$1</f>
        <v>749</v>
      </c>
      <c r="K35" s="11">
        <f>Prislista!K35*'Prislista 2021-10-01'!$H$1</f>
        <v>909.5</v>
      </c>
      <c r="L35" s="61" t="s">
        <v>48</v>
      </c>
      <c r="M35" s="61">
        <v>30000</v>
      </c>
    </row>
    <row r="36" spans="1:13" x14ac:dyDescent="0.35">
      <c r="A36" s="61" t="s">
        <v>102</v>
      </c>
      <c r="B36" s="61" t="s">
        <v>103</v>
      </c>
      <c r="C36" s="61" t="s">
        <v>6</v>
      </c>
      <c r="D36" s="61" t="s">
        <v>47</v>
      </c>
      <c r="E36" s="61" t="s">
        <v>2</v>
      </c>
      <c r="F36" s="61" t="s">
        <v>63</v>
      </c>
      <c r="G36" s="61" t="s">
        <v>49</v>
      </c>
      <c r="H36" s="11">
        <f>Prislista!H36*'Prislista 2021-10-01'!$H$1</f>
        <v>606.69000000000005</v>
      </c>
      <c r="I36" s="11">
        <f>Prislista!I36*'Prislista 2021-10-01'!$H$1</f>
        <v>674.1</v>
      </c>
      <c r="J36" s="11">
        <f>Prislista!J36*'Prislista 2021-10-01'!$H$1</f>
        <v>749</v>
      </c>
      <c r="K36" s="11">
        <f>Prislista!K36*'Prislista 2021-10-01'!$H$1</f>
        <v>909.5</v>
      </c>
      <c r="L36" s="61" t="s">
        <v>48</v>
      </c>
      <c r="M36" s="61">
        <v>30000</v>
      </c>
    </row>
    <row r="37" spans="1:13" x14ac:dyDescent="0.35">
      <c r="A37" s="61" t="s">
        <v>102</v>
      </c>
      <c r="B37" s="61" t="s">
        <v>103</v>
      </c>
      <c r="C37" s="61" t="s">
        <v>6</v>
      </c>
      <c r="D37" s="61" t="s">
        <v>47</v>
      </c>
      <c r="E37" s="61" t="s">
        <v>2</v>
      </c>
      <c r="F37" s="61" t="s">
        <v>63</v>
      </c>
      <c r="G37" s="61" t="s">
        <v>12</v>
      </c>
      <c r="H37" s="11">
        <f>Prislista!H37*'Prislista 2021-10-01'!$H$1</f>
        <v>606.69000000000005</v>
      </c>
      <c r="I37" s="11">
        <f>Prislista!I37*'Prislista 2021-10-01'!$H$1</f>
        <v>674.1</v>
      </c>
      <c r="J37" s="11">
        <f>Prislista!J37*'Prislista 2021-10-01'!$H$1</f>
        <v>749</v>
      </c>
      <c r="K37" s="11">
        <f>Prislista!K37*'Prislista 2021-10-01'!$H$1</f>
        <v>909.5</v>
      </c>
      <c r="L37" s="61" t="s">
        <v>48</v>
      </c>
      <c r="M37" s="61">
        <v>30000</v>
      </c>
    </row>
    <row r="38" spans="1:13" x14ac:dyDescent="0.35">
      <c r="A38" s="61" t="s">
        <v>102</v>
      </c>
      <c r="B38" s="61" t="s">
        <v>103</v>
      </c>
      <c r="C38" s="61" t="s">
        <v>6</v>
      </c>
      <c r="D38" s="61" t="s">
        <v>50</v>
      </c>
      <c r="E38" s="61" t="s">
        <v>2</v>
      </c>
      <c r="F38" s="61" t="s">
        <v>127</v>
      </c>
      <c r="G38" s="61" t="s">
        <v>13</v>
      </c>
      <c r="H38" s="11">
        <f>Prislista!H38*'Prislista 2021-10-01'!$H$1</f>
        <v>577.80000000000007</v>
      </c>
      <c r="I38" s="11">
        <f>Prislista!I38*'Prislista 2021-10-01'!$H$1</f>
        <v>642</v>
      </c>
      <c r="J38" s="11">
        <f>Prislista!J38*'Prislista 2021-10-01'!$H$1</f>
        <v>802.5</v>
      </c>
      <c r="K38" s="11">
        <f>Prislista!K38*'Prislista 2021-10-01'!$H$1</f>
        <v>963</v>
      </c>
      <c r="L38" s="61" t="s">
        <v>48</v>
      </c>
      <c r="M38" s="61">
        <v>30000</v>
      </c>
    </row>
    <row r="39" spans="1:13" x14ac:dyDescent="0.35">
      <c r="A39" s="61" t="s">
        <v>102</v>
      </c>
      <c r="B39" s="61" t="s">
        <v>103</v>
      </c>
      <c r="C39" s="61" t="s">
        <v>6</v>
      </c>
      <c r="D39" s="61" t="s">
        <v>50</v>
      </c>
      <c r="E39" s="61" t="s">
        <v>2</v>
      </c>
      <c r="F39" s="61" t="s">
        <v>63</v>
      </c>
      <c r="G39" s="61" t="s">
        <v>14</v>
      </c>
      <c r="H39" s="11">
        <f>Prislista!H39*'Prislista 2021-10-01'!$H$1</f>
        <v>577.80000000000007</v>
      </c>
      <c r="I39" s="11">
        <f>Prislista!I39*'Prislista 2021-10-01'!$H$1</f>
        <v>642</v>
      </c>
      <c r="J39" s="11">
        <f>Prislista!J39*'Prislista 2021-10-01'!$H$1</f>
        <v>802.5</v>
      </c>
      <c r="K39" s="11">
        <f>Prislista!K39*'Prislista 2021-10-01'!$H$1</f>
        <v>963</v>
      </c>
      <c r="L39" s="61" t="s">
        <v>48</v>
      </c>
      <c r="M39" s="61">
        <v>30000</v>
      </c>
    </row>
    <row r="40" spans="1:13" x14ac:dyDescent="0.35">
      <c r="A40" s="61" t="s">
        <v>102</v>
      </c>
      <c r="B40" s="61" t="s">
        <v>103</v>
      </c>
      <c r="C40" s="61" t="s">
        <v>6</v>
      </c>
      <c r="D40" s="61" t="s">
        <v>50</v>
      </c>
      <c r="E40" s="61" t="s">
        <v>2</v>
      </c>
      <c r="F40" s="61" t="s">
        <v>63</v>
      </c>
      <c r="G40" s="61" t="s">
        <v>15</v>
      </c>
      <c r="H40" s="11">
        <f>Prislista!H40*'Prislista 2021-10-01'!$H$1</f>
        <v>577.80000000000007</v>
      </c>
      <c r="I40" s="11">
        <f>Prislista!I40*'Prislista 2021-10-01'!$H$1</f>
        <v>642</v>
      </c>
      <c r="J40" s="11">
        <f>Prislista!J40*'Prislista 2021-10-01'!$H$1</f>
        <v>802.5</v>
      </c>
      <c r="K40" s="11">
        <f>Prislista!K40*'Prislista 2021-10-01'!$H$1</f>
        <v>963</v>
      </c>
      <c r="L40" s="61" t="s">
        <v>48</v>
      </c>
      <c r="M40" s="61">
        <v>30000</v>
      </c>
    </row>
    <row r="41" spans="1:13" x14ac:dyDescent="0.35">
      <c r="A41" s="61" t="s">
        <v>102</v>
      </c>
      <c r="B41" s="61" t="s">
        <v>103</v>
      </c>
      <c r="C41" s="61" t="s">
        <v>6</v>
      </c>
      <c r="D41" s="61" t="s">
        <v>50</v>
      </c>
      <c r="E41" s="61" t="s">
        <v>2</v>
      </c>
      <c r="F41" s="61" t="s">
        <v>63</v>
      </c>
      <c r="G41" s="61" t="s">
        <v>16</v>
      </c>
      <c r="H41" s="11">
        <f>Prislista!H41*'Prislista 2021-10-01'!$H$1</f>
        <v>577.80000000000007</v>
      </c>
      <c r="I41" s="11">
        <f>Prislista!I41*'Prislista 2021-10-01'!$H$1</f>
        <v>642</v>
      </c>
      <c r="J41" s="11">
        <f>Prislista!J41*'Prislista 2021-10-01'!$H$1</f>
        <v>802.5</v>
      </c>
      <c r="K41" s="11">
        <f>Prislista!K41*'Prislista 2021-10-01'!$H$1</f>
        <v>963</v>
      </c>
      <c r="L41" s="61" t="s">
        <v>48</v>
      </c>
      <c r="M41" s="61">
        <v>30000</v>
      </c>
    </row>
    <row r="42" spans="1:13" x14ac:dyDescent="0.35">
      <c r="A42" s="61" t="s">
        <v>102</v>
      </c>
      <c r="B42" s="61" t="s">
        <v>103</v>
      </c>
      <c r="C42" s="61" t="s">
        <v>6</v>
      </c>
      <c r="D42" s="61" t="s">
        <v>50</v>
      </c>
      <c r="E42" s="61" t="s">
        <v>2</v>
      </c>
      <c r="F42" s="61" t="s">
        <v>63</v>
      </c>
      <c r="G42" s="61" t="s">
        <v>17</v>
      </c>
      <c r="H42" s="11">
        <f>Prislista!H42*'Prislista 2021-10-01'!$H$1</f>
        <v>577.80000000000007</v>
      </c>
      <c r="I42" s="11">
        <f>Prislista!I42*'Prislista 2021-10-01'!$H$1</f>
        <v>642</v>
      </c>
      <c r="J42" s="11">
        <f>Prislista!J42*'Prislista 2021-10-01'!$H$1</f>
        <v>802.5</v>
      </c>
      <c r="K42" s="11">
        <f>Prislista!K42*'Prislista 2021-10-01'!$H$1</f>
        <v>963</v>
      </c>
      <c r="L42" s="61" t="s">
        <v>48</v>
      </c>
      <c r="M42" s="61">
        <v>30000</v>
      </c>
    </row>
    <row r="43" spans="1:13" x14ac:dyDescent="0.35">
      <c r="A43" s="61" t="s">
        <v>102</v>
      </c>
      <c r="B43" s="61" t="s">
        <v>103</v>
      </c>
      <c r="C43" s="61" t="s">
        <v>6</v>
      </c>
      <c r="D43" s="61" t="s">
        <v>51</v>
      </c>
      <c r="E43" s="61" t="s">
        <v>2</v>
      </c>
      <c r="F43" s="61" t="s">
        <v>63</v>
      </c>
      <c r="G43" s="61" t="s">
        <v>18</v>
      </c>
      <c r="H43" s="11">
        <f>Prislista!H43*'Prislista 2021-10-01'!$H$1</f>
        <v>577.80000000000007</v>
      </c>
      <c r="I43" s="11">
        <f>Prislista!I43*'Prislista 2021-10-01'!$H$1</f>
        <v>642</v>
      </c>
      <c r="J43" s="11">
        <f>Prislista!J43*'Prislista 2021-10-01'!$H$1</f>
        <v>802.5</v>
      </c>
      <c r="K43" s="11">
        <f>Prislista!K43*'Prislista 2021-10-01'!$H$1</f>
        <v>909.5</v>
      </c>
      <c r="L43" s="61" t="s">
        <v>48</v>
      </c>
      <c r="M43" s="61">
        <v>30000</v>
      </c>
    </row>
    <row r="44" spans="1:13" x14ac:dyDescent="0.35">
      <c r="A44" s="61" t="s">
        <v>102</v>
      </c>
      <c r="B44" s="61" t="s">
        <v>103</v>
      </c>
      <c r="C44" s="61" t="s">
        <v>6</v>
      </c>
      <c r="D44" s="61" t="s">
        <v>51</v>
      </c>
      <c r="E44" s="61" t="s">
        <v>2</v>
      </c>
      <c r="F44" s="61" t="s">
        <v>63</v>
      </c>
      <c r="G44" s="61" t="s">
        <v>19</v>
      </c>
      <c r="H44" s="11">
        <f>Prislista!H44*'Prislista 2021-10-01'!$H$1</f>
        <v>577.80000000000007</v>
      </c>
      <c r="I44" s="11">
        <f>Prislista!I44*'Prislista 2021-10-01'!$H$1</f>
        <v>642</v>
      </c>
      <c r="J44" s="11">
        <f>Prislista!J44*'Prislista 2021-10-01'!$H$1</f>
        <v>802.5</v>
      </c>
      <c r="K44" s="11">
        <f>Prislista!K44*'Prislista 2021-10-01'!$H$1</f>
        <v>909.5</v>
      </c>
      <c r="L44" s="61" t="s">
        <v>48</v>
      </c>
      <c r="M44" s="61">
        <v>30000</v>
      </c>
    </row>
    <row r="45" spans="1:13" x14ac:dyDescent="0.35">
      <c r="A45" s="61" t="s">
        <v>102</v>
      </c>
      <c r="B45" s="61" t="s">
        <v>103</v>
      </c>
      <c r="C45" s="61" t="s">
        <v>6</v>
      </c>
      <c r="D45" s="61" t="s">
        <v>51</v>
      </c>
      <c r="E45" s="61" t="s">
        <v>3</v>
      </c>
      <c r="F45" s="61" t="s">
        <v>63</v>
      </c>
      <c r="G45" s="61" t="s">
        <v>20</v>
      </c>
      <c r="H45" s="11">
        <f>Prislista!H45*'Prislista 2021-10-01'!$H$1</f>
        <v>577.80000000000007</v>
      </c>
      <c r="I45" s="11">
        <f>Prislista!I45*'Prislista 2021-10-01'!$H$1</f>
        <v>642</v>
      </c>
      <c r="J45" s="11">
        <f>Prislista!J45*'Prislista 2021-10-01'!$H$1</f>
        <v>802.5</v>
      </c>
      <c r="K45" s="11">
        <f>Prislista!K45*'Prislista 2021-10-01'!$H$1</f>
        <v>909.5</v>
      </c>
      <c r="L45" s="61" t="s">
        <v>48</v>
      </c>
      <c r="M45" s="61">
        <v>30000</v>
      </c>
    </row>
    <row r="46" spans="1:13" x14ac:dyDescent="0.35">
      <c r="A46" s="61" t="s">
        <v>102</v>
      </c>
      <c r="B46" s="61" t="s">
        <v>103</v>
      </c>
      <c r="C46" s="61" t="s">
        <v>6</v>
      </c>
      <c r="D46" s="61" t="s">
        <v>51</v>
      </c>
      <c r="E46" s="61" t="s">
        <v>3</v>
      </c>
      <c r="F46" s="61" t="s">
        <v>63</v>
      </c>
      <c r="G46" s="61" t="s">
        <v>21</v>
      </c>
      <c r="H46" s="11">
        <f>Prislista!H46*'Prislista 2021-10-01'!$H$1</f>
        <v>577.80000000000007</v>
      </c>
      <c r="I46" s="11">
        <f>Prislista!I46*'Prislista 2021-10-01'!$H$1</f>
        <v>642</v>
      </c>
      <c r="J46" s="11">
        <f>Prislista!J46*'Prislista 2021-10-01'!$H$1</f>
        <v>802.5</v>
      </c>
      <c r="K46" s="11">
        <f>Prislista!K46*'Prislista 2021-10-01'!$H$1</f>
        <v>909.5</v>
      </c>
      <c r="L46" s="61" t="s">
        <v>48</v>
      </c>
      <c r="M46" s="61">
        <v>30000</v>
      </c>
    </row>
    <row r="47" spans="1:13" x14ac:dyDescent="0.35">
      <c r="A47" s="61" t="s">
        <v>102</v>
      </c>
      <c r="B47" s="61" t="s">
        <v>103</v>
      </c>
      <c r="C47" s="61" t="s">
        <v>6</v>
      </c>
      <c r="D47" s="61" t="s">
        <v>52</v>
      </c>
      <c r="E47" s="61" t="s">
        <v>2</v>
      </c>
      <c r="F47" s="61" t="s">
        <v>63</v>
      </c>
      <c r="G47" s="61" t="s">
        <v>53</v>
      </c>
      <c r="H47" s="11">
        <f>Prislista!H47*'Prislista 2021-10-01'!$H$1</f>
        <v>650.02500000000009</v>
      </c>
      <c r="I47" s="11">
        <f>Prislista!I47*'Prislista 2021-10-01'!$H$1</f>
        <v>722.25</v>
      </c>
      <c r="J47" s="11">
        <f>Prislista!J47*'Prislista 2021-10-01'!$H$1</f>
        <v>802.5</v>
      </c>
      <c r="K47" s="11">
        <f>Prislista!K47*'Prislista 2021-10-01'!$H$1</f>
        <v>963</v>
      </c>
      <c r="L47" s="61" t="s">
        <v>48</v>
      </c>
      <c r="M47" s="61">
        <v>30000</v>
      </c>
    </row>
    <row r="48" spans="1:13" x14ac:dyDescent="0.35">
      <c r="A48" s="61" t="s">
        <v>102</v>
      </c>
      <c r="B48" s="61" t="s">
        <v>103</v>
      </c>
      <c r="C48" s="61" t="s">
        <v>6</v>
      </c>
      <c r="D48" s="61" t="s">
        <v>52</v>
      </c>
      <c r="E48" s="61" t="s">
        <v>2</v>
      </c>
      <c r="F48" s="61" t="s">
        <v>63</v>
      </c>
      <c r="G48" s="61" t="s">
        <v>54</v>
      </c>
      <c r="H48" s="11">
        <f>Prislista!H48*'Prislista 2021-10-01'!$H$1</f>
        <v>650.02500000000009</v>
      </c>
      <c r="I48" s="11">
        <f>Prislista!I48*'Prislista 2021-10-01'!$H$1</f>
        <v>722.25</v>
      </c>
      <c r="J48" s="11">
        <f>Prislista!J48*'Prislista 2021-10-01'!$H$1</f>
        <v>802.5</v>
      </c>
      <c r="K48" s="11">
        <f>Prislista!K48*'Prislista 2021-10-01'!$H$1</f>
        <v>963</v>
      </c>
      <c r="L48" s="61" t="s">
        <v>48</v>
      </c>
      <c r="M48" s="61">
        <v>30000</v>
      </c>
    </row>
    <row r="49" spans="1:13" x14ac:dyDescent="0.35">
      <c r="A49" s="61" t="s">
        <v>102</v>
      </c>
      <c r="B49" s="61" t="s">
        <v>103</v>
      </c>
      <c r="C49" s="61" t="s">
        <v>6</v>
      </c>
      <c r="D49" s="61" t="s">
        <v>52</v>
      </c>
      <c r="E49" s="61" t="s">
        <v>2</v>
      </c>
      <c r="F49" s="61" t="s">
        <v>63</v>
      </c>
      <c r="G49" s="61" t="s">
        <v>55</v>
      </c>
      <c r="H49" s="11">
        <f>Prislista!H49*'Prislista 2021-10-01'!$H$1</f>
        <v>650.02500000000009</v>
      </c>
      <c r="I49" s="11">
        <f>Prislista!I49*'Prislista 2021-10-01'!$H$1</f>
        <v>722.25</v>
      </c>
      <c r="J49" s="11">
        <f>Prislista!J49*'Prislista 2021-10-01'!$H$1</f>
        <v>802.5</v>
      </c>
      <c r="K49" s="11">
        <f>Prislista!K49*'Prislista 2021-10-01'!$H$1</f>
        <v>963</v>
      </c>
      <c r="L49" s="61" t="s">
        <v>48</v>
      </c>
      <c r="M49" s="61">
        <v>30000</v>
      </c>
    </row>
    <row r="50" spans="1:13" x14ac:dyDescent="0.35">
      <c r="A50" s="61" t="s">
        <v>102</v>
      </c>
      <c r="B50" s="61" t="s">
        <v>103</v>
      </c>
      <c r="C50" s="61" t="s">
        <v>6</v>
      </c>
      <c r="D50" s="61" t="s">
        <v>52</v>
      </c>
      <c r="E50" s="61" t="s">
        <v>2</v>
      </c>
      <c r="F50" s="61" t="s">
        <v>63</v>
      </c>
      <c r="G50" s="61" t="s">
        <v>56</v>
      </c>
      <c r="H50" s="11">
        <f>Prislista!H50*'Prislista 2021-10-01'!$H$1</f>
        <v>650.02500000000009</v>
      </c>
      <c r="I50" s="11">
        <f>Prislista!I50*'Prislista 2021-10-01'!$H$1</f>
        <v>722.25</v>
      </c>
      <c r="J50" s="11">
        <f>Prislista!J50*'Prislista 2021-10-01'!$H$1</f>
        <v>802.5</v>
      </c>
      <c r="K50" s="11">
        <f>Prislista!K50*'Prislista 2021-10-01'!$H$1</f>
        <v>963</v>
      </c>
      <c r="L50" s="61" t="s">
        <v>48</v>
      </c>
      <c r="M50" s="61">
        <v>30000</v>
      </c>
    </row>
    <row r="51" spans="1:13" x14ac:dyDescent="0.35">
      <c r="A51" s="61" t="s">
        <v>102</v>
      </c>
      <c r="B51" s="61" t="s">
        <v>103</v>
      </c>
      <c r="C51" s="61" t="s">
        <v>6</v>
      </c>
      <c r="D51" s="61" t="s">
        <v>52</v>
      </c>
      <c r="E51" s="61" t="s">
        <v>2</v>
      </c>
      <c r="F51" s="61" t="s">
        <v>63</v>
      </c>
      <c r="G51" s="61" t="s">
        <v>57</v>
      </c>
      <c r="H51" s="11">
        <f>Prislista!H51*'Prislista 2021-10-01'!$H$1</f>
        <v>650.02500000000009</v>
      </c>
      <c r="I51" s="11">
        <f>Prislista!I51*'Prislista 2021-10-01'!$H$1</f>
        <v>722.25</v>
      </c>
      <c r="J51" s="11">
        <f>Prislista!J51*'Prislista 2021-10-01'!$H$1</f>
        <v>802.5</v>
      </c>
      <c r="K51" s="11">
        <f>Prislista!K51*'Prislista 2021-10-01'!$H$1</f>
        <v>963</v>
      </c>
      <c r="L51" s="61" t="s">
        <v>48</v>
      </c>
      <c r="M51" s="61">
        <v>30000</v>
      </c>
    </row>
    <row r="52" spans="1:13" x14ac:dyDescent="0.35">
      <c r="A52" s="61" t="s">
        <v>102</v>
      </c>
      <c r="B52" s="61" t="s">
        <v>103</v>
      </c>
      <c r="C52" s="61" t="s">
        <v>6</v>
      </c>
      <c r="D52" s="61" t="s">
        <v>58</v>
      </c>
      <c r="E52" s="61" t="s">
        <v>2</v>
      </c>
      <c r="F52" s="61" t="s">
        <v>63</v>
      </c>
      <c r="G52" s="61" t="s">
        <v>22</v>
      </c>
      <c r="H52" s="11">
        <f>Prislista!H52*'Prislista 2021-10-01'!$H$1</f>
        <v>577.80000000000007</v>
      </c>
      <c r="I52" s="11">
        <f>Prislista!I52*'Prislista 2021-10-01'!$H$1</f>
        <v>642</v>
      </c>
      <c r="J52" s="11">
        <f>Prislista!J52*'Prislista 2021-10-01'!$H$1</f>
        <v>802.5</v>
      </c>
      <c r="K52" s="11">
        <f>Prislista!K52*'Prislista 2021-10-01'!$H$1</f>
        <v>963</v>
      </c>
      <c r="L52" s="61" t="s">
        <v>48</v>
      </c>
      <c r="M52" s="61">
        <v>30000</v>
      </c>
    </row>
    <row r="53" spans="1:13" x14ac:dyDescent="0.35">
      <c r="A53" s="61" t="s">
        <v>102</v>
      </c>
      <c r="B53" s="61" t="s">
        <v>103</v>
      </c>
      <c r="C53" s="61" t="s">
        <v>6</v>
      </c>
      <c r="D53" s="61" t="s">
        <v>58</v>
      </c>
      <c r="E53" s="61" t="s">
        <v>2</v>
      </c>
      <c r="F53" s="61" t="s">
        <v>63</v>
      </c>
      <c r="G53" s="61" t="s">
        <v>23</v>
      </c>
      <c r="H53" s="11">
        <f>Prislista!H53*'Prislista 2021-10-01'!$H$1</f>
        <v>577.80000000000007</v>
      </c>
      <c r="I53" s="11">
        <f>Prislista!I53*'Prislista 2021-10-01'!$H$1</f>
        <v>642</v>
      </c>
      <c r="J53" s="11">
        <f>Prislista!J53*'Prislista 2021-10-01'!$H$1</f>
        <v>802.5</v>
      </c>
      <c r="K53" s="11">
        <f>Prislista!K53*'Prislista 2021-10-01'!$H$1</f>
        <v>963</v>
      </c>
      <c r="L53" s="61" t="s">
        <v>48</v>
      </c>
      <c r="M53" s="61">
        <v>30000</v>
      </c>
    </row>
    <row r="54" spans="1:13" x14ac:dyDescent="0.35">
      <c r="A54" s="61" t="s">
        <v>102</v>
      </c>
      <c r="B54" s="61" t="s">
        <v>103</v>
      </c>
      <c r="C54" s="61" t="s">
        <v>6</v>
      </c>
      <c r="D54" s="61" t="s">
        <v>58</v>
      </c>
      <c r="E54" s="61" t="s">
        <v>3</v>
      </c>
      <c r="F54" s="61" t="s">
        <v>63</v>
      </c>
      <c r="G54" s="61" t="s">
        <v>24</v>
      </c>
      <c r="H54" s="11">
        <f>Prislista!H54*'Prislista 2021-10-01'!$H$1</f>
        <v>577.80000000000007</v>
      </c>
      <c r="I54" s="11">
        <f>Prislista!I54*'Prislista 2021-10-01'!$H$1</f>
        <v>642</v>
      </c>
      <c r="J54" s="11">
        <f>Prislista!J54*'Prislista 2021-10-01'!$H$1</f>
        <v>802.5</v>
      </c>
      <c r="K54" s="11">
        <f>Prislista!K54*'Prislista 2021-10-01'!$H$1</f>
        <v>963</v>
      </c>
      <c r="L54" s="61" t="s">
        <v>48</v>
      </c>
      <c r="M54" s="61">
        <v>30000</v>
      </c>
    </row>
    <row r="55" spans="1:13" x14ac:dyDescent="0.35">
      <c r="A55" s="61" t="s">
        <v>102</v>
      </c>
      <c r="B55" s="61" t="s">
        <v>103</v>
      </c>
      <c r="C55" s="61" t="s">
        <v>6</v>
      </c>
      <c r="D55" s="61" t="s">
        <v>59</v>
      </c>
      <c r="E55" s="61" t="s">
        <v>2</v>
      </c>
      <c r="F55" s="61" t="s">
        <v>63</v>
      </c>
      <c r="G55" s="61" t="s">
        <v>60</v>
      </c>
      <c r="H55" s="11">
        <f>Prislista!H55*'Prislista 2021-10-01'!$H$1</f>
        <v>577.80000000000007</v>
      </c>
      <c r="I55" s="11">
        <f>Prislista!I55*'Prislista 2021-10-01'!$H$1</f>
        <v>642</v>
      </c>
      <c r="J55" s="11">
        <f>Prislista!J55*'Prislista 2021-10-01'!$H$1</f>
        <v>802.5</v>
      </c>
      <c r="K55" s="11">
        <f>Prislista!K55*'Prislista 2021-10-01'!$H$1</f>
        <v>963</v>
      </c>
      <c r="L55" s="61" t="s">
        <v>48</v>
      </c>
      <c r="M55" s="61">
        <v>30000</v>
      </c>
    </row>
    <row r="56" spans="1:13" x14ac:dyDescent="0.35">
      <c r="A56" s="61" t="s">
        <v>102</v>
      </c>
      <c r="B56" s="61" t="s">
        <v>103</v>
      </c>
      <c r="C56" s="61" t="s">
        <v>6</v>
      </c>
      <c r="D56" s="61" t="s">
        <v>59</v>
      </c>
      <c r="E56" s="61" t="s">
        <v>2</v>
      </c>
      <c r="F56" s="61" t="s">
        <v>63</v>
      </c>
      <c r="G56" s="61" t="s">
        <v>25</v>
      </c>
      <c r="H56" s="11">
        <f>Prislista!H56*'Prislista 2021-10-01'!$H$1</f>
        <v>577.80000000000007</v>
      </c>
      <c r="I56" s="11">
        <f>Prislista!I56*'Prislista 2021-10-01'!$H$1</f>
        <v>642</v>
      </c>
      <c r="J56" s="11">
        <f>Prislista!J56*'Prislista 2021-10-01'!$H$1</f>
        <v>802.5</v>
      </c>
      <c r="K56" s="11">
        <f>Prislista!K56*'Prislista 2021-10-01'!$H$1</f>
        <v>963</v>
      </c>
      <c r="L56" s="61" t="s">
        <v>48</v>
      </c>
      <c r="M56" s="61">
        <v>30000</v>
      </c>
    </row>
    <row r="57" spans="1:13" x14ac:dyDescent="0.35">
      <c r="A57" s="61" t="s">
        <v>102</v>
      </c>
      <c r="B57" s="61" t="s">
        <v>103</v>
      </c>
      <c r="C57" s="61" t="s">
        <v>6</v>
      </c>
      <c r="D57" s="61" t="s">
        <v>59</v>
      </c>
      <c r="E57" s="61" t="s">
        <v>2</v>
      </c>
      <c r="F57" s="61" t="s">
        <v>63</v>
      </c>
      <c r="G57" s="61" t="s">
        <v>26</v>
      </c>
      <c r="H57" s="11">
        <f>Prislista!H57*'Prislista 2021-10-01'!$H$1</f>
        <v>577.80000000000007</v>
      </c>
      <c r="I57" s="11">
        <f>Prislista!I57*'Prislista 2021-10-01'!$H$1</f>
        <v>642</v>
      </c>
      <c r="J57" s="11">
        <f>Prislista!J57*'Prislista 2021-10-01'!$H$1</f>
        <v>802.5</v>
      </c>
      <c r="K57" s="11">
        <f>Prislista!K57*'Prislista 2021-10-01'!$H$1</f>
        <v>963</v>
      </c>
      <c r="L57" s="61" t="s">
        <v>48</v>
      </c>
      <c r="M57" s="61">
        <v>30000</v>
      </c>
    </row>
    <row r="58" spans="1:13" x14ac:dyDescent="0.35">
      <c r="A58" s="61" t="s">
        <v>102</v>
      </c>
      <c r="B58" s="61" t="s">
        <v>103</v>
      </c>
      <c r="C58" s="61" t="s">
        <v>6</v>
      </c>
      <c r="D58" s="61" t="s">
        <v>59</v>
      </c>
      <c r="E58" s="61" t="s">
        <v>3</v>
      </c>
      <c r="F58" s="61" t="s">
        <v>63</v>
      </c>
      <c r="G58" s="61" t="s">
        <v>27</v>
      </c>
      <c r="H58" s="11">
        <f>Prislista!H58*'Prislista 2021-10-01'!$H$1</f>
        <v>577.80000000000007</v>
      </c>
      <c r="I58" s="11">
        <f>Prislista!I58*'Prislista 2021-10-01'!$H$1</f>
        <v>642</v>
      </c>
      <c r="J58" s="11">
        <f>Prislista!J58*'Prislista 2021-10-01'!$H$1</f>
        <v>802.5</v>
      </c>
      <c r="K58" s="11">
        <f>Prislista!K58*'Prislista 2021-10-01'!$H$1</f>
        <v>963</v>
      </c>
      <c r="L58" s="61" t="s">
        <v>48</v>
      </c>
      <c r="M58" s="61">
        <v>30000</v>
      </c>
    </row>
    <row r="59" spans="1:13" x14ac:dyDescent="0.35">
      <c r="A59" s="61" t="s">
        <v>102</v>
      </c>
      <c r="B59" s="61" t="s">
        <v>103</v>
      </c>
      <c r="C59" s="61" t="s">
        <v>6</v>
      </c>
      <c r="D59" s="61" t="s">
        <v>61</v>
      </c>
      <c r="E59" s="61" t="s">
        <v>2</v>
      </c>
      <c r="F59" s="61" t="s">
        <v>63</v>
      </c>
      <c r="G59" s="61" t="s">
        <v>62</v>
      </c>
      <c r="H59" s="11">
        <f>Prislista!H59*'Prislista 2021-10-01'!$H$1</f>
        <v>481.5</v>
      </c>
      <c r="I59" s="11">
        <f>Prislista!I59*'Prislista 2021-10-01'!$H$1</f>
        <v>535</v>
      </c>
      <c r="J59" s="11">
        <f>Prislista!J59*'Prislista 2021-10-01'!$H$1</f>
        <v>588.5</v>
      </c>
      <c r="K59" s="11">
        <f>Prislista!K59*'Prislista 2021-10-01'!$H$1</f>
        <v>695.5</v>
      </c>
      <c r="L59" s="61" t="s">
        <v>48</v>
      </c>
      <c r="M59" s="61">
        <v>30000</v>
      </c>
    </row>
    <row r="60" spans="1:13" x14ac:dyDescent="0.35">
      <c r="A60" s="61" t="s">
        <v>121</v>
      </c>
      <c r="B60" s="61" t="s">
        <v>122</v>
      </c>
      <c r="C60" s="61" t="s">
        <v>5</v>
      </c>
      <c r="D60" s="61" t="s">
        <v>47</v>
      </c>
      <c r="E60" s="61" t="s">
        <v>2</v>
      </c>
      <c r="F60" s="61" t="s">
        <v>63</v>
      </c>
      <c r="G60" s="61" t="s">
        <v>10</v>
      </c>
      <c r="H60" s="11">
        <f>Prislista!H60*'Prislista 2021-10-01'!$H$1</f>
        <v>576.35550000000001</v>
      </c>
      <c r="I60" s="11">
        <f>Prislista!I60*'Prislista 2021-10-01'!$H$1</f>
        <v>640.39499999999998</v>
      </c>
      <c r="J60" s="11">
        <f>Prislista!J60*'Prislista 2021-10-01'!$H$1</f>
        <v>711.55000000000007</v>
      </c>
      <c r="K60" s="11">
        <f>Prislista!K60*'Prislista 2021-10-01'!$H$1</f>
        <v>1016.5000000000001</v>
      </c>
      <c r="L60" s="61" t="s">
        <v>48</v>
      </c>
      <c r="M60" s="61">
        <v>20000</v>
      </c>
    </row>
    <row r="61" spans="1:13" x14ac:dyDescent="0.35">
      <c r="A61" s="61" t="s">
        <v>121</v>
      </c>
      <c r="B61" s="61" t="s">
        <v>122</v>
      </c>
      <c r="C61" s="61" t="s">
        <v>5</v>
      </c>
      <c r="D61" s="61" t="s">
        <v>47</v>
      </c>
      <c r="E61" s="61" t="s">
        <v>2</v>
      </c>
      <c r="F61" s="61" t="s">
        <v>63</v>
      </c>
      <c r="G61" s="61" t="s">
        <v>11</v>
      </c>
      <c r="H61" s="11">
        <f>Prislista!H61*'Prislista 2021-10-01'!$H$1</f>
        <v>576.35550000000001</v>
      </c>
      <c r="I61" s="11">
        <f>Prislista!I61*'Prislista 2021-10-01'!$H$1</f>
        <v>640.39499999999998</v>
      </c>
      <c r="J61" s="11">
        <f>Prislista!J61*'Prislista 2021-10-01'!$H$1</f>
        <v>711.55000000000007</v>
      </c>
      <c r="K61" s="11">
        <f>Prislista!K61*'Prislista 2021-10-01'!$H$1</f>
        <v>1016.5000000000001</v>
      </c>
      <c r="L61" s="61" t="s">
        <v>48</v>
      </c>
      <c r="M61" s="61">
        <v>20000</v>
      </c>
    </row>
    <row r="62" spans="1:13" x14ac:dyDescent="0.35">
      <c r="A62" s="61" t="s">
        <v>121</v>
      </c>
      <c r="B62" s="61" t="s">
        <v>122</v>
      </c>
      <c r="C62" s="61" t="s">
        <v>5</v>
      </c>
      <c r="D62" s="61" t="s">
        <v>47</v>
      </c>
      <c r="E62" s="61" t="s">
        <v>2</v>
      </c>
      <c r="F62" s="61" t="s">
        <v>63</v>
      </c>
      <c r="G62" s="61" t="s">
        <v>49</v>
      </c>
      <c r="H62" s="11">
        <f>Prislista!H62*'Prislista 2021-10-01'!$H$1</f>
        <v>576.35550000000001</v>
      </c>
      <c r="I62" s="11">
        <f>Prislista!I62*'Prislista 2021-10-01'!$H$1</f>
        <v>640.39499999999998</v>
      </c>
      <c r="J62" s="11">
        <f>Prislista!J62*'Prislista 2021-10-01'!$H$1</f>
        <v>711.55000000000007</v>
      </c>
      <c r="K62" s="11">
        <f>Prislista!K62*'Prislista 2021-10-01'!$H$1</f>
        <v>1016.5000000000001</v>
      </c>
      <c r="L62" s="61" t="s">
        <v>48</v>
      </c>
      <c r="M62" s="61">
        <v>20000</v>
      </c>
    </row>
    <row r="63" spans="1:13" x14ac:dyDescent="0.35">
      <c r="A63" s="61" t="s">
        <v>121</v>
      </c>
      <c r="B63" s="61" t="s">
        <v>122</v>
      </c>
      <c r="C63" s="61" t="s">
        <v>5</v>
      </c>
      <c r="D63" s="61" t="s">
        <v>47</v>
      </c>
      <c r="E63" s="61" t="s">
        <v>2</v>
      </c>
      <c r="F63" s="61" t="s">
        <v>63</v>
      </c>
      <c r="G63" s="61" t="s">
        <v>12</v>
      </c>
      <c r="H63" s="11">
        <f>Prislista!H63*'Prislista 2021-10-01'!$H$1</f>
        <v>576.35550000000001</v>
      </c>
      <c r="I63" s="11">
        <f>Prislista!I63*'Prislista 2021-10-01'!$H$1</f>
        <v>640.39499999999998</v>
      </c>
      <c r="J63" s="11">
        <f>Prislista!J63*'Prislista 2021-10-01'!$H$1</f>
        <v>711.55000000000007</v>
      </c>
      <c r="K63" s="11">
        <f>Prislista!K63*'Prislista 2021-10-01'!$H$1</f>
        <v>1016.5000000000001</v>
      </c>
      <c r="L63" s="61" t="s">
        <v>48</v>
      </c>
      <c r="M63" s="61">
        <v>20000</v>
      </c>
    </row>
    <row r="64" spans="1:13" x14ac:dyDescent="0.35">
      <c r="A64" s="61" t="s">
        <v>121</v>
      </c>
      <c r="B64" s="61" t="s">
        <v>122</v>
      </c>
      <c r="C64" s="61" t="s">
        <v>5</v>
      </c>
      <c r="D64" s="61" t="s">
        <v>50</v>
      </c>
      <c r="E64" s="61" t="s">
        <v>2</v>
      </c>
      <c r="F64" s="61" t="s">
        <v>63</v>
      </c>
      <c r="G64" s="61" t="s">
        <v>13</v>
      </c>
      <c r="H64" s="11">
        <f>Prislista!H64*'Prislista 2021-10-01'!$H$1</f>
        <v>448.75800000000004</v>
      </c>
      <c r="I64" s="11">
        <f>Prislista!I64*'Prislista 2021-10-01'!$H$1</f>
        <v>498.62</v>
      </c>
      <c r="J64" s="11">
        <f>Prislista!J64*'Prislista 2021-10-01'!$H$1</f>
        <v>711.55000000000007</v>
      </c>
      <c r="K64" s="11">
        <f>Prislista!K64*'Prislista 2021-10-01'!$H$1</f>
        <v>1016.5000000000001</v>
      </c>
      <c r="L64" s="61" t="s">
        <v>48</v>
      </c>
      <c r="M64" s="61">
        <v>20000</v>
      </c>
    </row>
    <row r="65" spans="1:13" x14ac:dyDescent="0.35">
      <c r="A65" s="61" t="s">
        <v>121</v>
      </c>
      <c r="B65" s="61" t="s">
        <v>122</v>
      </c>
      <c r="C65" s="61" t="s">
        <v>5</v>
      </c>
      <c r="D65" s="61" t="s">
        <v>50</v>
      </c>
      <c r="E65" s="61" t="s">
        <v>2</v>
      </c>
      <c r="F65" s="61" t="s">
        <v>63</v>
      </c>
      <c r="G65" s="61" t="s">
        <v>14</v>
      </c>
      <c r="H65" s="11">
        <f>Prislista!H65*'Prislista 2021-10-01'!$H$1</f>
        <v>448.75800000000004</v>
      </c>
      <c r="I65" s="11">
        <f>Prislista!I65*'Prislista 2021-10-01'!$H$1</f>
        <v>498.62</v>
      </c>
      <c r="J65" s="11">
        <f>Prislista!J65*'Prislista 2021-10-01'!$H$1</f>
        <v>711.55000000000007</v>
      </c>
      <c r="K65" s="11">
        <f>Prislista!K65*'Prislista 2021-10-01'!$H$1</f>
        <v>1016.5000000000001</v>
      </c>
      <c r="L65" s="61" t="s">
        <v>48</v>
      </c>
      <c r="M65" s="61">
        <v>20000</v>
      </c>
    </row>
    <row r="66" spans="1:13" x14ac:dyDescent="0.35">
      <c r="A66" s="61" t="s">
        <v>121</v>
      </c>
      <c r="B66" s="61" t="s">
        <v>122</v>
      </c>
      <c r="C66" s="61" t="s">
        <v>5</v>
      </c>
      <c r="D66" s="61" t="s">
        <v>50</v>
      </c>
      <c r="E66" s="61" t="s">
        <v>2</v>
      </c>
      <c r="F66" s="61" t="s">
        <v>63</v>
      </c>
      <c r="G66" s="61" t="s">
        <v>15</v>
      </c>
      <c r="H66" s="11">
        <f>Prislista!H66*'Prislista 2021-10-01'!$H$1</f>
        <v>448.75800000000004</v>
      </c>
      <c r="I66" s="11">
        <f>Prislista!I66*'Prislista 2021-10-01'!$H$1</f>
        <v>498.62</v>
      </c>
      <c r="J66" s="11">
        <f>Prislista!J66*'Prislista 2021-10-01'!$H$1</f>
        <v>711.55000000000007</v>
      </c>
      <c r="K66" s="11">
        <f>Prislista!K66*'Prislista 2021-10-01'!$H$1</f>
        <v>1016.5000000000001</v>
      </c>
      <c r="L66" s="61" t="s">
        <v>48</v>
      </c>
      <c r="M66" s="61">
        <v>20000</v>
      </c>
    </row>
    <row r="67" spans="1:13" x14ac:dyDescent="0.35">
      <c r="A67" s="61" t="s">
        <v>121</v>
      </c>
      <c r="B67" s="61" t="s">
        <v>122</v>
      </c>
      <c r="C67" s="61" t="s">
        <v>5</v>
      </c>
      <c r="D67" s="61" t="s">
        <v>50</v>
      </c>
      <c r="E67" s="61" t="s">
        <v>2</v>
      </c>
      <c r="F67" s="61" t="s">
        <v>63</v>
      </c>
      <c r="G67" s="61" t="s">
        <v>16</v>
      </c>
      <c r="H67" s="11">
        <f>Prislista!H67*'Prislista 2021-10-01'!$H$1</f>
        <v>448.75800000000004</v>
      </c>
      <c r="I67" s="11">
        <f>Prislista!I67*'Prislista 2021-10-01'!$H$1</f>
        <v>498.62</v>
      </c>
      <c r="J67" s="11">
        <f>Prislista!J67*'Prislista 2021-10-01'!$H$1</f>
        <v>711.55000000000007</v>
      </c>
      <c r="K67" s="11">
        <f>Prislista!K67*'Prislista 2021-10-01'!$H$1</f>
        <v>1016.5000000000001</v>
      </c>
      <c r="L67" s="61" t="s">
        <v>48</v>
      </c>
      <c r="M67" s="61">
        <v>20000</v>
      </c>
    </row>
    <row r="68" spans="1:13" x14ac:dyDescent="0.35">
      <c r="A68" s="61" t="s">
        <v>121</v>
      </c>
      <c r="B68" s="61" t="s">
        <v>122</v>
      </c>
      <c r="C68" s="61" t="s">
        <v>5</v>
      </c>
      <c r="D68" s="61" t="s">
        <v>50</v>
      </c>
      <c r="E68" s="61" t="s">
        <v>2</v>
      </c>
      <c r="F68" s="61" t="s">
        <v>63</v>
      </c>
      <c r="G68" s="61" t="s">
        <v>17</v>
      </c>
      <c r="H68" s="11">
        <f>Prislista!H68*'Prislista 2021-10-01'!$H$1</f>
        <v>448.75800000000004</v>
      </c>
      <c r="I68" s="11">
        <f>Prislista!I68*'Prislista 2021-10-01'!$H$1</f>
        <v>498.62</v>
      </c>
      <c r="J68" s="11">
        <f>Prislista!J68*'Prislista 2021-10-01'!$H$1</f>
        <v>711.55000000000007</v>
      </c>
      <c r="K68" s="11">
        <f>Prislista!K68*'Prislista 2021-10-01'!$H$1</f>
        <v>1016.5000000000001</v>
      </c>
      <c r="L68" s="61" t="s">
        <v>48</v>
      </c>
      <c r="M68" s="61">
        <v>20000</v>
      </c>
    </row>
    <row r="69" spans="1:13" x14ac:dyDescent="0.35">
      <c r="A69" s="61" t="s">
        <v>121</v>
      </c>
      <c r="B69" s="61" t="s">
        <v>122</v>
      </c>
      <c r="C69" s="61" t="s">
        <v>5</v>
      </c>
      <c r="D69" s="61" t="s">
        <v>51</v>
      </c>
      <c r="E69" s="61" t="s">
        <v>2</v>
      </c>
      <c r="F69" s="61" t="s">
        <v>63</v>
      </c>
      <c r="G69" s="61" t="s">
        <v>18</v>
      </c>
      <c r="H69" s="11">
        <f>Prislista!H69*'Prislista 2021-10-01'!$H$1</f>
        <v>539.28000000000009</v>
      </c>
      <c r="I69" s="11">
        <f>Prislista!I69*'Prislista 2021-10-01'!$H$1</f>
        <v>599.20000000000005</v>
      </c>
      <c r="J69" s="11">
        <f>Prislista!J69*'Prislista 2021-10-01'!$H$1</f>
        <v>856</v>
      </c>
      <c r="K69" s="11">
        <f>Prislista!K69*'Prislista 2021-10-01'!$H$1</f>
        <v>963</v>
      </c>
      <c r="L69" s="61" t="s">
        <v>48</v>
      </c>
      <c r="M69" s="61">
        <v>20000</v>
      </c>
    </row>
    <row r="70" spans="1:13" x14ac:dyDescent="0.35">
      <c r="A70" s="61" t="s">
        <v>121</v>
      </c>
      <c r="B70" s="61" t="s">
        <v>122</v>
      </c>
      <c r="C70" s="61" t="s">
        <v>5</v>
      </c>
      <c r="D70" s="61" t="s">
        <v>51</v>
      </c>
      <c r="E70" s="61" t="s">
        <v>2</v>
      </c>
      <c r="F70" s="61" t="s">
        <v>63</v>
      </c>
      <c r="G70" s="61" t="s">
        <v>19</v>
      </c>
      <c r="H70" s="11">
        <f>Prislista!H70*'Prislista 2021-10-01'!$H$1</f>
        <v>539.28000000000009</v>
      </c>
      <c r="I70" s="11">
        <f>Prislista!I70*'Prislista 2021-10-01'!$H$1</f>
        <v>599.20000000000005</v>
      </c>
      <c r="J70" s="11">
        <f>Prislista!J70*'Prislista 2021-10-01'!$H$1</f>
        <v>856</v>
      </c>
      <c r="K70" s="11">
        <f>Prislista!K70*'Prislista 2021-10-01'!$H$1</f>
        <v>963</v>
      </c>
      <c r="L70" s="61" t="s">
        <v>48</v>
      </c>
      <c r="M70" s="61">
        <v>20000</v>
      </c>
    </row>
    <row r="71" spans="1:13" x14ac:dyDescent="0.35">
      <c r="A71" s="61" t="s">
        <v>121</v>
      </c>
      <c r="B71" s="61" t="s">
        <v>122</v>
      </c>
      <c r="C71" s="61" t="s">
        <v>5</v>
      </c>
      <c r="D71" s="61" t="s">
        <v>51</v>
      </c>
      <c r="E71" s="61" t="s">
        <v>3</v>
      </c>
      <c r="F71" s="61" t="s">
        <v>63</v>
      </c>
      <c r="G71" s="61" t="s">
        <v>20</v>
      </c>
      <c r="H71" s="11">
        <f>Prislista!H71*'Prislista 2021-10-01'!$H$1</f>
        <v>539.28000000000009</v>
      </c>
      <c r="I71" s="11">
        <f>Prislista!I71*'Prislista 2021-10-01'!$H$1</f>
        <v>599.20000000000005</v>
      </c>
      <c r="J71" s="11">
        <f>Prislista!J71*'Prislista 2021-10-01'!$H$1</f>
        <v>856</v>
      </c>
      <c r="K71" s="11">
        <f>Prislista!K71*'Prislista 2021-10-01'!$H$1</f>
        <v>963</v>
      </c>
      <c r="L71" s="61" t="s">
        <v>48</v>
      </c>
      <c r="M71" s="61">
        <v>20000</v>
      </c>
    </row>
    <row r="72" spans="1:13" x14ac:dyDescent="0.35">
      <c r="A72" s="61" t="s">
        <v>121</v>
      </c>
      <c r="B72" s="61" t="s">
        <v>122</v>
      </c>
      <c r="C72" s="61" t="s">
        <v>5</v>
      </c>
      <c r="D72" s="61" t="s">
        <v>51</v>
      </c>
      <c r="E72" s="61" t="s">
        <v>3</v>
      </c>
      <c r="F72" s="61" t="s">
        <v>63</v>
      </c>
      <c r="G72" s="61" t="s">
        <v>21</v>
      </c>
      <c r="H72" s="11">
        <f>Prislista!H72*'Prislista 2021-10-01'!$H$1</f>
        <v>539.28000000000009</v>
      </c>
      <c r="I72" s="11">
        <f>Prislista!I72*'Prislista 2021-10-01'!$H$1</f>
        <v>599.20000000000005</v>
      </c>
      <c r="J72" s="11">
        <f>Prislista!J72*'Prislista 2021-10-01'!$H$1</f>
        <v>856</v>
      </c>
      <c r="K72" s="11">
        <f>Prislista!K72*'Prislista 2021-10-01'!$H$1</f>
        <v>963</v>
      </c>
      <c r="L72" s="61" t="s">
        <v>48</v>
      </c>
      <c r="M72" s="61">
        <v>20000</v>
      </c>
    </row>
    <row r="73" spans="1:13" x14ac:dyDescent="0.35">
      <c r="A73" s="61" t="s">
        <v>121</v>
      </c>
      <c r="B73" s="61" t="s">
        <v>122</v>
      </c>
      <c r="C73" s="61" t="s">
        <v>5</v>
      </c>
      <c r="D73" s="61" t="s">
        <v>52</v>
      </c>
      <c r="E73" s="61" t="s">
        <v>2</v>
      </c>
      <c r="F73" s="61" t="s">
        <v>63</v>
      </c>
      <c r="G73" s="61" t="s">
        <v>53</v>
      </c>
      <c r="H73" s="11">
        <f>Prislista!H73*'Prislista 2021-10-01'!$H$1</f>
        <v>433.35</v>
      </c>
      <c r="I73" s="11">
        <f>Prislista!I73*'Prislista 2021-10-01'!$H$1</f>
        <v>481.5</v>
      </c>
      <c r="J73" s="11">
        <f>Prislista!J73*'Prislista 2021-10-01'!$H$1</f>
        <v>535</v>
      </c>
      <c r="K73" s="11">
        <f>Prislista!K73*'Prislista 2021-10-01'!$H$1</f>
        <v>695.5</v>
      </c>
      <c r="L73" s="61" t="s">
        <v>48</v>
      </c>
      <c r="M73" s="61">
        <v>20000</v>
      </c>
    </row>
    <row r="74" spans="1:13" x14ac:dyDescent="0.35">
      <c r="A74" s="61" t="s">
        <v>121</v>
      </c>
      <c r="B74" s="61" t="s">
        <v>122</v>
      </c>
      <c r="C74" s="61" t="s">
        <v>5</v>
      </c>
      <c r="D74" s="61" t="s">
        <v>52</v>
      </c>
      <c r="E74" s="61" t="s">
        <v>2</v>
      </c>
      <c r="F74" s="61" t="s">
        <v>63</v>
      </c>
      <c r="G74" s="61" t="s">
        <v>54</v>
      </c>
      <c r="H74" s="11">
        <f>Prislista!H74*'Prislista 2021-10-01'!$H$1</f>
        <v>433.35</v>
      </c>
      <c r="I74" s="11">
        <f>Prislista!I74*'Prislista 2021-10-01'!$H$1</f>
        <v>481.5</v>
      </c>
      <c r="J74" s="11">
        <f>Prislista!J74*'Prislista 2021-10-01'!$H$1</f>
        <v>535</v>
      </c>
      <c r="K74" s="11">
        <f>Prislista!K74*'Prislista 2021-10-01'!$H$1</f>
        <v>695.5</v>
      </c>
      <c r="L74" s="61" t="s">
        <v>48</v>
      </c>
      <c r="M74" s="61">
        <v>20000</v>
      </c>
    </row>
    <row r="75" spans="1:13" x14ac:dyDescent="0.35">
      <c r="A75" s="61" t="s">
        <v>121</v>
      </c>
      <c r="B75" s="61" t="s">
        <v>122</v>
      </c>
      <c r="C75" s="61" t="s">
        <v>5</v>
      </c>
      <c r="D75" s="61" t="s">
        <v>52</v>
      </c>
      <c r="E75" s="61" t="s">
        <v>2</v>
      </c>
      <c r="F75" s="61" t="s">
        <v>63</v>
      </c>
      <c r="G75" s="61" t="s">
        <v>55</v>
      </c>
      <c r="H75" s="11">
        <f>Prislista!H75*'Prislista 2021-10-01'!$H$1</f>
        <v>433.35</v>
      </c>
      <c r="I75" s="11">
        <f>Prislista!I75*'Prislista 2021-10-01'!$H$1</f>
        <v>481.5</v>
      </c>
      <c r="J75" s="11">
        <f>Prislista!J75*'Prislista 2021-10-01'!$H$1</f>
        <v>535</v>
      </c>
      <c r="K75" s="11">
        <f>Prislista!K75*'Prislista 2021-10-01'!$H$1</f>
        <v>695.5</v>
      </c>
      <c r="L75" s="61" t="s">
        <v>48</v>
      </c>
      <c r="M75" s="61">
        <v>20000</v>
      </c>
    </row>
    <row r="76" spans="1:13" x14ac:dyDescent="0.35">
      <c r="A76" s="61" t="s">
        <v>121</v>
      </c>
      <c r="B76" s="61" t="s">
        <v>122</v>
      </c>
      <c r="C76" s="61" t="s">
        <v>5</v>
      </c>
      <c r="D76" s="61" t="s">
        <v>52</v>
      </c>
      <c r="E76" s="61" t="s">
        <v>2</v>
      </c>
      <c r="F76" s="61" t="s">
        <v>63</v>
      </c>
      <c r="G76" s="61" t="s">
        <v>56</v>
      </c>
      <c r="H76" s="11">
        <f>Prislista!H76*'Prislista 2021-10-01'!$H$1</f>
        <v>433.35</v>
      </c>
      <c r="I76" s="11">
        <f>Prislista!I76*'Prislista 2021-10-01'!$H$1</f>
        <v>481.5</v>
      </c>
      <c r="J76" s="11">
        <f>Prislista!J76*'Prislista 2021-10-01'!$H$1</f>
        <v>535</v>
      </c>
      <c r="K76" s="11">
        <f>Prislista!K76*'Prislista 2021-10-01'!$H$1</f>
        <v>695.5</v>
      </c>
      <c r="L76" s="61" t="s">
        <v>48</v>
      </c>
      <c r="M76" s="61">
        <v>20000</v>
      </c>
    </row>
    <row r="77" spans="1:13" x14ac:dyDescent="0.35">
      <c r="A77" s="61" t="s">
        <v>121</v>
      </c>
      <c r="B77" s="61" t="s">
        <v>122</v>
      </c>
      <c r="C77" s="61" t="s">
        <v>5</v>
      </c>
      <c r="D77" s="61" t="s">
        <v>52</v>
      </c>
      <c r="E77" s="61" t="s">
        <v>2</v>
      </c>
      <c r="F77" s="61" t="s">
        <v>63</v>
      </c>
      <c r="G77" s="61" t="s">
        <v>57</v>
      </c>
      <c r="H77" s="11">
        <f>Prislista!H77*'Prislista 2021-10-01'!$H$1</f>
        <v>433.35</v>
      </c>
      <c r="I77" s="11">
        <f>Prislista!I77*'Prislista 2021-10-01'!$H$1</f>
        <v>481.5</v>
      </c>
      <c r="J77" s="11">
        <f>Prislista!J77*'Prislista 2021-10-01'!$H$1</f>
        <v>535</v>
      </c>
      <c r="K77" s="11">
        <f>Prislista!K77*'Prislista 2021-10-01'!$H$1</f>
        <v>695.5</v>
      </c>
      <c r="L77" s="61" t="s">
        <v>48</v>
      </c>
      <c r="M77" s="61">
        <v>20000</v>
      </c>
    </row>
    <row r="78" spans="1:13" x14ac:dyDescent="0.35">
      <c r="A78" s="61" t="s">
        <v>121</v>
      </c>
      <c r="B78" s="61" t="s">
        <v>122</v>
      </c>
      <c r="C78" s="61" t="s">
        <v>5</v>
      </c>
      <c r="D78" s="61" t="s">
        <v>58</v>
      </c>
      <c r="E78" s="61" t="s">
        <v>2</v>
      </c>
      <c r="F78" s="61" t="s">
        <v>63</v>
      </c>
      <c r="G78" s="61" t="s">
        <v>22</v>
      </c>
      <c r="H78" s="11">
        <f>Prislista!H78*'Prislista 2021-10-01'!$H$1</f>
        <v>448.75800000000004</v>
      </c>
      <c r="I78" s="11">
        <f>Prislista!I78*'Prislista 2021-10-01'!$H$1</f>
        <v>498.62</v>
      </c>
      <c r="J78" s="11">
        <f>Prislista!J78*'Prislista 2021-10-01'!$H$1</f>
        <v>711.55000000000007</v>
      </c>
      <c r="K78" s="11">
        <f>Prislista!K78*'Prislista 2021-10-01'!$H$1</f>
        <v>1016.5000000000001</v>
      </c>
      <c r="L78" s="61" t="s">
        <v>48</v>
      </c>
      <c r="M78" s="61">
        <v>20000</v>
      </c>
    </row>
    <row r="79" spans="1:13" x14ac:dyDescent="0.35">
      <c r="A79" s="61" t="s">
        <v>121</v>
      </c>
      <c r="B79" s="61" t="s">
        <v>122</v>
      </c>
      <c r="C79" s="61" t="s">
        <v>5</v>
      </c>
      <c r="D79" s="61" t="s">
        <v>58</v>
      </c>
      <c r="E79" s="61" t="s">
        <v>2</v>
      </c>
      <c r="F79" s="61" t="s">
        <v>63</v>
      </c>
      <c r="G79" s="61" t="s">
        <v>23</v>
      </c>
      <c r="H79" s="11">
        <f>Prislista!H79*'Prislista 2021-10-01'!$H$1</f>
        <v>448.75800000000004</v>
      </c>
      <c r="I79" s="11">
        <f>Prislista!I79*'Prislista 2021-10-01'!$H$1</f>
        <v>498.62</v>
      </c>
      <c r="J79" s="11">
        <f>Prislista!J79*'Prislista 2021-10-01'!$H$1</f>
        <v>711.55000000000007</v>
      </c>
      <c r="K79" s="11">
        <f>Prislista!K79*'Prislista 2021-10-01'!$H$1</f>
        <v>1016.5000000000001</v>
      </c>
      <c r="L79" s="61" t="s">
        <v>48</v>
      </c>
      <c r="M79" s="61">
        <v>20000</v>
      </c>
    </row>
    <row r="80" spans="1:13" x14ac:dyDescent="0.35">
      <c r="A80" s="61" t="s">
        <v>121</v>
      </c>
      <c r="B80" s="61" t="s">
        <v>122</v>
      </c>
      <c r="C80" s="61" t="s">
        <v>5</v>
      </c>
      <c r="D80" s="61" t="s">
        <v>58</v>
      </c>
      <c r="E80" s="61" t="s">
        <v>3</v>
      </c>
      <c r="F80" s="61" t="s">
        <v>63</v>
      </c>
      <c r="G80" s="61" t="s">
        <v>24</v>
      </c>
      <c r="H80" s="11">
        <f>Prislista!H80*'Prislista 2021-10-01'!$H$1</f>
        <v>448.75800000000004</v>
      </c>
      <c r="I80" s="11">
        <f>Prislista!I80*'Prislista 2021-10-01'!$H$1</f>
        <v>498.62</v>
      </c>
      <c r="J80" s="11">
        <f>Prislista!J80*'Prislista 2021-10-01'!$H$1</f>
        <v>711.55000000000007</v>
      </c>
      <c r="K80" s="11">
        <f>Prislista!K80*'Prislista 2021-10-01'!$H$1</f>
        <v>1016.5000000000001</v>
      </c>
      <c r="L80" s="61" t="s">
        <v>48</v>
      </c>
      <c r="M80" s="61">
        <v>20000</v>
      </c>
    </row>
    <row r="81" spans="1:13" x14ac:dyDescent="0.35">
      <c r="A81" s="61" t="s">
        <v>121</v>
      </c>
      <c r="B81" s="61" t="s">
        <v>122</v>
      </c>
      <c r="C81" s="61" t="s">
        <v>5</v>
      </c>
      <c r="D81" s="61" t="s">
        <v>59</v>
      </c>
      <c r="E81" s="61" t="s">
        <v>2</v>
      </c>
      <c r="F81" s="61" t="s">
        <v>63</v>
      </c>
      <c r="G81" s="61" t="s">
        <v>60</v>
      </c>
      <c r="H81" s="11">
        <f>Prislista!H81*'Prislista 2021-10-01'!$H$1</f>
        <v>235.935</v>
      </c>
      <c r="I81" s="11">
        <f>Prislista!I81*'Prislista 2021-10-01'!$H$1</f>
        <v>262.15000000000003</v>
      </c>
      <c r="J81" s="11">
        <f>Prislista!J81*'Prislista 2021-10-01'!$H$1</f>
        <v>374.5</v>
      </c>
      <c r="K81" s="11">
        <f>Prislista!K81*'Prislista 2021-10-01'!$H$1</f>
        <v>535</v>
      </c>
      <c r="L81" s="61" t="s">
        <v>48</v>
      </c>
      <c r="M81" s="61">
        <v>20000</v>
      </c>
    </row>
    <row r="82" spans="1:13" x14ac:dyDescent="0.35">
      <c r="A82" s="61" t="s">
        <v>121</v>
      </c>
      <c r="B82" s="61" t="s">
        <v>122</v>
      </c>
      <c r="C82" s="61" t="s">
        <v>5</v>
      </c>
      <c r="D82" s="61" t="s">
        <v>59</v>
      </c>
      <c r="E82" s="61" t="s">
        <v>2</v>
      </c>
      <c r="F82" s="61" t="s">
        <v>63</v>
      </c>
      <c r="G82" s="61" t="s">
        <v>25</v>
      </c>
      <c r="H82" s="11">
        <f>Prislista!H82*'Prislista 2021-10-01'!$H$1</f>
        <v>235.935</v>
      </c>
      <c r="I82" s="11">
        <f>Prislista!I82*'Prislista 2021-10-01'!$H$1</f>
        <v>262.15000000000003</v>
      </c>
      <c r="J82" s="11">
        <f>Prislista!J82*'Prislista 2021-10-01'!$H$1</f>
        <v>374.5</v>
      </c>
      <c r="K82" s="11">
        <f>Prislista!K82*'Prislista 2021-10-01'!$H$1</f>
        <v>535</v>
      </c>
      <c r="L82" s="61" t="s">
        <v>48</v>
      </c>
      <c r="M82" s="61">
        <v>20000</v>
      </c>
    </row>
    <row r="83" spans="1:13" x14ac:dyDescent="0.35">
      <c r="A83" s="61" t="s">
        <v>121</v>
      </c>
      <c r="B83" s="61" t="s">
        <v>122</v>
      </c>
      <c r="C83" s="61" t="s">
        <v>5</v>
      </c>
      <c r="D83" s="61" t="s">
        <v>59</v>
      </c>
      <c r="E83" s="61" t="s">
        <v>2</v>
      </c>
      <c r="F83" s="61" t="s">
        <v>63</v>
      </c>
      <c r="G83" s="61" t="s">
        <v>26</v>
      </c>
      <c r="H83" s="11">
        <f>Prislista!H83*'Prislista 2021-10-01'!$H$1</f>
        <v>235.935</v>
      </c>
      <c r="I83" s="11">
        <f>Prislista!I83*'Prislista 2021-10-01'!$H$1</f>
        <v>262.15000000000003</v>
      </c>
      <c r="J83" s="11">
        <f>Prislista!J83*'Prislista 2021-10-01'!$H$1</f>
        <v>374.5</v>
      </c>
      <c r="K83" s="11">
        <f>Prislista!K83*'Prislista 2021-10-01'!$H$1</f>
        <v>535</v>
      </c>
      <c r="L83" s="61" t="s">
        <v>48</v>
      </c>
      <c r="M83" s="61">
        <v>20000</v>
      </c>
    </row>
    <row r="84" spans="1:13" x14ac:dyDescent="0.35">
      <c r="A84" s="61" t="s">
        <v>121</v>
      </c>
      <c r="B84" s="61" t="s">
        <v>122</v>
      </c>
      <c r="C84" s="61" t="s">
        <v>5</v>
      </c>
      <c r="D84" s="61" t="s">
        <v>59</v>
      </c>
      <c r="E84" s="61" t="s">
        <v>3</v>
      </c>
      <c r="F84" s="61" t="s">
        <v>63</v>
      </c>
      <c r="G84" s="61" t="s">
        <v>27</v>
      </c>
      <c r="H84" s="11">
        <f>Prislista!H84*'Prislista 2021-10-01'!$H$1</f>
        <v>235.935</v>
      </c>
      <c r="I84" s="11">
        <f>Prislista!I84*'Prislista 2021-10-01'!$H$1</f>
        <v>262.15000000000003</v>
      </c>
      <c r="J84" s="11">
        <f>Prislista!J84*'Prislista 2021-10-01'!$H$1</f>
        <v>374.5</v>
      </c>
      <c r="K84" s="11">
        <f>Prislista!K84*'Prislista 2021-10-01'!$H$1</f>
        <v>535</v>
      </c>
      <c r="L84" s="61" t="s">
        <v>48</v>
      </c>
      <c r="M84" s="61">
        <v>20000</v>
      </c>
    </row>
    <row r="85" spans="1:13" x14ac:dyDescent="0.35">
      <c r="A85" s="61" t="s">
        <v>121</v>
      </c>
      <c r="B85" s="61" t="s">
        <v>122</v>
      </c>
      <c r="C85" s="61" t="s">
        <v>5</v>
      </c>
      <c r="D85" s="61" t="s">
        <v>61</v>
      </c>
      <c r="E85" s="61" t="s">
        <v>2</v>
      </c>
      <c r="F85" s="61" t="s">
        <v>63</v>
      </c>
      <c r="G85" s="61" t="s">
        <v>62</v>
      </c>
      <c r="H85" s="11">
        <f>Prislista!H85*'Prislista 2021-10-01'!$H$1</f>
        <v>229.19400000000005</v>
      </c>
      <c r="I85" s="11">
        <f>Prislista!I85*'Prislista 2021-10-01'!$H$1</f>
        <v>254.66000000000003</v>
      </c>
      <c r="J85" s="11">
        <f>Prislista!J85*'Prislista 2021-10-01'!$H$1</f>
        <v>363.8</v>
      </c>
      <c r="K85" s="11">
        <f>Prislista!K85*'Prislista 2021-10-01'!$H$1</f>
        <v>508.25000000000006</v>
      </c>
      <c r="L85" s="61" t="s">
        <v>48</v>
      </c>
      <c r="M85" s="61">
        <v>20000</v>
      </c>
    </row>
    <row r="86" spans="1:13" x14ac:dyDescent="0.35">
      <c r="A86" s="61" t="s">
        <v>128</v>
      </c>
      <c r="B86" s="61" t="s">
        <v>122</v>
      </c>
      <c r="C86" s="61" t="s">
        <v>6</v>
      </c>
      <c r="D86" s="61" t="s">
        <v>47</v>
      </c>
      <c r="E86" s="61" t="s">
        <v>2</v>
      </c>
      <c r="F86" s="61" t="s">
        <v>63</v>
      </c>
      <c r="G86" s="61" t="s">
        <v>10</v>
      </c>
      <c r="H86" s="11">
        <f>Prislista!H86*'Prislista 2021-10-01'!$H$1</f>
        <v>576.35550000000001</v>
      </c>
      <c r="I86" s="11">
        <f>Prislista!I86*'Prislista 2021-10-01'!$H$1</f>
        <v>640.39499999999998</v>
      </c>
      <c r="J86" s="11">
        <f>Prislista!J86*'Prislista 2021-10-01'!$H$1</f>
        <v>711.55000000000007</v>
      </c>
      <c r="K86" s="11">
        <f>Prislista!K86*'Prislista 2021-10-01'!$H$1</f>
        <v>1016.5000000000001</v>
      </c>
      <c r="L86" s="61" t="s">
        <v>48</v>
      </c>
      <c r="M86" s="61">
        <v>16200</v>
      </c>
    </row>
    <row r="87" spans="1:13" x14ac:dyDescent="0.35">
      <c r="A87" s="61" t="s">
        <v>128</v>
      </c>
      <c r="B87" s="61" t="s">
        <v>122</v>
      </c>
      <c r="C87" s="61" t="s">
        <v>6</v>
      </c>
      <c r="D87" s="61" t="s">
        <v>47</v>
      </c>
      <c r="E87" s="61" t="s">
        <v>2</v>
      </c>
      <c r="F87" s="61" t="s">
        <v>63</v>
      </c>
      <c r="G87" s="61" t="s">
        <v>11</v>
      </c>
      <c r="H87" s="11">
        <f>Prislista!H87*'Prislista 2021-10-01'!$H$1</f>
        <v>576.35550000000001</v>
      </c>
      <c r="I87" s="11">
        <f>Prislista!I87*'Prislista 2021-10-01'!$H$1</f>
        <v>640.39499999999998</v>
      </c>
      <c r="J87" s="11">
        <f>Prislista!J87*'Prislista 2021-10-01'!$H$1</f>
        <v>711.55000000000007</v>
      </c>
      <c r="K87" s="11">
        <f>Prislista!K87*'Prislista 2021-10-01'!$H$1</f>
        <v>1016.5000000000001</v>
      </c>
      <c r="L87" s="61" t="s">
        <v>48</v>
      </c>
      <c r="M87" s="61">
        <v>16200</v>
      </c>
    </row>
    <row r="88" spans="1:13" x14ac:dyDescent="0.35">
      <c r="A88" s="61" t="s">
        <v>128</v>
      </c>
      <c r="B88" s="61" t="s">
        <v>122</v>
      </c>
      <c r="C88" s="61" t="s">
        <v>6</v>
      </c>
      <c r="D88" s="61" t="s">
        <v>47</v>
      </c>
      <c r="E88" s="61" t="s">
        <v>2</v>
      </c>
      <c r="F88" s="61" t="s">
        <v>63</v>
      </c>
      <c r="G88" s="61" t="s">
        <v>49</v>
      </c>
      <c r="H88" s="11">
        <f>Prislista!H88*'Prislista 2021-10-01'!$H$1</f>
        <v>576.35550000000001</v>
      </c>
      <c r="I88" s="11">
        <f>Prislista!I88*'Prislista 2021-10-01'!$H$1</f>
        <v>640.39499999999998</v>
      </c>
      <c r="J88" s="11">
        <f>Prislista!J88*'Prislista 2021-10-01'!$H$1</f>
        <v>711.55000000000007</v>
      </c>
      <c r="K88" s="11">
        <f>Prislista!K88*'Prislista 2021-10-01'!$H$1</f>
        <v>1016.5000000000001</v>
      </c>
      <c r="L88" s="61" t="s">
        <v>48</v>
      </c>
      <c r="M88" s="61">
        <v>16200</v>
      </c>
    </row>
    <row r="89" spans="1:13" x14ac:dyDescent="0.35">
      <c r="A89" s="61" t="s">
        <v>128</v>
      </c>
      <c r="B89" s="61" t="s">
        <v>122</v>
      </c>
      <c r="C89" s="61" t="s">
        <v>6</v>
      </c>
      <c r="D89" s="61" t="s">
        <v>47</v>
      </c>
      <c r="E89" s="61" t="s">
        <v>2</v>
      </c>
      <c r="F89" s="61" t="s">
        <v>63</v>
      </c>
      <c r="G89" s="61" t="s">
        <v>12</v>
      </c>
      <c r="H89" s="11">
        <f>Prislista!H89*'Prislista 2021-10-01'!$H$1</f>
        <v>576.35550000000001</v>
      </c>
      <c r="I89" s="11">
        <f>Prislista!I89*'Prislista 2021-10-01'!$H$1</f>
        <v>640.39499999999998</v>
      </c>
      <c r="J89" s="11">
        <f>Prislista!J89*'Prislista 2021-10-01'!$H$1</f>
        <v>711.55000000000007</v>
      </c>
      <c r="K89" s="11">
        <f>Prislista!K89*'Prislista 2021-10-01'!$H$1</f>
        <v>1016.5000000000001</v>
      </c>
      <c r="L89" s="61" t="s">
        <v>48</v>
      </c>
      <c r="M89" s="61">
        <v>16200</v>
      </c>
    </row>
    <row r="90" spans="1:13" x14ac:dyDescent="0.35">
      <c r="A90" s="61" t="s">
        <v>128</v>
      </c>
      <c r="B90" s="61" t="s">
        <v>122</v>
      </c>
      <c r="C90" s="61" t="s">
        <v>6</v>
      </c>
      <c r="D90" s="61" t="s">
        <v>50</v>
      </c>
      <c r="E90" s="61" t="s">
        <v>2</v>
      </c>
      <c r="F90" s="61" t="s">
        <v>63</v>
      </c>
      <c r="G90" s="61" t="s">
        <v>13</v>
      </c>
      <c r="H90" s="11">
        <f>Prislista!H90*'Prislista 2021-10-01'!$H$1</f>
        <v>448.75800000000004</v>
      </c>
      <c r="I90" s="11">
        <f>Prislista!I90*'Prislista 2021-10-01'!$H$1</f>
        <v>498.62</v>
      </c>
      <c r="J90" s="11">
        <f>Prislista!J90*'Prislista 2021-10-01'!$H$1</f>
        <v>711.55000000000007</v>
      </c>
      <c r="K90" s="11">
        <f>Prislista!K90*'Prislista 2021-10-01'!$H$1</f>
        <v>1016.5000000000001</v>
      </c>
      <c r="L90" s="61" t="s">
        <v>48</v>
      </c>
      <c r="M90" s="61">
        <v>16200</v>
      </c>
    </row>
    <row r="91" spans="1:13" x14ac:dyDescent="0.35">
      <c r="A91" s="61" t="s">
        <v>128</v>
      </c>
      <c r="B91" s="61" t="s">
        <v>122</v>
      </c>
      <c r="C91" s="61" t="s">
        <v>6</v>
      </c>
      <c r="D91" s="61" t="s">
        <v>50</v>
      </c>
      <c r="E91" s="61" t="s">
        <v>2</v>
      </c>
      <c r="F91" s="61" t="s">
        <v>63</v>
      </c>
      <c r="G91" s="61" t="s">
        <v>14</v>
      </c>
      <c r="H91" s="11">
        <f>Prislista!H91*'Prislista 2021-10-01'!$H$1</f>
        <v>448.75800000000004</v>
      </c>
      <c r="I91" s="11">
        <f>Prislista!I91*'Prislista 2021-10-01'!$H$1</f>
        <v>498.62</v>
      </c>
      <c r="J91" s="11">
        <f>Prislista!J91*'Prislista 2021-10-01'!$H$1</f>
        <v>711.55000000000007</v>
      </c>
      <c r="K91" s="11">
        <f>Prislista!K91*'Prislista 2021-10-01'!$H$1</f>
        <v>1016.5000000000001</v>
      </c>
      <c r="L91" s="61" t="s">
        <v>48</v>
      </c>
      <c r="M91" s="61">
        <v>16200</v>
      </c>
    </row>
    <row r="92" spans="1:13" x14ac:dyDescent="0.35">
      <c r="A92" s="61" t="s">
        <v>128</v>
      </c>
      <c r="B92" s="61" t="s">
        <v>122</v>
      </c>
      <c r="C92" s="61" t="s">
        <v>6</v>
      </c>
      <c r="D92" s="61" t="s">
        <v>50</v>
      </c>
      <c r="E92" s="61" t="s">
        <v>2</v>
      </c>
      <c r="F92" s="61" t="s">
        <v>63</v>
      </c>
      <c r="G92" s="61" t="s">
        <v>15</v>
      </c>
      <c r="H92" s="11">
        <f>Prislista!H92*'Prislista 2021-10-01'!$H$1</f>
        <v>448.75800000000004</v>
      </c>
      <c r="I92" s="11">
        <f>Prislista!I92*'Prislista 2021-10-01'!$H$1</f>
        <v>498.62</v>
      </c>
      <c r="J92" s="11">
        <f>Prislista!J92*'Prislista 2021-10-01'!$H$1</f>
        <v>711.55000000000007</v>
      </c>
      <c r="K92" s="11">
        <f>Prislista!K92*'Prislista 2021-10-01'!$H$1</f>
        <v>1016.5000000000001</v>
      </c>
      <c r="L92" s="61" t="s">
        <v>48</v>
      </c>
      <c r="M92" s="61">
        <v>16200</v>
      </c>
    </row>
    <row r="93" spans="1:13" x14ac:dyDescent="0.35">
      <c r="A93" s="61" t="s">
        <v>128</v>
      </c>
      <c r="B93" s="61" t="s">
        <v>122</v>
      </c>
      <c r="C93" s="61" t="s">
        <v>6</v>
      </c>
      <c r="D93" s="61" t="s">
        <v>50</v>
      </c>
      <c r="E93" s="61" t="s">
        <v>2</v>
      </c>
      <c r="F93" s="61" t="s">
        <v>63</v>
      </c>
      <c r="G93" s="61" t="s">
        <v>16</v>
      </c>
      <c r="H93" s="11">
        <f>Prislista!H93*'Prislista 2021-10-01'!$H$1</f>
        <v>448.75800000000004</v>
      </c>
      <c r="I93" s="11">
        <f>Prislista!I93*'Prislista 2021-10-01'!$H$1</f>
        <v>498.62</v>
      </c>
      <c r="J93" s="11">
        <f>Prislista!J93*'Prislista 2021-10-01'!$H$1</f>
        <v>711.55000000000007</v>
      </c>
      <c r="K93" s="11">
        <f>Prislista!K93*'Prislista 2021-10-01'!$H$1</f>
        <v>1016.5000000000001</v>
      </c>
      <c r="L93" s="61" t="s">
        <v>48</v>
      </c>
      <c r="M93" s="61">
        <v>16200</v>
      </c>
    </row>
    <row r="94" spans="1:13" x14ac:dyDescent="0.35">
      <c r="A94" s="61" t="s">
        <v>128</v>
      </c>
      <c r="B94" s="61" t="s">
        <v>122</v>
      </c>
      <c r="C94" s="61" t="s">
        <v>6</v>
      </c>
      <c r="D94" s="61" t="s">
        <v>50</v>
      </c>
      <c r="E94" s="61" t="s">
        <v>2</v>
      </c>
      <c r="F94" s="61" t="s">
        <v>63</v>
      </c>
      <c r="G94" s="61" t="s">
        <v>17</v>
      </c>
      <c r="H94" s="11">
        <f>Prislista!H94*'Prislista 2021-10-01'!$H$1</f>
        <v>448.75800000000004</v>
      </c>
      <c r="I94" s="11">
        <f>Prislista!I94*'Prislista 2021-10-01'!$H$1</f>
        <v>498.62</v>
      </c>
      <c r="J94" s="11">
        <f>Prislista!J94*'Prislista 2021-10-01'!$H$1</f>
        <v>711.55000000000007</v>
      </c>
      <c r="K94" s="11">
        <f>Prislista!K94*'Prislista 2021-10-01'!$H$1</f>
        <v>1016.5000000000001</v>
      </c>
      <c r="L94" s="61" t="s">
        <v>48</v>
      </c>
      <c r="M94" s="61">
        <v>16200</v>
      </c>
    </row>
    <row r="95" spans="1:13" x14ac:dyDescent="0.35">
      <c r="A95" s="61" t="s">
        <v>128</v>
      </c>
      <c r="B95" s="61" t="s">
        <v>122</v>
      </c>
      <c r="C95" s="61" t="s">
        <v>6</v>
      </c>
      <c r="D95" s="61" t="s">
        <v>51</v>
      </c>
      <c r="E95" s="61" t="s">
        <v>2</v>
      </c>
      <c r="F95" s="61" t="s">
        <v>63</v>
      </c>
      <c r="G95" s="61" t="s">
        <v>18</v>
      </c>
      <c r="H95" s="11">
        <f>Prislista!H95*'Prislista 2021-10-01'!$H$1</f>
        <v>539.28000000000009</v>
      </c>
      <c r="I95" s="11">
        <f>Prislista!I95*'Prislista 2021-10-01'!$H$1</f>
        <v>599.20000000000005</v>
      </c>
      <c r="J95" s="11">
        <f>Prislista!J95*'Prislista 2021-10-01'!$H$1</f>
        <v>856</v>
      </c>
      <c r="K95" s="11">
        <f>Prislista!K95*'Prislista 2021-10-01'!$H$1</f>
        <v>963</v>
      </c>
      <c r="L95" s="61" t="s">
        <v>48</v>
      </c>
      <c r="M95" s="61">
        <v>16200</v>
      </c>
    </row>
    <row r="96" spans="1:13" x14ac:dyDescent="0.35">
      <c r="A96" s="61" t="s">
        <v>128</v>
      </c>
      <c r="B96" s="61" t="s">
        <v>122</v>
      </c>
      <c r="C96" s="61" t="s">
        <v>6</v>
      </c>
      <c r="D96" s="61" t="s">
        <v>51</v>
      </c>
      <c r="E96" s="61" t="s">
        <v>2</v>
      </c>
      <c r="F96" s="61" t="s">
        <v>63</v>
      </c>
      <c r="G96" s="61" t="s">
        <v>19</v>
      </c>
      <c r="H96" s="11">
        <f>Prislista!H96*'Prislista 2021-10-01'!$H$1</f>
        <v>539.28000000000009</v>
      </c>
      <c r="I96" s="11">
        <f>Prislista!I96*'Prislista 2021-10-01'!$H$1</f>
        <v>599.20000000000005</v>
      </c>
      <c r="J96" s="11">
        <f>Prislista!J96*'Prislista 2021-10-01'!$H$1</f>
        <v>856</v>
      </c>
      <c r="K96" s="11">
        <f>Prislista!K96*'Prislista 2021-10-01'!$H$1</f>
        <v>963</v>
      </c>
      <c r="L96" s="61" t="s">
        <v>48</v>
      </c>
      <c r="M96" s="61">
        <v>16200</v>
      </c>
    </row>
    <row r="97" spans="1:13" x14ac:dyDescent="0.35">
      <c r="A97" s="61" t="s">
        <v>128</v>
      </c>
      <c r="B97" s="61" t="s">
        <v>122</v>
      </c>
      <c r="C97" s="61" t="s">
        <v>6</v>
      </c>
      <c r="D97" s="61" t="s">
        <v>51</v>
      </c>
      <c r="E97" s="61" t="s">
        <v>3</v>
      </c>
      <c r="F97" s="61" t="s">
        <v>63</v>
      </c>
      <c r="G97" s="61" t="s">
        <v>20</v>
      </c>
      <c r="H97" s="11">
        <f>Prislista!H97*'Prislista 2021-10-01'!$H$1</f>
        <v>539.28000000000009</v>
      </c>
      <c r="I97" s="11">
        <f>Prislista!I97*'Prislista 2021-10-01'!$H$1</f>
        <v>599.20000000000005</v>
      </c>
      <c r="J97" s="11">
        <f>Prislista!J97*'Prislista 2021-10-01'!$H$1</f>
        <v>856</v>
      </c>
      <c r="K97" s="11">
        <f>Prislista!K97*'Prislista 2021-10-01'!$H$1</f>
        <v>963</v>
      </c>
      <c r="L97" s="61" t="s">
        <v>48</v>
      </c>
      <c r="M97" s="61">
        <v>16200</v>
      </c>
    </row>
    <row r="98" spans="1:13" x14ac:dyDescent="0.35">
      <c r="A98" s="61" t="s">
        <v>128</v>
      </c>
      <c r="B98" s="61" t="s">
        <v>122</v>
      </c>
      <c r="C98" s="61" t="s">
        <v>6</v>
      </c>
      <c r="D98" s="61" t="s">
        <v>51</v>
      </c>
      <c r="E98" s="61" t="s">
        <v>3</v>
      </c>
      <c r="F98" s="61" t="s">
        <v>63</v>
      </c>
      <c r="G98" s="61" t="s">
        <v>21</v>
      </c>
      <c r="H98" s="11">
        <f>Prislista!H98*'Prislista 2021-10-01'!$H$1</f>
        <v>539.28000000000009</v>
      </c>
      <c r="I98" s="11">
        <f>Prislista!I98*'Prislista 2021-10-01'!$H$1</f>
        <v>599.20000000000005</v>
      </c>
      <c r="J98" s="11">
        <f>Prislista!J98*'Prislista 2021-10-01'!$H$1</f>
        <v>856</v>
      </c>
      <c r="K98" s="11">
        <f>Prislista!K98*'Prislista 2021-10-01'!$H$1</f>
        <v>963</v>
      </c>
      <c r="L98" s="61" t="s">
        <v>48</v>
      </c>
      <c r="M98" s="61">
        <v>16200</v>
      </c>
    </row>
    <row r="99" spans="1:13" x14ac:dyDescent="0.35">
      <c r="A99" s="61" t="s">
        <v>128</v>
      </c>
      <c r="B99" s="61" t="s">
        <v>122</v>
      </c>
      <c r="C99" s="61" t="s">
        <v>6</v>
      </c>
      <c r="D99" s="61" t="s">
        <v>52</v>
      </c>
      <c r="E99" s="61" t="s">
        <v>2</v>
      </c>
      <c r="F99" s="61" t="s">
        <v>63</v>
      </c>
      <c r="G99" s="61" t="s">
        <v>53</v>
      </c>
      <c r="H99" s="11">
        <f>Prislista!H99*'Prislista 2021-10-01'!$H$1</f>
        <v>433.35</v>
      </c>
      <c r="I99" s="11">
        <f>Prislista!I99*'Prislista 2021-10-01'!$H$1</f>
        <v>481.5</v>
      </c>
      <c r="J99" s="11">
        <f>Prislista!J99*'Prislista 2021-10-01'!$H$1</f>
        <v>535</v>
      </c>
      <c r="K99" s="11">
        <f>Prislista!K99*'Prislista 2021-10-01'!$H$1</f>
        <v>695.5</v>
      </c>
      <c r="L99" s="61" t="s">
        <v>48</v>
      </c>
      <c r="M99" s="61">
        <v>16200</v>
      </c>
    </row>
    <row r="100" spans="1:13" x14ac:dyDescent="0.35">
      <c r="A100" s="61" t="s">
        <v>128</v>
      </c>
      <c r="B100" s="61" t="s">
        <v>122</v>
      </c>
      <c r="C100" s="61" t="s">
        <v>6</v>
      </c>
      <c r="D100" s="61" t="s">
        <v>52</v>
      </c>
      <c r="E100" s="61" t="s">
        <v>2</v>
      </c>
      <c r="F100" s="61" t="s">
        <v>63</v>
      </c>
      <c r="G100" s="61" t="s">
        <v>54</v>
      </c>
      <c r="H100" s="11">
        <f>Prislista!H100*'Prislista 2021-10-01'!$H$1</f>
        <v>433.35</v>
      </c>
      <c r="I100" s="11">
        <f>Prislista!I100*'Prislista 2021-10-01'!$H$1</f>
        <v>481.5</v>
      </c>
      <c r="J100" s="11">
        <f>Prislista!J100*'Prislista 2021-10-01'!$H$1</f>
        <v>535</v>
      </c>
      <c r="K100" s="11">
        <f>Prislista!K100*'Prislista 2021-10-01'!$H$1</f>
        <v>695.5</v>
      </c>
      <c r="L100" s="61" t="s">
        <v>48</v>
      </c>
      <c r="M100" s="61">
        <v>16200</v>
      </c>
    </row>
    <row r="101" spans="1:13" x14ac:dyDescent="0.35">
      <c r="A101" s="61" t="s">
        <v>128</v>
      </c>
      <c r="B101" s="61" t="s">
        <v>122</v>
      </c>
      <c r="C101" s="61" t="s">
        <v>6</v>
      </c>
      <c r="D101" s="61" t="s">
        <v>52</v>
      </c>
      <c r="E101" s="61" t="s">
        <v>2</v>
      </c>
      <c r="F101" s="61" t="s">
        <v>63</v>
      </c>
      <c r="G101" s="61" t="s">
        <v>55</v>
      </c>
      <c r="H101" s="11">
        <f>Prislista!H101*'Prislista 2021-10-01'!$H$1</f>
        <v>433.35</v>
      </c>
      <c r="I101" s="11">
        <f>Prislista!I101*'Prislista 2021-10-01'!$H$1</f>
        <v>481.5</v>
      </c>
      <c r="J101" s="11">
        <f>Prislista!J101*'Prislista 2021-10-01'!$H$1</f>
        <v>535</v>
      </c>
      <c r="K101" s="11">
        <f>Prislista!K101*'Prislista 2021-10-01'!$H$1</f>
        <v>695.5</v>
      </c>
      <c r="L101" s="61" t="s">
        <v>48</v>
      </c>
      <c r="M101" s="61">
        <v>16200</v>
      </c>
    </row>
    <row r="102" spans="1:13" x14ac:dyDescent="0.35">
      <c r="A102" s="61" t="s">
        <v>128</v>
      </c>
      <c r="B102" s="61" t="s">
        <v>122</v>
      </c>
      <c r="C102" s="61" t="s">
        <v>6</v>
      </c>
      <c r="D102" s="61" t="s">
        <v>52</v>
      </c>
      <c r="E102" s="61" t="s">
        <v>2</v>
      </c>
      <c r="F102" s="61" t="s">
        <v>63</v>
      </c>
      <c r="G102" s="61" t="s">
        <v>56</v>
      </c>
      <c r="H102" s="11">
        <f>Prislista!H102*'Prislista 2021-10-01'!$H$1</f>
        <v>433.35</v>
      </c>
      <c r="I102" s="11">
        <f>Prislista!I102*'Prislista 2021-10-01'!$H$1</f>
        <v>481.5</v>
      </c>
      <c r="J102" s="11">
        <f>Prislista!J102*'Prislista 2021-10-01'!$H$1</f>
        <v>535</v>
      </c>
      <c r="K102" s="11">
        <f>Prislista!K102*'Prislista 2021-10-01'!$H$1</f>
        <v>695.5</v>
      </c>
      <c r="L102" s="61" t="s">
        <v>48</v>
      </c>
      <c r="M102" s="61">
        <v>16200</v>
      </c>
    </row>
    <row r="103" spans="1:13" x14ac:dyDescent="0.35">
      <c r="A103" s="61" t="s">
        <v>128</v>
      </c>
      <c r="B103" s="61" t="s">
        <v>122</v>
      </c>
      <c r="C103" s="61" t="s">
        <v>6</v>
      </c>
      <c r="D103" s="61" t="s">
        <v>52</v>
      </c>
      <c r="E103" s="61" t="s">
        <v>2</v>
      </c>
      <c r="F103" s="61" t="s">
        <v>63</v>
      </c>
      <c r="G103" s="61" t="s">
        <v>57</v>
      </c>
      <c r="H103" s="11">
        <f>Prislista!H103*'Prislista 2021-10-01'!$H$1</f>
        <v>433.35</v>
      </c>
      <c r="I103" s="11">
        <f>Prislista!I103*'Prislista 2021-10-01'!$H$1</f>
        <v>481.5</v>
      </c>
      <c r="J103" s="11">
        <f>Prislista!J103*'Prislista 2021-10-01'!$H$1</f>
        <v>535</v>
      </c>
      <c r="K103" s="11">
        <f>Prislista!K103*'Prislista 2021-10-01'!$H$1</f>
        <v>695.5</v>
      </c>
      <c r="L103" s="61" t="s">
        <v>48</v>
      </c>
      <c r="M103" s="61">
        <v>16200</v>
      </c>
    </row>
    <row r="104" spans="1:13" x14ac:dyDescent="0.35">
      <c r="A104" s="61" t="s">
        <v>128</v>
      </c>
      <c r="B104" s="61" t="s">
        <v>122</v>
      </c>
      <c r="C104" s="61" t="s">
        <v>6</v>
      </c>
      <c r="D104" s="61" t="s">
        <v>58</v>
      </c>
      <c r="E104" s="61" t="s">
        <v>2</v>
      </c>
      <c r="F104" s="61" t="s">
        <v>63</v>
      </c>
      <c r="G104" s="61" t="s">
        <v>22</v>
      </c>
      <c r="H104" s="11">
        <f>Prislista!H104*'Prislista 2021-10-01'!$H$1</f>
        <v>448.75800000000004</v>
      </c>
      <c r="I104" s="11">
        <f>Prislista!I104*'Prislista 2021-10-01'!$H$1</f>
        <v>498.62</v>
      </c>
      <c r="J104" s="11">
        <f>Prislista!J104*'Prislista 2021-10-01'!$H$1</f>
        <v>711.55000000000007</v>
      </c>
      <c r="K104" s="11">
        <f>Prislista!K104*'Prislista 2021-10-01'!$H$1</f>
        <v>1016.5000000000001</v>
      </c>
      <c r="L104" s="61" t="s">
        <v>48</v>
      </c>
      <c r="M104" s="61">
        <v>16200</v>
      </c>
    </row>
    <row r="105" spans="1:13" x14ac:dyDescent="0.35">
      <c r="A105" s="61" t="s">
        <v>128</v>
      </c>
      <c r="B105" s="61" t="s">
        <v>122</v>
      </c>
      <c r="C105" s="61" t="s">
        <v>6</v>
      </c>
      <c r="D105" s="61" t="s">
        <v>58</v>
      </c>
      <c r="E105" s="61" t="s">
        <v>2</v>
      </c>
      <c r="F105" s="61" t="s">
        <v>63</v>
      </c>
      <c r="G105" s="61" t="s">
        <v>23</v>
      </c>
      <c r="H105" s="11">
        <f>Prislista!H105*'Prislista 2021-10-01'!$H$1</f>
        <v>448.75800000000004</v>
      </c>
      <c r="I105" s="11">
        <f>Prislista!I105*'Prislista 2021-10-01'!$H$1</f>
        <v>498.62</v>
      </c>
      <c r="J105" s="11">
        <f>Prislista!J105*'Prislista 2021-10-01'!$H$1</f>
        <v>711.55000000000007</v>
      </c>
      <c r="K105" s="11">
        <f>Prislista!K105*'Prislista 2021-10-01'!$H$1</f>
        <v>1016.5000000000001</v>
      </c>
      <c r="L105" s="61" t="s">
        <v>48</v>
      </c>
      <c r="M105" s="61">
        <v>16200</v>
      </c>
    </row>
    <row r="106" spans="1:13" x14ac:dyDescent="0.35">
      <c r="A106" s="61" t="s">
        <v>128</v>
      </c>
      <c r="B106" s="61" t="s">
        <v>122</v>
      </c>
      <c r="C106" s="61" t="s">
        <v>6</v>
      </c>
      <c r="D106" s="61" t="s">
        <v>58</v>
      </c>
      <c r="E106" s="61" t="s">
        <v>3</v>
      </c>
      <c r="F106" s="61" t="s">
        <v>63</v>
      </c>
      <c r="G106" s="61" t="s">
        <v>24</v>
      </c>
      <c r="H106" s="11">
        <f>Prislista!H106*'Prislista 2021-10-01'!$H$1</f>
        <v>448.75800000000004</v>
      </c>
      <c r="I106" s="11">
        <f>Prislista!I106*'Prislista 2021-10-01'!$H$1</f>
        <v>498.62</v>
      </c>
      <c r="J106" s="11">
        <f>Prislista!J106*'Prislista 2021-10-01'!$H$1</f>
        <v>711.55000000000007</v>
      </c>
      <c r="K106" s="11">
        <f>Prislista!K106*'Prislista 2021-10-01'!$H$1</f>
        <v>1016.5000000000001</v>
      </c>
      <c r="L106" s="61" t="s">
        <v>48</v>
      </c>
      <c r="M106" s="61">
        <v>16200</v>
      </c>
    </row>
    <row r="107" spans="1:13" x14ac:dyDescent="0.35">
      <c r="A107" s="61" t="s">
        <v>128</v>
      </c>
      <c r="B107" s="61" t="s">
        <v>122</v>
      </c>
      <c r="C107" s="61" t="s">
        <v>6</v>
      </c>
      <c r="D107" s="61" t="s">
        <v>59</v>
      </c>
      <c r="E107" s="61" t="s">
        <v>2</v>
      </c>
      <c r="F107" s="61" t="s">
        <v>63</v>
      </c>
      <c r="G107" s="61" t="s">
        <v>60</v>
      </c>
      <c r="H107" s="11">
        <f>Prislista!H107*'Prislista 2021-10-01'!$H$1</f>
        <v>235.935</v>
      </c>
      <c r="I107" s="11">
        <f>Prislista!I107*'Prislista 2021-10-01'!$H$1</f>
        <v>262.15000000000003</v>
      </c>
      <c r="J107" s="11">
        <f>Prislista!J107*'Prislista 2021-10-01'!$H$1</f>
        <v>374.5</v>
      </c>
      <c r="K107" s="11">
        <f>Prislista!K107*'Prislista 2021-10-01'!$H$1</f>
        <v>535</v>
      </c>
      <c r="L107" s="61" t="s">
        <v>48</v>
      </c>
      <c r="M107" s="61">
        <v>16200</v>
      </c>
    </row>
    <row r="108" spans="1:13" x14ac:dyDescent="0.35">
      <c r="A108" s="61" t="s">
        <v>128</v>
      </c>
      <c r="B108" s="61" t="s">
        <v>122</v>
      </c>
      <c r="C108" s="61" t="s">
        <v>6</v>
      </c>
      <c r="D108" s="61" t="s">
        <v>59</v>
      </c>
      <c r="E108" s="61" t="s">
        <v>2</v>
      </c>
      <c r="F108" s="61" t="s">
        <v>63</v>
      </c>
      <c r="G108" s="61" t="s">
        <v>25</v>
      </c>
      <c r="H108" s="11">
        <f>Prislista!H108*'Prislista 2021-10-01'!$H$1</f>
        <v>235.935</v>
      </c>
      <c r="I108" s="11">
        <f>Prislista!I108*'Prislista 2021-10-01'!$H$1</f>
        <v>262.15000000000003</v>
      </c>
      <c r="J108" s="11">
        <f>Prislista!J108*'Prislista 2021-10-01'!$H$1</f>
        <v>374.5</v>
      </c>
      <c r="K108" s="11">
        <f>Prislista!K108*'Prislista 2021-10-01'!$H$1</f>
        <v>535</v>
      </c>
      <c r="L108" s="61" t="s">
        <v>48</v>
      </c>
      <c r="M108" s="61">
        <v>16200</v>
      </c>
    </row>
    <row r="109" spans="1:13" x14ac:dyDescent="0.35">
      <c r="A109" s="61" t="s">
        <v>128</v>
      </c>
      <c r="B109" s="61" t="s">
        <v>122</v>
      </c>
      <c r="C109" s="61" t="s">
        <v>6</v>
      </c>
      <c r="D109" s="61" t="s">
        <v>59</v>
      </c>
      <c r="E109" s="61" t="s">
        <v>2</v>
      </c>
      <c r="F109" s="61" t="s">
        <v>63</v>
      </c>
      <c r="G109" s="61" t="s">
        <v>26</v>
      </c>
      <c r="H109" s="11">
        <f>Prislista!H109*'Prislista 2021-10-01'!$H$1</f>
        <v>235.935</v>
      </c>
      <c r="I109" s="11">
        <f>Prislista!I109*'Prislista 2021-10-01'!$H$1</f>
        <v>262.15000000000003</v>
      </c>
      <c r="J109" s="11">
        <f>Prislista!J109*'Prislista 2021-10-01'!$H$1</f>
        <v>374.5</v>
      </c>
      <c r="K109" s="11">
        <f>Prislista!K109*'Prislista 2021-10-01'!$H$1</f>
        <v>535</v>
      </c>
      <c r="L109" s="61" t="s">
        <v>48</v>
      </c>
      <c r="M109" s="61">
        <v>16200</v>
      </c>
    </row>
    <row r="110" spans="1:13" x14ac:dyDescent="0.35">
      <c r="A110" s="61" t="s">
        <v>128</v>
      </c>
      <c r="B110" s="61" t="s">
        <v>122</v>
      </c>
      <c r="C110" s="61" t="s">
        <v>6</v>
      </c>
      <c r="D110" s="61" t="s">
        <v>59</v>
      </c>
      <c r="E110" s="61" t="s">
        <v>3</v>
      </c>
      <c r="F110" s="61" t="s">
        <v>63</v>
      </c>
      <c r="G110" s="61" t="s">
        <v>27</v>
      </c>
      <c r="H110" s="11">
        <f>Prislista!H110*'Prislista 2021-10-01'!$H$1</f>
        <v>235.935</v>
      </c>
      <c r="I110" s="11">
        <f>Prislista!I110*'Prislista 2021-10-01'!$H$1</f>
        <v>262.15000000000003</v>
      </c>
      <c r="J110" s="11">
        <f>Prislista!J110*'Prislista 2021-10-01'!$H$1</f>
        <v>374.5</v>
      </c>
      <c r="K110" s="11">
        <f>Prislista!K110*'Prislista 2021-10-01'!$H$1</f>
        <v>535</v>
      </c>
      <c r="L110" s="61" t="s">
        <v>48</v>
      </c>
      <c r="M110" s="61">
        <v>16200</v>
      </c>
    </row>
    <row r="111" spans="1:13" x14ac:dyDescent="0.35">
      <c r="A111" s="61" t="s">
        <v>128</v>
      </c>
      <c r="B111" s="61" t="s">
        <v>122</v>
      </c>
      <c r="C111" s="61" t="s">
        <v>6</v>
      </c>
      <c r="D111" s="61" t="s">
        <v>61</v>
      </c>
      <c r="E111" s="61" t="s">
        <v>2</v>
      </c>
      <c r="F111" s="61" t="s">
        <v>63</v>
      </c>
      <c r="G111" s="61" t="s">
        <v>62</v>
      </c>
      <c r="H111" s="11">
        <f>Prislista!H111*'Prislista 2021-10-01'!$H$1</f>
        <v>229.19400000000005</v>
      </c>
      <c r="I111" s="11">
        <f>Prislista!I111*'Prislista 2021-10-01'!$H$1</f>
        <v>254.66000000000003</v>
      </c>
      <c r="J111" s="11">
        <f>Prislista!J111*'Prislista 2021-10-01'!$H$1</f>
        <v>363.8</v>
      </c>
      <c r="K111" s="11">
        <f>Prislista!K111*'Prislista 2021-10-01'!$H$1</f>
        <v>508.25000000000006</v>
      </c>
      <c r="L111" s="61" t="s">
        <v>48</v>
      </c>
      <c r="M111" s="61">
        <v>16200</v>
      </c>
    </row>
    <row r="112" spans="1:13" x14ac:dyDescent="0.35">
      <c r="A112" s="61" t="s">
        <v>104</v>
      </c>
      <c r="B112" s="61" t="s">
        <v>105</v>
      </c>
      <c r="C112" s="61" t="s">
        <v>2</v>
      </c>
      <c r="D112" s="61" t="s">
        <v>47</v>
      </c>
      <c r="E112" s="61" t="s">
        <v>2</v>
      </c>
      <c r="F112" s="61" t="s">
        <v>63</v>
      </c>
      <c r="G112" s="61" t="s">
        <v>10</v>
      </c>
      <c r="H112" s="11">
        <f>Prislista!H112*'Prislista 2021-10-01'!$H$1</f>
        <v>598.02300000000002</v>
      </c>
      <c r="I112" s="11">
        <f>Prislista!I112*'Prislista 2021-10-01'!$H$1</f>
        <v>664.47</v>
      </c>
      <c r="J112" s="11">
        <f>Prislista!J112*'Prislista 2021-10-01'!$H$1</f>
        <v>738.30000000000007</v>
      </c>
      <c r="K112" s="11">
        <f>Prislista!K112*'Prislista 2021-10-01'!$H$1</f>
        <v>952.30000000000007</v>
      </c>
      <c r="L112" s="61" t="s">
        <v>48</v>
      </c>
      <c r="M112" s="61">
        <v>24000</v>
      </c>
    </row>
    <row r="113" spans="1:13" x14ac:dyDescent="0.35">
      <c r="A113" s="61" t="s">
        <v>104</v>
      </c>
      <c r="B113" s="61" t="s">
        <v>105</v>
      </c>
      <c r="C113" s="61" t="s">
        <v>2</v>
      </c>
      <c r="D113" s="61" t="s">
        <v>47</v>
      </c>
      <c r="E113" s="61" t="s">
        <v>2</v>
      </c>
      <c r="F113" s="61" t="s">
        <v>63</v>
      </c>
      <c r="G113" s="61" t="s">
        <v>11</v>
      </c>
      <c r="H113" s="11">
        <f>Prislista!H113*'Prislista 2021-10-01'!$H$1</f>
        <v>598.02300000000002</v>
      </c>
      <c r="I113" s="11">
        <f>Prislista!I113*'Prislista 2021-10-01'!$H$1</f>
        <v>664.47</v>
      </c>
      <c r="J113" s="11">
        <f>Prislista!J113*'Prislista 2021-10-01'!$H$1</f>
        <v>738.30000000000007</v>
      </c>
      <c r="K113" s="11">
        <f>Prislista!K113*'Prislista 2021-10-01'!$H$1</f>
        <v>952.30000000000007</v>
      </c>
      <c r="L113" s="61" t="s">
        <v>48</v>
      </c>
      <c r="M113" s="61">
        <v>24000</v>
      </c>
    </row>
    <row r="114" spans="1:13" x14ac:dyDescent="0.35">
      <c r="A114" s="61" t="s">
        <v>104</v>
      </c>
      <c r="B114" s="61" t="s">
        <v>105</v>
      </c>
      <c r="C114" s="61" t="s">
        <v>2</v>
      </c>
      <c r="D114" s="61" t="s">
        <v>47</v>
      </c>
      <c r="E114" s="61" t="s">
        <v>2</v>
      </c>
      <c r="F114" s="61" t="s">
        <v>63</v>
      </c>
      <c r="G114" s="61" t="s">
        <v>49</v>
      </c>
      <c r="H114" s="11">
        <f>Prislista!H114*'Prislista 2021-10-01'!$H$1</f>
        <v>598.02300000000002</v>
      </c>
      <c r="I114" s="11">
        <f>Prislista!I114*'Prislista 2021-10-01'!$H$1</f>
        <v>664.47</v>
      </c>
      <c r="J114" s="11">
        <f>Prislista!J114*'Prislista 2021-10-01'!$H$1</f>
        <v>738.30000000000007</v>
      </c>
      <c r="K114" s="11">
        <f>Prislista!K114*'Prislista 2021-10-01'!$H$1</f>
        <v>952.30000000000007</v>
      </c>
      <c r="L114" s="61" t="s">
        <v>48</v>
      </c>
      <c r="M114" s="61">
        <v>24000</v>
      </c>
    </row>
    <row r="115" spans="1:13" x14ac:dyDescent="0.35">
      <c r="A115" s="61" t="s">
        <v>104</v>
      </c>
      <c r="B115" s="61" t="s">
        <v>105</v>
      </c>
      <c r="C115" s="61" t="s">
        <v>2</v>
      </c>
      <c r="D115" s="61" t="s">
        <v>47</v>
      </c>
      <c r="E115" s="61" t="s">
        <v>2</v>
      </c>
      <c r="F115" s="61" t="s">
        <v>63</v>
      </c>
      <c r="G115" s="61" t="s">
        <v>12</v>
      </c>
      <c r="H115" s="11">
        <f>Prislista!H115*'Prislista 2021-10-01'!$H$1</f>
        <v>598.02300000000002</v>
      </c>
      <c r="I115" s="11">
        <f>Prislista!I115*'Prislista 2021-10-01'!$H$1</f>
        <v>664.47</v>
      </c>
      <c r="J115" s="11">
        <f>Prislista!J115*'Prislista 2021-10-01'!$H$1</f>
        <v>738.30000000000007</v>
      </c>
      <c r="K115" s="11">
        <f>Prislista!K115*'Prislista 2021-10-01'!$H$1</f>
        <v>952.30000000000007</v>
      </c>
      <c r="L115" s="61" t="s">
        <v>48</v>
      </c>
      <c r="M115" s="61">
        <v>24000</v>
      </c>
    </row>
    <row r="116" spans="1:13" x14ac:dyDescent="0.35">
      <c r="A116" s="61" t="s">
        <v>104</v>
      </c>
      <c r="B116" s="61" t="s">
        <v>105</v>
      </c>
      <c r="C116" s="61" t="s">
        <v>2</v>
      </c>
      <c r="D116" s="61" t="s">
        <v>50</v>
      </c>
      <c r="E116" s="61" t="s">
        <v>2</v>
      </c>
      <c r="F116" s="61" t="s">
        <v>63</v>
      </c>
      <c r="G116" s="61" t="s">
        <v>13</v>
      </c>
      <c r="H116" s="11">
        <f>Prislista!H116*'Prislista 2021-10-01'!$H$1</f>
        <v>491.13000000000005</v>
      </c>
      <c r="I116" s="11">
        <f>Prislista!I116*'Prislista 2021-10-01'!$H$1</f>
        <v>545.70000000000005</v>
      </c>
      <c r="J116" s="11">
        <f>Prislista!J116*'Prislista 2021-10-01'!$H$1</f>
        <v>770.40000000000009</v>
      </c>
      <c r="K116" s="11">
        <f>Prislista!K116*'Prislista 2021-10-01'!$H$1</f>
        <v>936.25</v>
      </c>
      <c r="L116" s="61" t="s">
        <v>48</v>
      </c>
      <c r="M116" s="61">
        <v>24000</v>
      </c>
    </row>
    <row r="117" spans="1:13" x14ac:dyDescent="0.35">
      <c r="A117" s="61" t="s">
        <v>104</v>
      </c>
      <c r="B117" s="61" t="s">
        <v>105</v>
      </c>
      <c r="C117" s="61" t="s">
        <v>2</v>
      </c>
      <c r="D117" s="61" t="s">
        <v>50</v>
      </c>
      <c r="E117" s="61" t="s">
        <v>2</v>
      </c>
      <c r="F117" s="61" t="s">
        <v>63</v>
      </c>
      <c r="G117" s="61" t="s">
        <v>14</v>
      </c>
      <c r="H117" s="11">
        <f>Prislista!H117*'Prislista 2021-10-01'!$H$1</f>
        <v>491.13000000000005</v>
      </c>
      <c r="I117" s="11">
        <f>Prislista!I117*'Prislista 2021-10-01'!$H$1</f>
        <v>545.70000000000005</v>
      </c>
      <c r="J117" s="11">
        <f>Prislista!J117*'Prislista 2021-10-01'!$H$1</f>
        <v>770.40000000000009</v>
      </c>
      <c r="K117" s="11">
        <f>Prislista!K117*'Prislista 2021-10-01'!$H$1</f>
        <v>936.25</v>
      </c>
      <c r="L117" s="61" t="s">
        <v>48</v>
      </c>
      <c r="M117" s="61">
        <v>24000</v>
      </c>
    </row>
    <row r="118" spans="1:13" x14ac:dyDescent="0.35">
      <c r="A118" s="61" t="s">
        <v>104</v>
      </c>
      <c r="B118" s="61" t="s">
        <v>105</v>
      </c>
      <c r="C118" s="61" t="s">
        <v>2</v>
      </c>
      <c r="D118" s="61" t="s">
        <v>50</v>
      </c>
      <c r="E118" s="61" t="s">
        <v>2</v>
      </c>
      <c r="F118" s="61" t="s">
        <v>63</v>
      </c>
      <c r="G118" s="61" t="s">
        <v>15</v>
      </c>
      <c r="H118" s="11">
        <f>Prislista!H118*'Prislista 2021-10-01'!$H$1</f>
        <v>491.13000000000005</v>
      </c>
      <c r="I118" s="11">
        <f>Prislista!I118*'Prislista 2021-10-01'!$H$1</f>
        <v>545.70000000000005</v>
      </c>
      <c r="J118" s="11">
        <f>Prislista!J118*'Prislista 2021-10-01'!$H$1</f>
        <v>770.40000000000009</v>
      </c>
      <c r="K118" s="11">
        <f>Prislista!K118*'Prislista 2021-10-01'!$H$1</f>
        <v>936.25</v>
      </c>
      <c r="L118" s="61" t="s">
        <v>48</v>
      </c>
      <c r="M118" s="61">
        <v>24000</v>
      </c>
    </row>
    <row r="119" spans="1:13" x14ac:dyDescent="0.35">
      <c r="A119" s="61" t="s">
        <v>104</v>
      </c>
      <c r="B119" s="61" t="s">
        <v>105</v>
      </c>
      <c r="C119" s="61" t="s">
        <v>2</v>
      </c>
      <c r="D119" s="61" t="s">
        <v>50</v>
      </c>
      <c r="E119" s="61" t="s">
        <v>2</v>
      </c>
      <c r="F119" s="61" t="s">
        <v>63</v>
      </c>
      <c r="G119" s="61" t="s">
        <v>16</v>
      </c>
      <c r="H119" s="11">
        <f>Prislista!H119*'Prislista 2021-10-01'!$H$1</f>
        <v>491.13000000000005</v>
      </c>
      <c r="I119" s="11">
        <f>Prislista!I119*'Prislista 2021-10-01'!$H$1</f>
        <v>545.70000000000005</v>
      </c>
      <c r="J119" s="11">
        <f>Prislista!J119*'Prislista 2021-10-01'!$H$1</f>
        <v>770.40000000000009</v>
      </c>
      <c r="K119" s="11">
        <f>Prislista!K119*'Prislista 2021-10-01'!$H$1</f>
        <v>936.25</v>
      </c>
      <c r="L119" s="61" t="s">
        <v>48</v>
      </c>
      <c r="M119" s="61">
        <v>24000</v>
      </c>
    </row>
    <row r="120" spans="1:13" x14ac:dyDescent="0.35">
      <c r="A120" s="61" t="s">
        <v>104</v>
      </c>
      <c r="B120" s="61" t="s">
        <v>105</v>
      </c>
      <c r="C120" s="61" t="s">
        <v>2</v>
      </c>
      <c r="D120" s="61" t="s">
        <v>50</v>
      </c>
      <c r="E120" s="61" t="s">
        <v>2</v>
      </c>
      <c r="F120" s="61" t="s">
        <v>63</v>
      </c>
      <c r="G120" s="61" t="s">
        <v>17</v>
      </c>
      <c r="H120" s="11">
        <f>Prislista!H120*'Prislista 2021-10-01'!$H$1</f>
        <v>491.13000000000005</v>
      </c>
      <c r="I120" s="11">
        <f>Prislista!I120*'Prislista 2021-10-01'!$H$1</f>
        <v>545.70000000000005</v>
      </c>
      <c r="J120" s="11">
        <f>Prislista!J120*'Prislista 2021-10-01'!$H$1</f>
        <v>770.40000000000009</v>
      </c>
      <c r="K120" s="11">
        <f>Prislista!K120*'Prislista 2021-10-01'!$H$1</f>
        <v>936.25</v>
      </c>
      <c r="L120" s="61" t="s">
        <v>48</v>
      </c>
      <c r="M120" s="61">
        <v>24000</v>
      </c>
    </row>
    <row r="121" spans="1:13" x14ac:dyDescent="0.35">
      <c r="A121" s="61" t="s">
        <v>104</v>
      </c>
      <c r="B121" s="61" t="s">
        <v>105</v>
      </c>
      <c r="C121" s="61" t="s">
        <v>2</v>
      </c>
      <c r="D121" s="61" t="s">
        <v>51</v>
      </c>
      <c r="E121" s="61" t="s">
        <v>2</v>
      </c>
      <c r="F121" s="61" t="s">
        <v>63</v>
      </c>
      <c r="G121" s="61" t="s">
        <v>18</v>
      </c>
      <c r="H121" s="11">
        <f>Prislista!H121*'Prislista 2021-10-01'!$H$1</f>
        <v>481.5</v>
      </c>
      <c r="I121" s="11">
        <f>Prislista!I121*'Prislista 2021-10-01'!$H$1</f>
        <v>535</v>
      </c>
      <c r="J121" s="11">
        <f>Prislista!J121*'Prislista 2021-10-01'!$H$1</f>
        <v>738.30000000000007</v>
      </c>
      <c r="K121" s="11">
        <f>Prislista!K121*'Prislista 2021-10-01'!$H$1</f>
        <v>952.30000000000007</v>
      </c>
      <c r="L121" s="61" t="s">
        <v>48</v>
      </c>
      <c r="M121" s="61">
        <v>24000</v>
      </c>
    </row>
    <row r="122" spans="1:13" x14ac:dyDescent="0.35">
      <c r="A122" s="61" t="s">
        <v>104</v>
      </c>
      <c r="B122" s="61" t="s">
        <v>105</v>
      </c>
      <c r="C122" s="61" t="s">
        <v>2</v>
      </c>
      <c r="D122" s="61" t="s">
        <v>51</v>
      </c>
      <c r="E122" s="61" t="s">
        <v>2</v>
      </c>
      <c r="F122" s="61" t="s">
        <v>63</v>
      </c>
      <c r="G122" s="61" t="s">
        <v>19</v>
      </c>
      <c r="H122" s="11">
        <f>Prislista!H122*'Prislista 2021-10-01'!$H$1</f>
        <v>481.5</v>
      </c>
      <c r="I122" s="11">
        <f>Prislista!I122*'Prislista 2021-10-01'!$H$1</f>
        <v>535</v>
      </c>
      <c r="J122" s="11">
        <f>Prislista!J122*'Prislista 2021-10-01'!$H$1</f>
        <v>738.30000000000007</v>
      </c>
      <c r="K122" s="11">
        <f>Prislista!K122*'Prislista 2021-10-01'!$H$1</f>
        <v>952.30000000000007</v>
      </c>
      <c r="L122" s="61" t="s">
        <v>48</v>
      </c>
      <c r="M122" s="61">
        <v>24000</v>
      </c>
    </row>
    <row r="123" spans="1:13" x14ac:dyDescent="0.35">
      <c r="A123" s="61" t="s">
        <v>104</v>
      </c>
      <c r="B123" s="61" t="s">
        <v>105</v>
      </c>
      <c r="C123" s="61" t="s">
        <v>2</v>
      </c>
      <c r="D123" s="61" t="s">
        <v>51</v>
      </c>
      <c r="E123" s="61" t="s">
        <v>3</v>
      </c>
      <c r="F123" s="61" t="s">
        <v>63</v>
      </c>
      <c r="G123" s="61" t="s">
        <v>20</v>
      </c>
      <c r="H123" s="11">
        <f>Prislista!H123*'Prislista 2021-10-01'!$H$1</f>
        <v>481.5</v>
      </c>
      <c r="I123" s="11">
        <f>Prislista!I123*'Prislista 2021-10-01'!$H$1</f>
        <v>535</v>
      </c>
      <c r="J123" s="11">
        <f>Prislista!J123*'Prislista 2021-10-01'!$H$1</f>
        <v>738.30000000000007</v>
      </c>
      <c r="K123" s="11">
        <f>Prislista!K123*'Prislista 2021-10-01'!$H$1</f>
        <v>952.30000000000007</v>
      </c>
      <c r="L123" s="61" t="s">
        <v>48</v>
      </c>
      <c r="M123" s="61">
        <v>24000</v>
      </c>
    </row>
    <row r="124" spans="1:13" x14ac:dyDescent="0.35">
      <c r="A124" s="61" t="s">
        <v>104</v>
      </c>
      <c r="B124" s="61" t="s">
        <v>105</v>
      </c>
      <c r="C124" s="61" t="s">
        <v>2</v>
      </c>
      <c r="D124" s="61" t="s">
        <v>51</v>
      </c>
      <c r="E124" s="61" t="s">
        <v>3</v>
      </c>
      <c r="F124" s="61" t="s">
        <v>63</v>
      </c>
      <c r="G124" s="61" t="s">
        <v>21</v>
      </c>
      <c r="H124" s="11">
        <f>Prislista!H124*'Prislista 2021-10-01'!$H$1</f>
        <v>481.5</v>
      </c>
      <c r="I124" s="11">
        <f>Prislista!I124*'Prislista 2021-10-01'!$H$1</f>
        <v>535</v>
      </c>
      <c r="J124" s="11">
        <f>Prislista!J124*'Prislista 2021-10-01'!$H$1</f>
        <v>738.30000000000007</v>
      </c>
      <c r="K124" s="11">
        <f>Prislista!K124*'Prislista 2021-10-01'!$H$1</f>
        <v>952.30000000000007</v>
      </c>
      <c r="L124" s="61" t="s">
        <v>48</v>
      </c>
      <c r="M124" s="61">
        <v>24000</v>
      </c>
    </row>
    <row r="125" spans="1:13" x14ac:dyDescent="0.35">
      <c r="A125" s="61" t="s">
        <v>104</v>
      </c>
      <c r="B125" s="61" t="s">
        <v>105</v>
      </c>
      <c r="C125" s="61" t="s">
        <v>2</v>
      </c>
      <c r="D125" s="61" t="s">
        <v>52</v>
      </c>
      <c r="E125" s="61" t="s">
        <v>2</v>
      </c>
      <c r="F125" s="61" t="s">
        <v>63</v>
      </c>
      <c r="G125" s="61" t="s">
        <v>53</v>
      </c>
      <c r="H125" s="11">
        <f>Prislista!H125*'Prislista 2021-10-01'!$H$1</f>
        <v>693.36</v>
      </c>
      <c r="I125" s="11">
        <f>Prislista!I125*'Prislista 2021-10-01'!$H$1</f>
        <v>770.40000000000009</v>
      </c>
      <c r="J125" s="11">
        <f>Prislista!J125*'Prislista 2021-10-01'!$H$1</f>
        <v>856</v>
      </c>
      <c r="K125" s="11">
        <f>Prislista!K125*'Prislista 2021-10-01'!$H$1</f>
        <v>952.30000000000007</v>
      </c>
      <c r="L125" s="61" t="s">
        <v>48</v>
      </c>
      <c r="M125" s="61">
        <v>24000</v>
      </c>
    </row>
    <row r="126" spans="1:13" x14ac:dyDescent="0.35">
      <c r="A126" s="61" t="s">
        <v>104</v>
      </c>
      <c r="B126" s="61" t="s">
        <v>105</v>
      </c>
      <c r="C126" s="61" t="s">
        <v>2</v>
      </c>
      <c r="D126" s="61" t="s">
        <v>52</v>
      </c>
      <c r="E126" s="61" t="s">
        <v>2</v>
      </c>
      <c r="F126" s="61" t="s">
        <v>63</v>
      </c>
      <c r="G126" s="61" t="s">
        <v>54</v>
      </c>
      <c r="H126" s="11">
        <f>Prislista!H126*'Prislista 2021-10-01'!$H$1</f>
        <v>693.36</v>
      </c>
      <c r="I126" s="11">
        <f>Prislista!I126*'Prislista 2021-10-01'!$H$1</f>
        <v>770.40000000000009</v>
      </c>
      <c r="J126" s="11">
        <f>Prislista!J126*'Prislista 2021-10-01'!$H$1</f>
        <v>856</v>
      </c>
      <c r="K126" s="11">
        <f>Prislista!K126*'Prislista 2021-10-01'!$H$1</f>
        <v>952.30000000000007</v>
      </c>
      <c r="L126" s="61" t="s">
        <v>48</v>
      </c>
      <c r="M126" s="61">
        <v>24000</v>
      </c>
    </row>
    <row r="127" spans="1:13" x14ac:dyDescent="0.35">
      <c r="A127" s="61" t="s">
        <v>104</v>
      </c>
      <c r="B127" s="61" t="s">
        <v>105</v>
      </c>
      <c r="C127" s="61" t="s">
        <v>2</v>
      </c>
      <c r="D127" s="61" t="s">
        <v>52</v>
      </c>
      <c r="E127" s="61" t="s">
        <v>2</v>
      </c>
      <c r="F127" s="61" t="s">
        <v>63</v>
      </c>
      <c r="G127" s="61" t="s">
        <v>55</v>
      </c>
      <c r="H127" s="11">
        <f>Prislista!H127*'Prislista 2021-10-01'!$H$1</f>
        <v>693.36</v>
      </c>
      <c r="I127" s="11">
        <f>Prislista!I127*'Prislista 2021-10-01'!$H$1</f>
        <v>770.40000000000009</v>
      </c>
      <c r="J127" s="11">
        <f>Prislista!J127*'Prislista 2021-10-01'!$H$1</f>
        <v>856</v>
      </c>
      <c r="K127" s="11">
        <f>Prislista!K127*'Prislista 2021-10-01'!$H$1</f>
        <v>952.30000000000007</v>
      </c>
      <c r="L127" s="61" t="s">
        <v>48</v>
      </c>
      <c r="M127" s="61">
        <v>24000</v>
      </c>
    </row>
    <row r="128" spans="1:13" x14ac:dyDescent="0.35">
      <c r="A128" s="61" t="s">
        <v>104</v>
      </c>
      <c r="B128" s="61" t="s">
        <v>105</v>
      </c>
      <c r="C128" s="61" t="s">
        <v>2</v>
      </c>
      <c r="D128" s="61" t="s">
        <v>52</v>
      </c>
      <c r="E128" s="61" t="s">
        <v>2</v>
      </c>
      <c r="F128" s="61" t="s">
        <v>63</v>
      </c>
      <c r="G128" s="61" t="s">
        <v>56</v>
      </c>
      <c r="H128" s="11">
        <f>Prislista!H128*'Prislista 2021-10-01'!$H$1</f>
        <v>693.36</v>
      </c>
      <c r="I128" s="11">
        <f>Prislista!I128*'Prislista 2021-10-01'!$H$1</f>
        <v>770.40000000000009</v>
      </c>
      <c r="J128" s="11">
        <f>Prislista!J128*'Prislista 2021-10-01'!$H$1</f>
        <v>856</v>
      </c>
      <c r="K128" s="11">
        <f>Prislista!K128*'Prislista 2021-10-01'!$H$1</f>
        <v>952.30000000000007</v>
      </c>
      <c r="L128" s="61" t="s">
        <v>48</v>
      </c>
      <c r="M128" s="61">
        <v>24000</v>
      </c>
    </row>
    <row r="129" spans="1:13" x14ac:dyDescent="0.35">
      <c r="A129" s="61" t="s">
        <v>104</v>
      </c>
      <c r="B129" s="61" t="s">
        <v>105</v>
      </c>
      <c r="C129" s="61" t="s">
        <v>2</v>
      </c>
      <c r="D129" s="61" t="s">
        <v>52</v>
      </c>
      <c r="E129" s="61" t="s">
        <v>2</v>
      </c>
      <c r="F129" s="61" t="s">
        <v>63</v>
      </c>
      <c r="G129" s="61" t="s">
        <v>57</v>
      </c>
      <c r="H129" s="11">
        <f>Prislista!H129*'Prislista 2021-10-01'!$H$1</f>
        <v>693.36</v>
      </c>
      <c r="I129" s="11">
        <f>Prislista!I129*'Prislista 2021-10-01'!$H$1</f>
        <v>770.40000000000009</v>
      </c>
      <c r="J129" s="11">
        <f>Prislista!J129*'Prislista 2021-10-01'!$H$1</f>
        <v>856</v>
      </c>
      <c r="K129" s="11">
        <f>Prislista!K129*'Prislista 2021-10-01'!$H$1</f>
        <v>952.30000000000007</v>
      </c>
      <c r="L129" s="61" t="s">
        <v>48</v>
      </c>
      <c r="M129" s="61">
        <v>24000</v>
      </c>
    </row>
    <row r="130" spans="1:13" x14ac:dyDescent="0.35">
      <c r="A130" s="61" t="s">
        <v>104</v>
      </c>
      <c r="B130" s="61" t="s">
        <v>105</v>
      </c>
      <c r="C130" s="61" t="s">
        <v>2</v>
      </c>
      <c r="D130" s="61" t="s">
        <v>58</v>
      </c>
      <c r="E130" s="61" t="s">
        <v>2</v>
      </c>
      <c r="F130" s="61" t="s">
        <v>63</v>
      </c>
      <c r="G130" s="61" t="s">
        <v>22</v>
      </c>
      <c r="H130" s="11">
        <f>Prislista!H130*'Prislista 2021-10-01'!$H$1</f>
        <v>599.94900000000007</v>
      </c>
      <c r="I130" s="11">
        <f>Prislista!I130*'Prislista 2021-10-01'!$H$1</f>
        <v>666.61</v>
      </c>
      <c r="J130" s="11">
        <f>Prislista!J130*'Prislista 2021-10-01'!$H$1</f>
        <v>952.30000000000007</v>
      </c>
      <c r="K130" s="11">
        <f>Prislista!K130*'Prislista 2021-10-01'!$H$1</f>
        <v>953.37</v>
      </c>
      <c r="L130" s="61" t="s">
        <v>48</v>
      </c>
      <c r="M130" s="61">
        <v>24000</v>
      </c>
    </row>
    <row r="131" spans="1:13" x14ac:dyDescent="0.35">
      <c r="A131" s="61" t="s">
        <v>104</v>
      </c>
      <c r="B131" s="61" t="s">
        <v>105</v>
      </c>
      <c r="C131" s="61" t="s">
        <v>2</v>
      </c>
      <c r="D131" s="61" t="s">
        <v>58</v>
      </c>
      <c r="E131" s="61" t="s">
        <v>2</v>
      </c>
      <c r="F131" s="61" t="s">
        <v>63</v>
      </c>
      <c r="G131" s="61" t="s">
        <v>23</v>
      </c>
      <c r="H131" s="11">
        <f>Prislista!H131*'Prislista 2021-10-01'!$H$1</f>
        <v>599.94900000000007</v>
      </c>
      <c r="I131" s="11">
        <f>Prislista!I131*'Prislista 2021-10-01'!$H$1</f>
        <v>666.61</v>
      </c>
      <c r="J131" s="11">
        <f>Prislista!J131*'Prislista 2021-10-01'!$H$1</f>
        <v>952.30000000000007</v>
      </c>
      <c r="K131" s="11">
        <f>Prislista!K131*'Prislista 2021-10-01'!$H$1</f>
        <v>953.37</v>
      </c>
      <c r="L131" s="61" t="s">
        <v>48</v>
      </c>
      <c r="M131" s="61">
        <v>24000</v>
      </c>
    </row>
    <row r="132" spans="1:13" x14ac:dyDescent="0.35">
      <c r="A132" s="61" t="s">
        <v>104</v>
      </c>
      <c r="B132" s="61" t="s">
        <v>105</v>
      </c>
      <c r="C132" s="61" t="s">
        <v>2</v>
      </c>
      <c r="D132" s="61" t="s">
        <v>58</v>
      </c>
      <c r="E132" s="61" t="s">
        <v>3</v>
      </c>
      <c r="F132" s="61" t="s">
        <v>63</v>
      </c>
      <c r="G132" s="61" t="s">
        <v>24</v>
      </c>
      <c r="H132" s="11">
        <f>Prislista!H132*'Prislista 2021-10-01'!$H$1</f>
        <v>599.94900000000007</v>
      </c>
      <c r="I132" s="11">
        <f>Prislista!I132*'Prislista 2021-10-01'!$H$1</f>
        <v>666.61</v>
      </c>
      <c r="J132" s="11">
        <f>Prislista!J132*'Prislista 2021-10-01'!$H$1</f>
        <v>952.30000000000007</v>
      </c>
      <c r="K132" s="11">
        <f>Prislista!K132*'Prislista 2021-10-01'!$H$1</f>
        <v>953.37</v>
      </c>
      <c r="L132" s="61" t="s">
        <v>48</v>
      </c>
      <c r="M132" s="61">
        <v>24000</v>
      </c>
    </row>
    <row r="133" spans="1:13" x14ac:dyDescent="0.35">
      <c r="A133" s="61" t="s">
        <v>104</v>
      </c>
      <c r="B133" s="61" t="s">
        <v>105</v>
      </c>
      <c r="C133" s="61" t="s">
        <v>2</v>
      </c>
      <c r="D133" s="61" t="s">
        <v>59</v>
      </c>
      <c r="E133" s="61" t="s">
        <v>2</v>
      </c>
      <c r="F133" s="61" t="s">
        <v>63</v>
      </c>
      <c r="G133" s="61" t="s">
        <v>60</v>
      </c>
      <c r="H133" s="11">
        <f>Prislista!H133*'Prislista 2021-10-01'!$H$1</f>
        <v>568.17000000000007</v>
      </c>
      <c r="I133" s="11">
        <f>Prislista!I133*'Prislista 2021-10-01'!$H$1</f>
        <v>631.30000000000007</v>
      </c>
      <c r="J133" s="11">
        <f>Prislista!J133*'Prislista 2021-10-01'!$H$1</f>
        <v>845.30000000000007</v>
      </c>
      <c r="K133" s="11">
        <f>Prislista!K133*'Prislista 2021-10-01'!$H$1</f>
        <v>952.30000000000007</v>
      </c>
      <c r="L133" s="61" t="s">
        <v>48</v>
      </c>
      <c r="M133" s="61">
        <v>24000</v>
      </c>
    </row>
    <row r="134" spans="1:13" x14ac:dyDescent="0.35">
      <c r="A134" s="61" t="s">
        <v>104</v>
      </c>
      <c r="B134" s="61" t="s">
        <v>105</v>
      </c>
      <c r="C134" s="61" t="s">
        <v>2</v>
      </c>
      <c r="D134" s="61" t="s">
        <v>59</v>
      </c>
      <c r="E134" s="61" t="s">
        <v>2</v>
      </c>
      <c r="F134" s="61" t="s">
        <v>63</v>
      </c>
      <c r="G134" s="61" t="s">
        <v>25</v>
      </c>
      <c r="H134" s="11">
        <f>Prislista!H134*'Prislista 2021-10-01'!$H$1</f>
        <v>568.17000000000007</v>
      </c>
      <c r="I134" s="11">
        <f>Prislista!I134*'Prislista 2021-10-01'!$H$1</f>
        <v>631.30000000000007</v>
      </c>
      <c r="J134" s="11">
        <f>Prislista!J134*'Prislista 2021-10-01'!$H$1</f>
        <v>845.30000000000007</v>
      </c>
      <c r="K134" s="11">
        <f>Prislista!K134*'Prislista 2021-10-01'!$H$1</f>
        <v>952.30000000000007</v>
      </c>
      <c r="L134" s="61" t="s">
        <v>48</v>
      </c>
      <c r="M134" s="61">
        <v>24000</v>
      </c>
    </row>
    <row r="135" spans="1:13" x14ac:dyDescent="0.35">
      <c r="A135" s="61" t="s">
        <v>104</v>
      </c>
      <c r="B135" s="61" t="s">
        <v>105</v>
      </c>
      <c r="C135" s="61" t="s">
        <v>2</v>
      </c>
      <c r="D135" s="61" t="s">
        <v>59</v>
      </c>
      <c r="E135" s="61" t="s">
        <v>2</v>
      </c>
      <c r="F135" s="61" t="s">
        <v>63</v>
      </c>
      <c r="G135" s="61" t="s">
        <v>26</v>
      </c>
      <c r="H135" s="11">
        <f>Prislista!H135*'Prislista 2021-10-01'!$H$1</f>
        <v>568.17000000000007</v>
      </c>
      <c r="I135" s="11">
        <f>Prislista!I135*'Prislista 2021-10-01'!$H$1</f>
        <v>631.30000000000007</v>
      </c>
      <c r="J135" s="11">
        <f>Prislista!J135*'Prislista 2021-10-01'!$H$1</f>
        <v>845.30000000000007</v>
      </c>
      <c r="K135" s="11">
        <f>Prislista!K135*'Prislista 2021-10-01'!$H$1</f>
        <v>952.30000000000007</v>
      </c>
      <c r="L135" s="61" t="s">
        <v>48</v>
      </c>
      <c r="M135" s="61">
        <v>24000</v>
      </c>
    </row>
    <row r="136" spans="1:13" x14ac:dyDescent="0.35">
      <c r="A136" s="61" t="s">
        <v>104</v>
      </c>
      <c r="B136" s="61" t="s">
        <v>105</v>
      </c>
      <c r="C136" s="61" t="s">
        <v>2</v>
      </c>
      <c r="D136" s="61" t="s">
        <v>59</v>
      </c>
      <c r="E136" s="61" t="s">
        <v>3</v>
      </c>
      <c r="F136" s="61" t="s">
        <v>63</v>
      </c>
      <c r="G136" s="61" t="s">
        <v>27</v>
      </c>
      <c r="H136" s="11">
        <f>Prislista!H136*'Prislista 2021-10-01'!$H$1</f>
        <v>568.17000000000007</v>
      </c>
      <c r="I136" s="11">
        <f>Prislista!I136*'Prislista 2021-10-01'!$H$1</f>
        <v>631.30000000000007</v>
      </c>
      <c r="J136" s="11">
        <f>Prislista!J136*'Prislista 2021-10-01'!$H$1</f>
        <v>845.30000000000007</v>
      </c>
      <c r="K136" s="11">
        <f>Prislista!K136*'Prislista 2021-10-01'!$H$1</f>
        <v>952.30000000000007</v>
      </c>
      <c r="L136" s="61" t="s">
        <v>48</v>
      </c>
      <c r="M136" s="61">
        <v>24000</v>
      </c>
    </row>
    <row r="137" spans="1:13" x14ac:dyDescent="0.35">
      <c r="A137" s="61" t="s">
        <v>104</v>
      </c>
      <c r="B137" s="61" t="s">
        <v>105</v>
      </c>
      <c r="C137" s="61" t="s">
        <v>2</v>
      </c>
      <c r="D137" s="61" t="s">
        <v>61</v>
      </c>
      <c r="E137" s="61" t="s">
        <v>2</v>
      </c>
      <c r="F137" s="61" t="s">
        <v>63</v>
      </c>
      <c r="G137" s="61" t="s">
        <v>62</v>
      </c>
      <c r="H137" s="11">
        <f>Prislista!H137*'Prislista 2021-10-01'!$H$1</f>
        <v>414.09000000000003</v>
      </c>
      <c r="I137" s="11">
        <f>Prislista!I137*'Prislista 2021-10-01'!$H$1</f>
        <v>460.1</v>
      </c>
      <c r="J137" s="11">
        <f>Prislista!J137*'Prislista 2021-10-01'!$H$1</f>
        <v>599.20000000000005</v>
      </c>
      <c r="K137" s="11">
        <f>Prislista!K137*'Prislista 2021-10-01'!$H$1</f>
        <v>770.40000000000009</v>
      </c>
      <c r="L137" s="61" t="s">
        <v>48</v>
      </c>
      <c r="M137" s="61">
        <v>24000</v>
      </c>
    </row>
    <row r="138" spans="1:13" x14ac:dyDescent="0.35">
      <c r="A138" s="61" t="s">
        <v>104</v>
      </c>
      <c r="B138" s="61" t="s">
        <v>105</v>
      </c>
      <c r="C138" s="61" t="s">
        <v>3</v>
      </c>
      <c r="D138" s="61" t="s">
        <v>47</v>
      </c>
      <c r="E138" s="61" t="s">
        <v>2</v>
      </c>
      <c r="F138" s="61" t="s">
        <v>63</v>
      </c>
      <c r="G138" s="61" t="s">
        <v>10</v>
      </c>
      <c r="H138" s="11">
        <f>Prislista!H138*'Prislista 2021-10-01'!$H$1</f>
        <v>598.02300000000002</v>
      </c>
      <c r="I138" s="11">
        <f>Prislista!I138*'Prislista 2021-10-01'!$H$1</f>
        <v>664.47</v>
      </c>
      <c r="J138" s="11">
        <f>Prislista!J138*'Prislista 2021-10-01'!$H$1</f>
        <v>738.30000000000007</v>
      </c>
      <c r="K138" s="11">
        <f>Prislista!K138*'Prislista 2021-10-01'!$H$1</f>
        <v>952.30000000000007</v>
      </c>
      <c r="L138" s="61" t="s">
        <v>48</v>
      </c>
      <c r="M138" s="61">
        <v>22000</v>
      </c>
    </row>
    <row r="139" spans="1:13" x14ac:dyDescent="0.35">
      <c r="A139" s="61" t="s">
        <v>104</v>
      </c>
      <c r="B139" s="61" t="s">
        <v>105</v>
      </c>
      <c r="C139" s="61" t="s">
        <v>3</v>
      </c>
      <c r="D139" s="61" t="s">
        <v>47</v>
      </c>
      <c r="E139" s="61" t="s">
        <v>2</v>
      </c>
      <c r="F139" s="61" t="s">
        <v>63</v>
      </c>
      <c r="G139" s="61" t="s">
        <v>11</v>
      </c>
      <c r="H139" s="11">
        <f>Prislista!H139*'Prislista 2021-10-01'!$H$1</f>
        <v>598.02300000000002</v>
      </c>
      <c r="I139" s="11">
        <f>Prislista!I139*'Prislista 2021-10-01'!$H$1</f>
        <v>664.47</v>
      </c>
      <c r="J139" s="11">
        <f>Prislista!J139*'Prislista 2021-10-01'!$H$1</f>
        <v>738.30000000000007</v>
      </c>
      <c r="K139" s="11">
        <f>Prislista!K139*'Prislista 2021-10-01'!$H$1</f>
        <v>952.30000000000007</v>
      </c>
      <c r="L139" s="61" t="s">
        <v>48</v>
      </c>
      <c r="M139" s="61">
        <v>22000</v>
      </c>
    </row>
    <row r="140" spans="1:13" x14ac:dyDescent="0.35">
      <c r="A140" s="61" t="s">
        <v>104</v>
      </c>
      <c r="B140" s="61" t="s">
        <v>105</v>
      </c>
      <c r="C140" s="61" t="s">
        <v>3</v>
      </c>
      <c r="D140" s="61" t="s">
        <v>47</v>
      </c>
      <c r="E140" s="61" t="s">
        <v>2</v>
      </c>
      <c r="F140" s="61" t="s">
        <v>63</v>
      </c>
      <c r="G140" s="61" t="s">
        <v>49</v>
      </c>
      <c r="H140" s="11">
        <f>Prislista!H140*'Prislista 2021-10-01'!$H$1</f>
        <v>598.02300000000002</v>
      </c>
      <c r="I140" s="11">
        <f>Prislista!I140*'Prislista 2021-10-01'!$H$1</f>
        <v>664.47</v>
      </c>
      <c r="J140" s="11">
        <f>Prislista!J140*'Prislista 2021-10-01'!$H$1</f>
        <v>738.30000000000007</v>
      </c>
      <c r="K140" s="11">
        <f>Prislista!K140*'Prislista 2021-10-01'!$H$1</f>
        <v>952.30000000000007</v>
      </c>
      <c r="L140" s="61" t="s">
        <v>48</v>
      </c>
      <c r="M140" s="61">
        <v>22000</v>
      </c>
    </row>
    <row r="141" spans="1:13" x14ac:dyDescent="0.35">
      <c r="A141" s="61" t="s">
        <v>104</v>
      </c>
      <c r="B141" s="61" t="s">
        <v>105</v>
      </c>
      <c r="C141" s="61" t="s">
        <v>3</v>
      </c>
      <c r="D141" s="61" t="s">
        <v>47</v>
      </c>
      <c r="E141" s="61" t="s">
        <v>2</v>
      </c>
      <c r="F141" s="61" t="s">
        <v>63</v>
      </c>
      <c r="G141" s="61" t="s">
        <v>12</v>
      </c>
      <c r="H141" s="11">
        <f>Prislista!H141*'Prislista 2021-10-01'!$H$1</f>
        <v>598.02300000000002</v>
      </c>
      <c r="I141" s="11">
        <f>Prislista!I141*'Prislista 2021-10-01'!$H$1</f>
        <v>664.47</v>
      </c>
      <c r="J141" s="11">
        <f>Prislista!J141*'Prislista 2021-10-01'!$H$1</f>
        <v>738.30000000000007</v>
      </c>
      <c r="K141" s="11">
        <f>Prislista!K141*'Prislista 2021-10-01'!$H$1</f>
        <v>952.30000000000007</v>
      </c>
      <c r="L141" s="61" t="s">
        <v>48</v>
      </c>
      <c r="M141" s="61">
        <v>22000</v>
      </c>
    </row>
    <row r="142" spans="1:13" x14ac:dyDescent="0.35">
      <c r="A142" s="61" t="s">
        <v>104</v>
      </c>
      <c r="B142" s="61" t="s">
        <v>105</v>
      </c>
      <c r="C142" s="61" t="s">
        <v>3</v>
      </c>
      <c r="D142" s="61" t="s">
        <v>50</v>
      </c>
      <c r="E142" s="61" t="s">
        <v>2</v>
      </c>
      <c r="F142" s="61" t="s">
        <v>63</v>
      </c>
      <c r="G142" s="61" t="s">
        <v>13</v>
      </c>
      <c r="H142" s="11">
        <f>Prislista!H142*'Prislista 2021-10-01'!$H$1</f>
        <v>491.13000000000005</v>
      </c>
      <c r="I142" s="11">
        <f>Prislista!I142*'Prislista 2021-10-01'!$H$1</f>
        <v>545.70000000000005</v>
      </c>
      <c r="J142" s="11">
        <f>Prislista!J142*'Prislista 2021-10-01'!$H$1</f>
        <v>770.40000000000009</v>
      </c>
      <c r="K142" s="11">
        <f>Prislista!K142*'Prislista 2021-10-01'!$H$1</f>
        <v>936.25</v>
      </c>
      <c r="L142" s="61" t="s">
        <v>48</v>
      </c>
      <c r="M142" s="61">
        <v>22000</v>
      </c>
    </row>
    <row r="143" spans="1:13" x14ac:dyDescent="0.35">
      <c r="A143" s="61" t="s">
        <v>104</v>
      </c>
      <c r="B143" s="61" t="s">
        <v>105</v>
      </c>
      <c r="C143" s="61" t="s">
        <v>3</v>
      </c>
      <c r="D143" s="61" t="s">
        <v>50</v>
      </c>
      <c r="E143" s="61" t="s">
        <v>2</v>
      </c>
      <c r="F143" s="61" t="s">
        <v>63</v>
      </c>
      <c r="G143" s="61" t="s">
        <v>14</v>
      </c>
      <c r="H143" s="11">
        <f>Prislista!H143*'Prislista 2021-10-01'!$H$1</f>
        <v>491.13000000000005</v>
      </c>
      <c r="I143" s="11">
        <f>Prislista!I143*'Prislista 2021-10-01'!$H$1</f>
        <v>545.70000000000005</v>
      </c>
      <c r="J143" s="11">
        <f>Prislista!J143*'Prislista 2021-10-01'!$H$1</f>
        <v>770.40000000000009</v>
      </c>
      <c r="K143" s="11">
        <f>Prislista!K143*'Prislista 2021-10-01'!$H$1</f>
        <v>936.25</v>
      </c>
      <c r="L143" s="61" t="s">
        <v>48</v>
      </c>
      <c r="M143" s="61">
        <v>22000</v>
      </c>
    </row>
    <row r="144" spans="1:13" x14ac:dyDescent="0.35">
      <c r="A144" s="61" t="s">
        <v>104</v>
      </c>
      <c r="B144" s="61" t="s">
        <v>105</v>
      </c>
      <c r="C144" s="61" t="s">
        <v>3</v>
      </c>
      <c r="D144" s="61" t="s">
        <v>50</v>
      </c>
      <c r="E144" s="61" t="s">
        <v>2</v>
      </c>
      <c r="F144" s="61" t="s">
        <v>63</v>
      </c>
      <c r="G144" s="61" t="s">
        <v>15</v>
      </c>
      <c r="H144" s="11">
        <f>Prislista!H144*'Prislista 2021-10-01'!$H$1</f>
        <v>491.13000000000005</v>
      </c>
      <c r="I144" s="11">
        <f>Prislista!I144*'Prislista 2021-10-01'!$H$1</f>
        <v>545.70000000000005</v>
      </c>
      <c r="J144" s="11">
        <f>Prislista!J144*'Prislista 2021-10-01'!$H$1</f>
        <v>770.40000000000009</v>
      </c>
      <c r="K144" s="11">
        <f>Prislista!K144*'Prislista 2021-10-01'!$H$1</f>
        <v>936.25</v>
      </c>
      <c r="L144" s="61" t="s">
        <v>48</v>
      </c>
      <c r="M144" s="61">
        <v>22000</v>
      </c>
    </row>
    <row r="145" spans="1:13" x14ac:dyDescent="0.35">
      <c r="A145" s="61" t="s">
        <v>104</v>
      </c>
      <c r="B145" s="61" t="s">
        <v>105</v>
      </c>
      <c r="C145" s="61" t="s">
        <v>3</v>
      </c>
      <c r="D145" s="61" t="s">
        <v>50</v>
      </c>
      <c r="E145" s="61" t="s">
        <v>2</v>
      </c>
      <c r="F145" s="61" t="s">
        <v>64</v>
      </c>
      <c r="G145" s="61" t="s">
        <v>16</v>
      </c>
      <c r="H145" s="11" t="e">
        <f>Prislista!H145*'Prislista 2021-10-01'!$H$1</f>
        <v>#VALUE!</v>
      </c>
      <c r="I145" s="11" t="e">
        <f>Prislista!I145*'Prislista 2021-10-01'!$H$1</f>
        <v>#VALUE!</v>
      </c>
      <c r="J145" s="11" t="e">
        <f>Prislista!J145*'Prislista 2021-10-01'!$H$1</f>
        <v>#VALUE!</v>
      </c>
      <c r="K145" s="11" t="e">
        <f>Prislista!K145*'Prislista 2021-10-01'!$H$1</f>
        <v>#VALUE!</v>
      </c>
      <c r="L145" s="61" t="s">
        <v>48</v>
      </c>
      <c r="M145" s="61">
        <v>22000</v>
      </c>
    </row>
    <row r="146" spans="1:13" x14ac:dyDescent="0.35">
      <c r="A146" s="61" t="s">
        <v>104</v>
      </c>
      <c r="B146" s="61" t="s">
        <v>105</v>
      </c>
      <c r="C146" s="61" t="s">
        <v>3</v>
      </c>
      <c r="D146" s="61" t="s">
        <v>50</v>
      </c>
      <c r="E146" s="61" t="s">
        <v>2</v>
      </c>
      <c r="F146" s="61" t="s">
        <v>64</v>
      </c>
      <c r="G146" s="61" t="s">
        <v>17</v>
      </c>
      <c r="H146" s="11">
        <f>Prislista!H146*'Prislista 2021-10-01'!$H$1</f>
        <v>491.13000000000005</v>
      </c>
      <c r="I146" s="11">
        <f>Prislista!I146*'Prislista 2021-10-01'!$H$1</f>
        <v>545.70000000000005</v>
      </c>
      <c r="J146" s="11">
        <f>Prislista!J146*'Prislista 2021-10-01'!$H$1</f>
        <v>770.40000000000009</v>
      </c>
      <c r="K146" s="11">
        <f>Prislista!K146*'Prislista 2021-10-01'!$H$1</f>
        <v>936.25</v>
      </c>
      <c r="L146" s="61" t="s">
        <v>48</v>
      </c>
      <c r="M146" s="61">
        <v>22000</v>
      </c>
    </row>
    <row r="147" spans="1:13" x14ac:dyDescent="0.35">
      <c r="A147" s="61" t="s">
        <v>104</v>
      </c>
      <c r="B147" s="61" t="s">
        <v>105</v>
      </c>
      <c r="C147" s="61" t="s">
        <v>3</v>
      </c>
      <c r="D147" s="61" t="s">
        <v>51</v>
      </c>
      <c r="E147" s="61" t="s">
        <v>2</v>
      </c>
      <c r="F147" s="61" t="s">
        <v>63</v>
      </c>
      <c r="G147" s="61" t="s">
        <v>18</v>
      </c>
      <c r="H147" s="11">
        <f>Prislista!H147*'Prislista 2021-10-01'!$H$1</f>
        <v>481.5</v>
      </c>
      <c r="I147" s="11">
        <f>Prislista!I147*'Prislista 2021-10-01'!$H$1</f>
        <v>535</v>
      </c>
      <c r="J147" s="11">
        <f>Prislista!J147*'Prislista 2021-10-01'!$H$1</f>
        <v>738.30000000000007</v>
      </c>
      <c r="K147" s="11">
        <f>Prislista!K147*'Prislista 2021-10-01'!$H$1</f>
        <v>952.30000000000007</v>
      </c>
      <c r="L147" s="61" t="s">
        <v>48</v>
      </c>
      <c r="M147" s="61">
        <v>22000</v>
      </c>
    </row>
    <row r="148" spans="1:13" x14ac:dyDescent="0.35">
      <c r="A148" s="61" t="s">
        <v>104</v>
      </c>
      <c r="B148" s="61" t="s">
        <v>105</v>
      </c>
      <c r="C148" s="61" t="s">
        <v>3</v>
      </c>
      <c r="D148" s="61" t="s">
        <v>51</v>
      </c>
      <c r="E148" s="61" t="s">
        <v>2</v>
      </c>
      <c r="F148" s="61" t="s">
        <v>63</v>
      </c>
      <c r="G148" s="61" t="s">
        <v>19</v>
      </c>
      <c r="H148" s="11">
        <f>Prislista!H148*'Prislista 2021-10-01'!$H$1</f>
        <v>481.5</v>
      </c>
      <c r="I148" s="11">
        <f>Prislista!I148*'Prislista 2021-10-01'!$H$1</f>
        <v>535</v>
      </c>
      <c r="J148" s="11">
        <f>Prislista!J148*'Prislista 2021-10-01'!$H$1</f>
        <v>738.30000000000007</v>
      </c>
      <c r="K148" s="11">
        <f>Prislista!K148*'Prislista 2021-10-01'!$H$1</f>
        <v>952.30000000000007</v>
      </c>
      <c r="L148" s="61" t="s">
        <v>48</v>
      </c>
      <c r="M148" s="61">
        <v>22000</v>
      </c>
    </row>
    <row r="149" spans="1:13" x14ac:dyDescent="0.35">
      <c r="A149" s="61" t="s">
        <v>104</v>
      </c>
      <c r="B149" s="61" t="s">
        <v>105</v>
      </c>
      <c r="C149" s="61" t="s">
        <v>3</v>
      </c>
      <c r="D149" s="61" t="s">
        <v>51</v>
      </c>
      <c r="E149" s="61" t="s">
        <v>3</v>
      </c>
      <c r="F149" s="61" t="s">
        <v>63</v>
      </c>
      <c r="G149" s="61" t="s">
        <v>20</v>
      </c>
      <c r="H149" s="11">
        <f>Prislista!H149*'Prislista 2021-10-01'!$H$1</f>
        <v>481.5</v>
      </c>
      <c r="I149" s="11">
        <f>Prislista!I149*'Prislista 2021-10-01'!$H$1</f>
        <v>535</v>
      </c>
      <c r="J149" s="11">
        <f>Prislista!J149*'Prislista 2021-10-01'!$H$1</f>
        <v>738.30000000000007</v>
      </c>
      <c r="K149" s="11">
        <f>Prislista!K149*'Prislista 2021-10-01'!$H$1</f>
        <v>952.30000000000007</v>
      </c>
      <c r="L149" s="61" t="s">
        <v>48</v>
      </c>
      <c r="M149" s="61">
        <v>22000</v>
      </c>
    </row>
    <row r="150" spans="1:13" x14ac:dyDescent="0.35">
      <c r="A150" s="61" t="s">
        <v>104</v>
      </c>
      <c r="B150" s="61" t="s">
        <v>105</v>
      </c>
      <c r="C150" s="61" t="s">
        <v>3</v>
      </c>
      <c r="D150" s="61" t="s">
        <v>51</v>
      </c>
      <c r="E150" s="61" t="s">
        <v>3</v>
      </c>
      <c r="F150" s="61" t="s">
        <v>63</v>
      </c>
      <c r="G150" s="61" t="s">
        <v>21</v>
      </c>
      <c r="H150" s="11">
        <f>Prislista!H150*'Prislista 2021-10-01'!$H$1</f>
        <v>481.5</v>
      </c>
      <c r="I150" s="11">
        <f>Prislista!I150*'Prislista 2021-10-01'!$H$1</f>
        <v>535</v>
      </c>
      <c r="J150" s="11">
        <f>Prislista!J150*'Prislista 2021-10-01'!$H$1</f>
        <v>738.30000000000007</v>
      </c>
      <c r="K150" s="11">
        <f>Prislista!K150*'Prislista 2021-10-01'!$H$1</f>
        <v>952.30000000000007</v>
      </c>
      <c r="L150" s="61" t="s">
        <v>48</v>
      </c>
      <c r="M150" s="61">
        <v>22000</v>
      </c>
    </row>
    <row r="151" spans="1:13" x14ac:dyDescent="0.35">
      <c r="A151" s="61" t="s">
        <v>104</v>
      </c>
      <c r="B151" s="61" t="s">
        <v>105</v>
      </c>
      <c r="C151" s="61" t="s">
        <v>3</v>
      </c>
      <c r="D151" s="61" t="s">
        <v>52</v>
      </c>
      <c r="E151" s="61" t="s">
        <v>2</v>
      </c>
      <c r="F151" s="61" t="s">
        <v>64</v>
      </c>
      <c r="G151" s="61" t="s">
        <v>53</v>
      </c>
      <c r="H151" s="11">
        <f>Prislista!H151*'Prislista 2021-10-01'!$H$1</f>
        <v>693.36</v>
      </c>
      <c r="I151" s="11">
        <f>Prislista!I151*'Prislista 2021-10-01'!$H$1</f>
        <v>770.40000000000009</v>
      </c>
      <c r="J151" s="11">
        <f>Prislista!J151*'Prislista 2021-10-01'!$H$1</f>
        <v>856</v>
      </c>
      <c r="K151" s="11">
        <f>Prislista!K151*'Prislista 2021-10-01'!$H$1</f>
        <v>952.30000000000007</v>
      </c>
      <c r="L151" s="61" t="s">
        <v>48</v>
      </c>
      <c r="M151" s="61">
        <v>22000</v>
      </c>
    </row>
    <row r="152" spans="1:13" x14ac:dyDescent="0.35">
      <c r="A152" s="61" t="s">
        <v>104</v>
      </c>
      <c r="B152" s="61" t="s">
        <v>105</v>
      </c>
      <c r="C152" s="61" t="s">
        <v>3</v>
      </c>
      <c r="D152" s="61" t="s">
        <v>52</v>
      </c>
      <c r="E152" s="61" t="s">
        <v>2</v>
      </c>
      <c r="F152" s="61" t="s">
        <v>63</v>
      </c>
      <c r="G152" s="61" t="s">
        <v>54</v>
      </c>
      <c r="H152" s="11">
        <f>Prislista!H152*'Prislista 2021-10-01'!$H$1</f>
        <v>693.36</v>
      </c>
      <c r="I152" s="11">
        <f>Prislista!I152*'Prislista 2021-10-01'!$H$1</f>
        <v>770.40000000000009</v>
      </c>
      <c r="J152" s="11">
        <f>Prislista!J152*'Prislista 2021-10-01'!$H$1</f>
        <v>856</v>
      </c>
      <c r="K152" s="11">
        <f>Prislista!K152*'Prislista 2021-10-01'!$H$1</f>
        <v>952.30000000000007</v>
      </c>
      <c r="L152" s="61" t="s">
        <v>48</v>
      </c>
      <c r="M152" s="61">
        <v>22000</v>
      </c>
    </row>
    <row r="153" spans="1:13" x14ac:dyDescent="0.35">
      <c r="A153" s="61" t="s">
        <v>104</v>
      </c>
      <c r="B153" s="61" t="s">
        <v>105</v>
      </c>
      <c r="C153" s="61" t="s">
        <v>3</v>
      </c>
      <c r="D153" s="61" t="s">
        <v>52</v>
      </c>
      <c r="E153" s="61" t="s">
        <v>2</v>
      </c>
      <c r="F153" s="61" t="s">
        <v>63</v>
      </c>
      <c r="G153" s="61" t="s">
        <v>55</v>
      </c>
      <c r="H153" s="11">
        <f>Prislista!H153*'Prislista 2021-10-01'!$H$1</f>
        <v>693.36</v>
      </c>
      <c r="I153" s="11">
        <f>Prislista!I153*'Prislista 2021-10-01'!$H$1</f>
        <v>770.40000000000009</v>
      </c>
      <c r="J153" s="11">
        <f>Prislista!J153*'Prislista 2021-10-01'!$H$1</f>
        <v>856</v>
      </c>
      <c r="K153" s="11">
        <f>Prislista!K153*'Prislista 2021-10-01'!$H$1</f>
        <v>952.30000000000007</v>
      </c>
      <c r="L153" s="61" t="s">
        <v>48</v>
      </c>
      <c r="M153" s="61">
        <v>22000</v>
      </c>
    </row>
    <row r="154" spans="1:13" x14ac:dyDescent="0.35">
      <c r="A154" s="61" t="s">
        <v>104</v>
      </c>
      <c r="B154" s="61" t="s">
        <v>105</v>
      </c>
      <c r="C154" s="61" t="s">
        <v>3</v>
      </c>
      <c r="D154" s="61" t="s">
        <v>52</v>
      </c>
      <c r="E154" s="61" t="s">
        <v>2</v>
      </c>
      <c r="F154" s="61" t="s">
        <v>64</v>
      </c>
      <c r="G154" s="61" t="s">
        <v>56</v>
      </c>
      <c r="H154" s="11">
        <f>Prislista!H154*'Prislista 2021-10-01'!$H$1</f>
        <v>693.36</v>
      </c>
      <c r="I154" s="11">
        <f>Prislista!I154*'Prislista 2021-10-01'!$H$1</f>
        <v>770.40000000000009</v>
      </c>
      <c r="J154" s="11">
        <f>Prislista!J154*'Prislista 2021-10-01'!$H$1</f>
        <v>856</v>
      </c>
      <c r="K154" s="11">
        <f>Prislista!K154*'Prislista 2021-10-01'!$H$1</f>
        <v>952.30000000000007</v>
      </c>
      <c r="L154" s="61" t="s">
        <v>48</v>
      </c>
      <c r="M154" s="61">
        <v>22000</v>
      </c>
    </row>
    <row r="155" spans="1:13" x14ac:dyDescent="0.35">
      <c r="A155" s="61" t="s">
        <v>104</v>
      </c>
      <c r="B155" s="61" t="s">
        <v>105</v>
      </c>
      <c r="C155" s="61" t="s">
        <v>3</v>
      </c>
      <c r="D155" s="61" t="s">
        <v>52</v>
      </c>
      <c r="E155" s="61" t="s">
        <v>2</v>
      </c>
      <c r="F155" s="61" t="s">
        <v>63</v>
      </c>
      <c r="G155" s="61" t="s">
        <v>57</v>
      </c>
      <c r="H155" s="11">
        <f>Prislista!H155*'Prislista 2021-10-01'!$H$1</f>
        <v>693.36</v>
      </c>
      <c r="I155" s="11">
        <f>Prislista!I155*'Prislista 2021-10-01'!$H$1</f>
        <v>770.40000000000009</v>
      </c>
      <c r="J155" s="11">
        <f>Prislista!J155*'Prislista 2021-10-01'!$H$1</f>
        <v>856</v>
      </c>
      <c r="K155" s="11">
        <f>Prislista!K155*'Prislista 2021-10-01'!$H$1</f>
        <v>952.30000000000007</v>
      </c>
      <c r="L155" s="61" t="s">
        <v>48</v>
      </c>
      <c r="M155" s="61">
        <v>22000</v>
      </c>
    </row>
    <row r="156" spans="1:13" x14ac:dyDescent="0.35">
      <c r="A156" s="61" t="s">
        <v>104</v>
      </c>
      <c r="B156" s="61" t="s">
        <v>105</v>
      </c>
      <c r="C156" s="61" t="s">
        <v>3</v>
      </c>
      <c r="D156" s="61" t="s">
        <v>58</v>
      </c>
      <c r="E156" s="61" t="s">
        <v>2</v>
      </c>
      <c r="F156" s="61" t="s">
        <v>63</v>
      </c>
      <c r="G156" s="61" t="s">
        <v>22</v>
      </c>
      <c r="H156" s="11">
        <f>Prislista!H156*'Prislista 2021-10-01'!$H$1</f>
        <v>599.94900000000007</v>
      </c>
      <c r="I156" s="11">
        <f>Prislista!I156*'Prislista 2021-10-01'!$H$1</f>
        <v>666.61</v>
      </c>
      <c r="J156" s="11">
        <f>Prislista!J156*'Prislista 2021-10-01'!$H$1</f>
        <v>952.30000000000007</v>
      </c>
      <c r="K156" s="11">
        <f>Prislista!K156*'Prislista 2021-10-01'!$H$1</f>
        <v>953.37</v>
      </c>
      <c r="L156" s="61" t="s">
        <v>48</v>
      </c>
      <c r="M156" s="61">
        <v>22000</v>
      </c>
    </row>
    <row r="157" spans="1:13" x14ac:dyDescent="0.35">
      <c r="A157" s="61" t="s">
        <v>104</v>
      </c>
      <c r="B157" s="61" t="s">
        <v>105</v>
      </c>
      <c r="C157" s="61" t="s">
        <v>3</v>
      </c>
      <c r="D157" s="61" t="s">
        <v>58</v>
      </c>
      <c r="E157" s="61" t="s">
        <v>2</v>
      </c>
      <c r="F157" s="61" t="s">
        <v>63</v>
      </c>
      <c r="G157" s="61" t="s">
        <v>23</v>
      </c>
      <c r="H157" s="11">
        <f>Prislista!H157*'Prislista 2021-10-01'!$H$1</f>
        <v>599.94900000000007</v>
      </c>
      <c r="I157" s="11">
        <f>Prislista!I157*'Prislista 2021-10-01'!$H$1</f>
        <v>666.61</v>
      </c>
      <c r="J157" s="11">
        <f>Prislista!J157*'Prislista 2021-10-01'!$H$1</f>
        <v>952.30000000000007</v>
      </c>
      <c r="K157" s="11">
        <f>Prislista!K157*'Prislista 2021-10-01'!$H$1</f>
        <v>953.37</v>
      </c>
      <c r="L157" s="61" t="s">
        <v>48</v>
      </c>
      <c r="M157" s="61">
        <v>22000</v>
      </c>
    </row>
    <row r="158" spans="1:13" x14ac:dyDescent="0.35">
      <c r="A158" s="61" t="s">
        <v>104</v>
      </c>
      <c r="B158" s="61" t="s">
        <v>105</v>
      </c>
      <c r="C158" s="61" t="s">
        <v>3</v>
      </c>
      <c r="D158" s="61" t="s">
        <v>58</v>
      </c>
      <c r="E158" s="61" t="s">
        <v>3</v>
      </c>
      <c r="F158" s="61" t="s">
        <v>63</v>
      </c>
      <c r="G158" s="61" t="s">
        <v>24</v>
      </c>
      <c r="H158" s="11">
        <f>Prislista!H158*'Prislista 2021-10-01'!$H$1</f>
        <v>599.94900000000007</v>
      </c>
      <c r="I158" s="11">
        <f>Prislista!I158*'Prislista 2021-10-01'!$H$1</f>
        <v>666.61</v>
      </c>
      <c r="J158" s="11">
        <f>Prislista!J158*'Prislista 2021-10-01'!$H$1</f>
        <v>952.30000000000007</v>
      </c>
      <c r="K158" s="11">
        <f>Prislista!K158*'Prislista 2021-10-01'!$H$1</f>
        <v>953.37</v>
      </c>
      <c r="L158" s="61" t="s">
        <v>48</v>
      </c>
      <c r="M158" s="61">
        <v>22000</v>
      </c>
    </row>
    <row r="159" spans="1:13" x14ac:dyDescent="0.35">
      <c r="A159" s="61" t="s">
        <v>104</v>
      </c>
      <c r="B159" s="61" t="s">
        <v>105</v>
      </c>
      <c r="C159" s="61" t="s">
        <v>3</v>
      </c>
      <c r="D159" s="61" t="s">
        <v>59</v>
      </c>
      <c r="E159" s="61" t="s">
        <v>2</v>
      </c>
      <c r="F159" s="61" t="s">
        <v>63</v>
      </c>
      <c r="G159" s="61" t="s">
        <v>60</v>
      </c>
      <c r="H159" s="11">
        <f>Prislista!H159*'Prislista 2021-10-01'!$H$1</f>
        <v>568.17000000000007</v>
      </c>
      <c r="I159" s="11">
        <f>Prislista!I159*'Prislista 2021-10-01'!$H$1</f>
        <v>631.30000000000007</v>
      </c>
      <c r="J159" s="11">
        <f>Prislista!J159*'Prislista 2021-10-01'!$H$1</f>
        <v>845.30000000000007</v>
      </c>
      <c r="K159" s="11">
        <f>Prislista!K159*'Prislista 2021-10-01'!$H$1</f>
        <v>952.30000000000007</v>
      </c>
      <c r="L159" s="61" t="s">
        <v>48</v>
      </c>
      <c r="M159" s="61">
        <v>22000</v>
      </c>
    </row>
    <row r="160" spans="1:13" x14ac:dyDescent="0.35">
      <c r="A160" s="61" t="s">
        <v>104</v>
      </c>
      <c r="B160" s="61" t="s">
        <v>105</v>
      </c>
      <c r="C160" s="61" t="s">
        <v>3</v>
      </c>
      <c r="D160" s="61" t="s">
        <v>59</v>
      </c>
      <c r="E160" s="61" t="s">
        <v>2</v>
      </c>
      <c r="F160" s="61" t="s">
        <v>63</v>
      </c>
      <c r="G160" s="61" t="s">
        <v>25</v>
      </c>
      <c r="H160" s="11">
        <f>Prislista!H160*'Prislista 2021-10-01'!$H$1</f>
        <v>568.17000000000007</v>
      </c>
      <c r="I160" s="11">
        <f>Prislista!I160*'Prislista 2021-10-01'!$H$1</f>
        <v>631.30000000000007</v>
      </c>
      <c r="J160" s="11">
        <f>Prislista!J160*'Prislista 2021-10-01'!$H$1</f>
        <v>845.30000000000007</v>
      </c>
      <c r="K160" s="11">
        <f>Prislista!K160*'Prislista 2021-10-01'!$H$1</f>
        <v>952.30000000000007</v>
      </c>
      <c r="L160" s="61" t="s">
        <v>48</v>
      </c>
      <c r="M160" s="61">
        <v>22000</v>
      </c>
    </row>
    <row r="161" spans="1:13" x14ac:dyDescent="0.35">
      <c r="A161" s="61" t="s">
        <v>104</v>
      </c>
      <c r="B161" s="61" t="s">
        <v>105</v>
      </c>
      <c r="C161" s="61" t="s">
        <v>3</v>
      </c>
      <c r="D161" s="61" t="s">
        <v>59</v>
      </c>
      <c r="E161" s="61" t="s">
        <v>2</v>
      </c>
      <c r="F161" s="61" t="s">
        <v>63</v>
      </c>
      <c r="G161" s="61" t="s">
        <v>26</v>
      </c>
      <c r="H161" s="11">
        <f>Prislista!H161*'Prislista 2021-10-01'!$H$1</f>
        <v>568.17000000000007</v>
      </c>
      <c r="I161" s="11">
        <f>Prislista!I161*'Prislista 2021-10-01'!$H$1</f>
        <v>631.30000000000007</v>
      </c>
      <c r="J161" s="11">
        <f>Prislista!J161*'Prislista 2021-10-01'!$H$1</f>
        <v>845.30000000000007</v>
      </c>
      <c r="K161" s="11">
        <f>Prislista!K161*'Prislista 2021-10-01'!$H$1</f>
        <v>952.30000000000007</v>
      </c>
      <c r="L161" s="61" t="s">
        <v>48</v>
      </c>
      <c r="M161" s="61">
        <v>22000</v>
      </c>
    </row>
    <row r="162" spans="1:13" x14ac:dyDescent="0.35">
      <c r="A162" s="61" t="s">
        <v>104</v>
      </c>
      <c r="B162" s="61" t="s">
        <v>105</v>
      </c>
      <c r="C162" s="61" t="s">
        <v>3</v>
      </c>
      <c r="D162" s="61" t="s">
        <v>59</v>
      </c>
      <c r="E162" s="61" t="s">
        <v>3</v>
      </c>
      <c r="F162" s="61" t="s">
        <v>63</v>
      </c>
      <c r="G162" s="61" t="s">
        <v>27</v>
      </c>
      <c r="H162" s="11">
        <f>Prislista!H162*'Prislista 2021-10-01'!$H$1</f>
        <v>568.17000000000007</v>
      </c>
      <c r="I162" s="11">
        <f>Prislista!I162*'Prislista 2021-10-01'!$H$1</f>
        <v>631.30000000000007</v>
      </c>
      <c r="J162" s="11">
        <f>Prislista!J162*'Prislista 2021-10-01'!$H$1</f>
        <v>845.30000000000007</v>
      </c>
      <c r="K162" s="11">
        <f>Prislista!K162*'Prislista 2021-10-01'!$H$1</f>
        <v>952.30000000000007</v>
      </c>
      <c r="L162" s="61" t="s">
        <v>48</v>
      </c>
      <c r="M162" s="61">
        <v>22000</v>
      </c>
    </row>
    <row r="163" spans="1:13" x14ac:dyDescent="0.35">
      <c r="A163" s="61" t="s">
        <v>104</v>
      </c>
      <c r="B163" s="61" t="s">
        <v>105</v>
      </c>
      <c r="C163" s="61" t="s">
        <v>3</v>
      </c>
      <c r="D163" s="61" t="s">
        <v>61</v>
      </c>
      <c r="E163" s="61" t="s">
        <v>2</v>
      </c>
      <c r="F163" s="61" t="s">
        <v>63</v>
      </c>
      <c r="G163" s="61" t="s">
        <v>62</v>
      </c>
      <c r="H163" s="11">
        <f>Prislista!H163*'Prislista 2021-10-01'!$H$1</f>
        <v>414.09000000000003</v>
      </c>
      <c r="I163" s="11">
        <f>Prislista!I163*'Prislista 2021-10-01'!$H$1</f>
        <v>460.1</v>
      </c>
      <c r="J163" s="11">
        <f>Prislista!J163*'Prislista 2021-10-01'!$H$1</f>
        <v>599.20000000000005</v>
      </c>
      <c r="K163" s="11">
        <f>Prislista!K163*'Prislista 2021-10-01'!$H$1</f>
        <v>770.40000000000009</v>
      </c>
      <c r="L163" s="61" t="s">
        <v>48</v>
      </c>
      <c r="M163" s="61">
        <v>22000</v>
      </c>
    </row>
    <row r="164" spans="1:13" x14ac:dyDescent="0.35">
      <c r="A164" s="61" t="s">
        <v>104</v>
      </c>
      <c r="B164" s="61" t="s">
        <v>105</v>
      </c>
      <c r="C164" s="61" t="s">
        <v>4</v>
      </c>
      <c r="D164" s="61" t="s">
        <v>47</v>
      </c>
      <c r="E164" s="61" t="s">
        <v>2</v>
      </c>
      <c r="F164" s="61" t="s">
        <v>63</v>
      </c>
      <c r="G164" s="61" t="s">
        <v>10</v>
      </c>
      <c r="H164" s="11">
        <f>Prislista!H164*'Prislista 2021-10-01'!$H$1</f>
        <v>650.02500000000009</v>
      </c>
      <c r="I164" s="11">
        <f>Prislista!I164*'Prislista 2021-10-01'!$H$1</f>
        <v>722.25</v>
      </c>
      <c r="J164" s="11">
        <f>Prislista!J164*'Prislista 2021-10-01'!$H$1</f>
        <v>802.5</v>
      </c>
      <c r="K164" s="11">
        <f>Prislista!K164*'Prislista 2021-10-01'!$H$1</f>
        <v>1016.5000000000001</v>
      </c>
      <c r="L164" s="61" t="s">
        <v>48</v>
      </c>
      <c r="M164" s="61">
        <v>27600</v>
      </c>
    </row>
    <row r="165" spans="1:13" x14ac:dyDescent="0.35">
      <c r="A165" s="61" t="s">
        <v>104</v>
      </c>
      <c r="B165" s="61" t="s">
        <v>105</v>
      </c>
      <c r="C165" s="61" t="s">
        <v>4</v>
      </c>
      <c r="D165" s="61" t="s">
        <v>47</v>
      </c>
      <c r="E165" s="61" t="s">
        <v>2</v>
      </c>
      <c r="F165" s="61" t="s">
        <v>63</v>
      </c>
      <c r="G165" s="61" t="s">
        <v>11</v>
      </c>
      <c r="H165" s="11">
        <f>Prislista!H165*'Prislista 2021-10-01'!$H$1</f>
        <v>650.02500000000009</v>
      </c>
      <c r="I165" s="11">
        <f>Prislista!I165*'Prislista 2021-10-01'!$H$1</f>
        <v>722.25</v>
      </c>
      <c r="J165" s="11">
        <f>Prislista!J165*'Prislista 2021-10-01'!$H$1</f>
        <v>802.5</v>
      </c>
      <c r="K165" s="11">
        <f>Prislista!K165*'Prislista 2021-10-01'!$H$1</f>
        <v>1016.5000000000001</v>
      </c>
      <c r="L165" s="61" t="s">
        <v>48</v>
      </c>
      <c r="M165" s="61">
        <v>27600</v>
      </c>
    </row>
    <row r="166" spans="1:13" x14ac:dyDescent="0.35">
      <c r="A166" s="61" t="s">
        <v>104</v>
      </c>
      <c r="B166" s="61" t="s">
        <v>105</v>
      </c>
      <c r="C166" s="61" t="s">
        <v>4</v>
      </c>
      <c r="D166" s="61" t="s">
        <v>47</v>
      </c>
      <c r="E166" s="61" t="s">
        <v>2</v>
      </c>
      <c r="F166" s="61" t="s">
        <v>63</v>
      </c>
      <c r="G166" s="61" t="s">
        <v>49</v>
      </c>
      <c r="H166" s="11">
        <f>Prislista!H166*'Prislista 2021-10-01'!$H$1</f>
        <v>650.02500000000009</v>
      </c>
      <c r="I166" s="11">
        <f>Prislista!I166*'Prislista 2021-10-01'!$H$1</f>
        <v>722.25</v>
      </c>
      <c r="J166" s="11">
        <f>Prislista!J166*'Prislista 2021-10-01'!$H$1</f>
        <v>802.5</v>
      </c>
      <c r="K166" s="11">
        <f>Prislista!K166*'Prislista 2021-10-01'!$H$1</f>
        <v>1016.5000000000001</v>
      </c>
      <c r="L166" s="61" t="s">
        <v>48</v>
      </c>
      <c r="M166" s="61">
        <v>27600</v>
      </c>
    </row>
    <row r="167" spans="1:13" x14ac:dyDescent="0.35">
      <c r="A167" s="61" t="s">
        <v>104</v>
      </c>
      <c r="B167" s="61" t="s">
        <v>105</v>
      </c>
      <c r="C167" s="61" t="s">
        <v>4</v>
      </c>
      <c r="D167" s="61" t="s">
        <v>47</v>
      </c>
      <c r="E167" s="61" t="s">
        <v>2</v>
      </c>
      <c r="F167" s="61" t="s">
        <v>63</v>
      </c>
      <c r="G167" s="61" t="s">
        <v>12</v>
      </c>
      <c r="H167" s="11">
        <f>Prislista!H167*'Prislista 2021-10-01'!$H$1</f>
        <v>650.02500000000009</v>
      </c>
      <c r="I167" s="11">
        <f>Prislista!I167*'Prislista 2021-10-01'!$H$1</f>
        <v>722.25</v>
      </c>
      <c r="J167" s="11">
        <f>Prislista!J167*'Prislista 2021-10-01'!$H$1</f>
        <v>802.5</v>
      </c>
      <c r="K167" s="11">
        <f>Prislista!K167*'Prislista 2021-10-01'!$H$1</f>
        <v>1016.5000000000001</v>
      </c>
      <c r="L167" s="61" t="s">
        <v>48</v>
      </c>
      <c r="M167" s="61">
        <v>27600</v>
      </c>
    </row>
    <row r="168" spans="1:13" x14ac:dyDescent="0.35">
      <c r="A168" s="61" t="s">
        <v>104</v>
      </c>
      <c r="B168" s="61" t="s">
        <v>105</v>
      </c>
      <c r="C168" s="61" t="s">
        <v>4</v>
      </c>
      <c r="D168" s="61" t="s">
        <v>50</v>
      </c>
      <c r="E168" s="61" t="s">
        <v>2</v>
      </c>
      <c r="F168" s="61" t="s">
        <v>63</v>
      </c>
      <c r="G168" s="61" t="s">
        <v>13</v>
      </c>
      <c r="H168" s="11">
        <f>Prislista!H168*'Prislista 2021-10-01'!$H$1</f>
        <v>568.17000000000007</v>
      </c>
      <c r="I168" s="11">
        <f>Prislista!I168*'Prislista 2021-10-01'!$H$1</f>
        <v>631.30000000000007</v>
      </c>
      <c r="J168" s="11">
        <f>Prislista!J168*'Prislista 2021-10-01'!$H$1</f>
        <v>749</v>
      </c>
      <c r="K168" s="11">
        <f>Prislista!K168*'Prislista 2021-10-01'!$H$1</f>
        <v>952.30000000000007</v>
      </c>
      <c r="L168" s="61" t="s">
        <v>48</v>
      </c>
      <c r="M168" s="61">
        <v>27600</v>
      </c>
    </row>
    <row r="169" spans="1:13" x14ac:dyDescent="0.35">
      <c r="A169" s="61" t="s">
        <v>104</v>
      </c>
      <c r="B169" s="61" t="s">
        <v>105</v>
      </c>
      <c r="C169" s="61" t="s">
        <v>4</v>
      </c>
      <c r="D169" s="61" t="s">
        <v>50</v>
      </c>
      <c r="E169" s="61" t="s">
        <v>2</v>
      </c>
      <c r="F169" s="61" t="s">
        <v>63</v>
      </c>
      <c r="G169" s="61" t="s">
        <v>14</v>
      </c>
      <c r="H169" s="11">
        <f>Prislista!H169*'Prislista 2021-10-01'!$H$1</f>
        <v>568.17000000000007</v>
      </c>
      <c r="I169" s="11">
        <f>Prislista!I169*'Prislista 2021-10-01'!$H$1</f>
        <v>631.30000000000007</v>
      </c>
      <c r="J169" s="11">
        <f>Prislista!J169*'Prislista 2021-10-01'!$H$1</f>
        <v>749</v>
      </c>
      <c r="K169" s="11">
        <f>Prislista!K169*'Prislista 2021-10-01'!$H$1</f>
        <v>952.30000000000007</v>
      </c>
      <c r="L169" s="61" t="s">
        <v>48</v>
      </c>
      <c r="M169" s="61">
        <v>27600</v>
      </c>
    </row>
    <row r="170" spans="1:13" x14ac:dyDescent="0.35">
      <c r="A170" s="61" t="s">
        <v>104</v>
      </c>
      <c r="B170" s="61" t="s">
        <v>105</v>
      </c>
      <c r="C170" s="61" t="s">
        <v>4</v>
      </c>
      <c r="D170" s="61" t="s">
        <v>50</v>
      </c>
      <c r="E170" s="61" t="s">
        <v>2</v>
      </c>
      <c r="F170" s="61" t="s">
        <v>63</v>
      </c>
      <c r="G170" s="61" t="s">
        <v>15</v>
      </c>
      <c r="H170" s="11">
        <f>Prislista!H170*'Prislista 2021-10-01'!$H$1</f>
        <v>568.17000000000007</v>
      </c>
      <c r="I170" s="11">
        <f>Prislista!I170*'Prislista 2021-10-01'!$H$1</f>
        <v>631.30000000000007</v>
      </c>
      <c r="J170" s="11">
        <f>Prislista!J170*'Prislista 2021-10-01'!$H$1</f>
        <v>749</v>
      </c>
      <c r="K170" s="11">
        <f>Prislista!K170*'Prislista 2021-10-01'!$H$1</f>
        <v>952.30000000000007</v>
      </c>
      <c r="L170" s="61" t="s">
        <v>48</v>
      </c>
      <c r="M170" s="61">
        <v>27600</v>
      </c>
    </row>
    <row r="171" spans="1:13" x14ac:dyDescent="0.35">
      <c r="A171" s="61" t="s">
        <v>104</v>
      </c>
      <c r="B171" s="61" t="s">
        <v>105</v>
      </c>
      <c r="C171" s="61" t="s">
        <v>4</v>
      </c>
      <c r="D171" s="61" t="s">
        <v>50</v>
      </c>
      <c r="E171" s="61" t="s">
        <v>2</v>
      </c>
      <c r="F171" s="61" t="s">
        <v>63</v>
      </c>
      <c r="G171" s="61" t="s">
        <v>16</v>
      </c>
      <c r="H171" s="11">
        <f>Prislista!H171*'Prislista 2021-10-01'!$H$1</f>
        <v>568.17000000000007</v>
      </c>
      <c r="I171" s="11">
        <f>Prislista!I171*'Prislista 2021-10-01'!$H$1</f>
        <v>631.30000000000007</v>
      </c>
      <c r="J171" s="11">
        <f>Prislista!J171*'Prislista 2021-10-01'!$H$1</f>
        <v>749</v>
      </c>
      <c r="K171" s="11">
        <f>Prislista!K171*'Prislista 2021-10-01'!$H$1</f>
        <v>952.30000000000007</v>
      </c>
      <c r="L171" s="61" t="s">
        <v>48</v>
      </c>
      <c r="M171" s="61">
        <v>27600</v>
      </c>
    </row>
    <row r="172" spans="1:13" x14ac:dyDescent="0.35">
      <c r="A172" s="61" t="s">
        <v>104</v>
      </c>
      <c r="B172" s="61" t="s">
        <v>105</v>
      </c>
      <c r="C172" s="61" t="s">
        <v>4</v>
      </c>
      <c r="D172" s="61" t="s">
        <v>50</v>
      </c>
      <c r="E172" s="61" t="s">
        <v>2</v>
      </c>
      <c r="F172" s="61" t="s">
        <v>64</v>
      </c>
      <c r="G172" s="61" t="s">
        <v>17</v>
      </c>
      <c r="H172" s="11">
        <f>Prislista!H172*'Prislista 2021-10-01'!$H$1</f>
        <v>568.17000000000007</v>
      </c>
      <c r="I172" s="11">
        <f>Prislista!I172*'Prislista 2021-10-01'!$H$1</f>
        <v>631.30000000000007</v>
      </c>
      <c r="J172" s="11">
        <f>Prislista!J172*'Prislista 2021-10-01'!$H$1</f>
        <v>749</v>
      </c>
      <c r="K172" s="11">
        <f>Prislista!K172*'Prislista 2021-10-01'!$H$1</f>
        <v>952.30000000000007</v>
      </c>
      <c r="L172" s="61" t="s">
        <v>48</v>
      </c>
      <c r="M172" s="61">
        <v>27600</v>
      </c>
    </row>
    <row r="173" spans="1:13" x14ac:dyDescent="0.35">
      <c r="A173" s="61" t="s">
        <v>104</v>
      </c>
      <c r="B173" s="61" t="s">
        <v>105</v>
      </c>
      <c r="C173" s="61" t="s">
        <v>4</v>
      </c>
      <c r="D173" s="61" t="s">
        <v>51</v>
      </c>
      <c r="E173" s="61" t="s">
        <v>2</v>
      </c>
      <c r="F173" s="61" t="s">
        <v>63</v>
      </c>
      <c r="G173" s="61" t="s">
        <v>18</v>
      </c>
      <c r="H173" s="11">
        <f>Prislista!H173*'Prislista 2021-10-01'!$H$1</f>
        <v>587.43000000000006</v>
      </c>
      <c r="I173" s="11">
        <f>Prislista!I173*'Prislista 2021-10-01'!$H$1</f>
        <v>652.70000000000005</v>
      </c>
      <c r="J173" s="11">
        <f>Prislista!J173*'Prislista 2021-10-01'!$H$1</f>
        <v>802.5</v>
      </c>
      <c r="K173" s="11">
        <f>Prislista!K173*'Prislista 2021-10-01'!$H$1</f>
        <v>1016.5000000000001</v>
      </c>
      <c r="L173" s="61" t="s">
        <v>48</v>
      </c>
      <c r="M173" s="61">
        <v>27600</v>
      </c>
    </row>
    <row r="174" spans="1:13" x14ac:dyDescent="0.35">
      <c r="A174" s="61" t="s">
        <v>104</v>
      </c>
      <c r="B174" s="61" t="s">
        <v>105</v>
      </c>
      <c r="C174" s="61" t="s">
        <v>4</v>
      </c>
      <c r="D174" s="61" t="s">
        <v>51</v>
      </c>
      <c r="E174" s="61" t="s">
        <v>2</v>
      </c>
      <c r="F174" s="61" t="s">
        <v>63</v>
      </c>
      <c r="G174" s="61" t="s">
        <v>19</v>
      </c>
      <c r="H174" s="11">
        <f>Prislista!H174*'Prislista 2021-10-01'!$H$1</f>
        <v>587.43000000000006</v>
      </c>
      <c r="I174" s="11">
        <f>Prislista!I174*'Prislista 2021-10-01'!$H$1</f>
        <v>652.70000000000005</v>
      </c>
      <c r="J174" s="11">
        <f>Prislista!J174*'Prislista 2021-10-01'!$H$1</f>
        <v>802.5</v>
      </c>
      <c r="K174" s="11">
        <f>Prislista!K174*'Prislista 2021-10-01'!$H$1</f>
        <v>1016.5000000000001</v>
      </c>
      <c r="L174" s="61" t="s">
        <v>48</v>
      </c>
      <c r="M174" s="61">
        <v>27600</v>
      </c>
    </row>
    <row r="175" spans="1:13" x14ac:dyDescent="0.35">
      <c r="A175" s="61" t="s">
        <v>104</v>
      </c>
      <c r="B175" s="61" t="s">
        <v>105</v>
      </c>
      <c r="C175" s="61" t="s">
        <v>4</v>
      </c>
      <c r="D175" s="61" t="s">
        <v>51</v>
      </c>
      <c r="E175" s="61" t="s">
        <v>3</v>
      </c>
      <c r="F175" s="61" t="s">
        <v>63</v>
      </c>
      <c r="G175" s="61" t="s">
        <v>20</v>
      </c>
      <c r="H175" s="11">
        <f>Prislista!H175*'Prislista 2021-10-01'!$H$1</f>
        <v>587.43000000000006</v>
      </c>
      <c r="I175" s="11">
        <f>Prislista!I175*'Prislista 2021-10-01'!$H$1</f>
        <v>652.70000000000005</v>
      </c>
      <c r="J175" s="11">
        <f>Prislista!J175*'Prislista 2021-10-01'!$H$1</f>
        <v>802.5</v>
      </c>
      <c r="K175" s="11">
        <f>Prislista!K175*'Prislista 2021-10-01'!$H$1</f>
        <v>1016.5000000000001</v>
      </c>
      <c r="L175" s="61" t="s">
        <v>48</v>
      </c>
      <c r="M175" s="61">
        <v>27600</v>
      </c>
    </row>
    <row r="176" spans="1:13" x14ac:dyDescent="0.35">
      <c r="A176" s="61" t="s">
        <v>104</v>
      </c>
      <c r="B176" s="61" t="s">
        <v>105</v>
      </c>
      <c r="C176" s="61" t="s">
        <v>4</v>
      </c>
      <c r="D176" s="61" t="s">
        <v>51</v>
      </c>
      <c r="E176" s="61" t="s">
        <v>3</v>
      </c>
      <c r="F176" s="61" t="s">
        <v>64</v>
      </c>
      <c r="G176" s="61" t="s">
        <v>21</v>
      </c>
      <c r="H176" s="11">
        <f>Prislista!H176*'Prislista 2021-10-01'!$H$1</f>
        <v>587.43000000000006</v>
      </c>
      <c r="I176" s="11">
        <f>Prislista!I176*'Prislista 2021-10-01'!$H$1</f>
        <v>652.70000000000005</v>
      </c>
      <c r="J176" s="11">
        <f>Prislista!J176*'Prislista 2021-10-01'!$H$1</f>
        <v>802.5</v>
      </c>
      <c r="K176" s="11">
        <f>Prislista!K176*'Prislista 2021-10-01'!$H$1</f>
        <v>1016.5000000000001</v>
      </c>
      <c r="L176" s="61" t="s">
        <v>48</v>
      </c>
      <c r="M176" s="61">
        <v>27600</v>
      </c>
    </row>
    <row r="177" spans="1:13" x14ac:dyDescent="0.35">
      <c r="A177" s="61" t="s">
        <v>104</v>
      </c>
      <c r="B177" s="61" t="s">
        <v>105</v>
      </c>
      <c r="C177" s="61" t="s">
        <v>4</v>
      </c>
      <c r="D177" s="61" t="s">
        <v>52</v>
      </c>
      <c r="E177" s="61" t="s">
        <v>2</v>
      </c>
      <c r="F177" s="61" t="s">
        <v>63</v>
      </c>
      <c r="G177" s="61" t="s">
        <v>53</v>
      </c>
      <c r="H177" s="11">
        <f>Prislista!H177*'Prislista 2021-10-01'!$H$1</f>
        <v>667.35900000000004</v>
      </c>
      <c r="I177" s="11">
        <f>Prislista!I177*'Prislista 2021-10-01'!$H$1</f>
        <v>741.51</v>
      </c>
      <c r="J177" s="11">
        <f>Prislista!J177*'Prislista 2021-10-01'!$H$1</f>
        <v>823.90000000000009</v>
      </c>
      <c r="K177" s="11">
        <f>Prislista!K177*'Prislista 2021-10-01'!$H$1</f>
        <v>1016.5000000000001</v>
      </c>
      <c r="L177" s="61" t="s">
        <v>48</v>
      </c>
      <c r="M177" s="61">
        <v>27600</v>
      </c>
    </row>
    <row r="178" spans="1:13" x14ac:dyDescent="0.35">
      <c r="A178" s="61" t="s">
        <v>104</v>
      </c>
      <c r="B178" s="61" t="s">
        <v>105</v>
      </c>
      <c r="C178" s="61" t="s">
        <v>4</v>
      </c>
      <c r="D178" s="61" t="s">
        <v>52</v>
      </c>
      <c r="E178" s="61" t="s">
        <v>2</v>
      </c>
      <c r="F178" s="61" t="s">
        <v>63</v>
      </c>
      <c r="G178" s="61" t="s">
        <v>54</v>
      </c>
      <c r="H178" s="11">
        <f>Prislista!H178*'Prislista 2021-10-01'!$H$1</f>
        <v>667.35900000000004</v>
      </c>
      <c r="I178" s="11">
        <f>Prislista!I178*'Prislista 2021-10-01'!$H$1</f>
        <v>741.51</v>
      </c>
      <c r="J178" s="11">
        <f>Prislista!J178*'Prislista 2021-10-01'!$H$1</f>
        <v>823.90000000000009</v>
      </c>
      <c r="K178" s="11">
        <f>Prislista!K178*'Prislista 2021-10-01'!$H$1</f>
        <v>1016.5000000000001</v>
      </c>
      <c r="L178" s="61" t="s">
        <v>48</v>
      </c>
      <c r="M178" s="61">
        <v>27600</v>
      </c>
    </row>
    <row r="179" spans="1:13" x14ac:dyDescent="0.35">
      <c r="A179" s="61" t="s">
        <v>104</v>
      </c>
      <c r="B179" s="61" t="s">
        <v>105</v>
      </c>
      <c r="C179" s="61" t="s">
        <v>4</v>
      </c>
      <c r="D179" s="61" t="s">
        <v>52</v>
      </c>
      <c r="E179" s="61" t="s">
        <v>2</v>
      </c>
      <c r="F179" s="61" t="s">
        <v>63</v>
      </c>
      <c r="G179" s="61" t="s">
        <v>55</v>
      </c>
      <c r="H179" s="11">
        <f>Prislista!H179*'Prislista 2021-10-01'!$H$1</f>
        <v>667.35900000000004</v>
      </c>
      <c r="I179" s="11">
        <f>Prislista!I179*'Prislista 2021-10-01'!$H$1</f>
        <v>741.51</v>
      </c>
      <c r="J179" s="11">
        <f>Prislista!J179*'Prislista 2021-10-01'!$H$1</f>
        <v>823.90000000000009</v>
      </c>
      <c r="K179" s="11">
        <f>Prislista!K179*'Prislista 2021-10-01'!$H$1</f>
        <v>1016.5000000000001</v>
      </c>
      <c r="L179" s="61" t="s">
        <v>48</v>
      </c>
      <c r="M179" s="61">
        <v>27600</v>
      </c>
    </row>
    <row r="180" spans="1:13" x14ac:dyDescent="0.35">
      <c r="A180" s="61" t="s">
        <v>104</v>
      </c>
      <c r="B180" s="61" t="s">
        <v>105</v>
      </c>
      <c r="C180" s="61" t="s">
        <v>4</v>
      </c>
      <c r="D180" s="61" t="s">
        <v>52</v>
      </c>
      <c r="E180" s="61" t="s">
        <v>2</v>
      </c>
      <c r="F180" s="61" t="s">
        <v>63</v>
      </c>
      <c r="G180" s="61" t="s">
        <v>56</v>
      </c>
      <c r="H180" s="11">
        <f>Prislista!H180*'Prislista 2021-10-01'!$H$1</f>
        <v>667.35900000000004</v>
      </c>
      <c r="I180" s="11">
        <f>Prislista!I180*'Prislista 2021-10-01'!$H$1</f>
        <v>741.51</v>
      </c>
      <c r="J180" s="11">
        <f>Prislista!J180*'Prislista 2021-10-01'!$H$1</f>
        <v>823.90000000000009</v>
      </c>
      <c r="K180" s="11">
        <f>Prislista!K180*'Prislista 2021-10-01'!$H$1</f>
        <v>1016.5000000000001</v>
      </c>
      <c r="L180" s="61" t="s">
        <v>48</v>
      </c>
      <c r="M180" s="61">
        <v>27600</v>
      </c>
    </row>
    <row r="181" spans="1:13" x14ac:dyDescent="0.35">
      <c r="A181" s="61" t="s">
        <v>104</v>
      </c>
      <c r="B181" s="61" t="s">
        <v>105</v>
      </c>
      <c r="C181" s="61" t="s">
        <v>4</v>
      </c>
      <c r="D181" s="61" t="s">
        <v>52</v>
      </c>
      <c r="E181" s="61" t="s">
        <v>2</v>
      </c>
      <c r="F181" s="61" t="s">
        <v>63</v>
      </c>
      <c r="G181" s="61" t="s">
        <v>57</v>
      </c>
      <c r="H181" s="11">
        <f>Prislista!H181*'Prislista 2021-10-01'!$H$1</f>
        <v>667.35900000000004</v>
      </c>
      <c r="I181" s="11">
        <f>Prislista!I181*'Prislista 2021-10-01'!$H$1</f>
        <v>741.51</v>
      </c>
      <c r="J181" s="11">
        <f>Prislista!J181*'Prislista 2021-10-01'!$H$1</f>
        <v>823.90000000000009</v>
      </c>
      <c r="K181" s="11">
        <f>Prislista!K181*'Prislista 2021-10-01'!$H$1</f>
        <v>1016.5000000000001</v>
      </c>
      <c r="L181" s="61" t="s">
        <v>48</v>
      </c>
      <c r="M181" s="61">
        <v>27600</v>
      </c>
    </row>
    <row r="182" spans="1:13" x14ac:dyDescent="0.35">
      <c r="A182" s="61" t="s">
        <v>104</v>
      </c>
      <c r="B182" s="61" t="s">
        <v>105</v>
      </c>
      <c r="C182" s="61" t="s">
        <v>4</v>
      </c>
      <c r="D182" s="61" t="s">
        <v>58</v>
      </c>
      <c r="E182" s="61" t="s">
        <v>2</v>
      </c>
      <c r="F182" s="61" t="s">
        <v>63</v>
      </c>
      <c r="G182" s="61" t="s">
        <v>22</v>
      </c>
      <c r="H182" s="11">
        <f>Prislista!H182*'Prislista 2021-10-01'!$H$1</f>
        <v>674.1</v>
      </c>
      <c r="I182" s="11">
        <f>Prislista!I182*'Prislista 2021-10-01'!$H$1</f>
        <v>749</v>
      </c>
      <c r="J182" s="11">
        <f>Prislista!J182*'Prislista 2021-10-01'!$H$1</f>
        <v>1016.5000000000001</v>
      </c>
      <c r="K182" s="11">
        <f>Prislista!K182*'Prislista 2021-10-01'!$H$1</f>
        <v>1123.5</v>
      </c>
      <c r="L182" s="61" t="s">
        <v>48</v>
      </c>
      <c r="M182" s="61">
        <v>27600</v>
      </c>
    </row>
    <row r="183" spans="1:13" x14ac:dyDescent="0.35">
      <c r="A183" s="61" t="s">
        <v>104</v>
      </c>
      <c r="B183" s="61" t="s">
        <v>105</v>
      </c>
      <c r="C183" s="61" t="s">
        <v>4</v>
      </c>
      <c r="D183" s="61" t="s">
        <v>58</v>
      </c>
      <c r="E183" s="61" t="s">
        <v>2</v>
      </c>
      <c r="F183" s="61" t="s">
        <v>63</v>
      </c>
      <c r="G183" s="61" t="s">
        <v>23</v>
      </c>
      <c r="H183" s="11">
        <f>Prislista!H183*'Prislista 2021-10-01'!$H$1</f>
        <v>674.1</v>
      </c>
      <c r="I183" s="11">
        <f>Prislista!I183*'Prislista 2021-10-01'!$H$1</f>
        <v>749</v>
      </c>
      <c r="J183" s="11">
        <f>Prislista!J183*'Prislista 2021-10-01'!$H$1</f>
        <v>1016.5000000000001</v>
      </c>
      <c r="K183" s="11">
        <f>Prislista!K183*'Prislista 2021-10-01'!$H$1</f>
        <v>1123.5</v>
      </c>
      <c r="L183" s="61" t="s">
        <v>48</v>
      </c>
      <c r="M183" s="61">
        <v>27600</v>
      </c>
    </row>
    <row r="184" spans="1:13" x14ac:dyDescent="0.35">
      <c r="A184" s="61" t="s">
        <v>104</v>
      </c>
      <c r="B184" s="61" t="s">
        <v>105</v>
      </c>
      <c r="C184" s="61" t="s">
        <v>4</v>
      </c>
      <c r="D184" s="61" t="s">
        <v>58</v>
      </c>
      <c r="E184" s="61" t="s">
        <v>3</v>
      </c>
      <c r="F184" s="61" t="s">
        <v>63</v>
      </c>
      <c r="G184" s="61" t="s">
        <v>24</v>
      </c>
      <c r="H184" s="11">
        <f>Prislista!H184*'Prislista 2021-10-01'!$H$1</f>
        <v>674.1</v>
      </c>
      <c r="I184" s="11">
        <f>Prislista!I184*'Prislista 2021-10-01'!$H$1</f>
        <v>749</v>
      </c>
      <c r="J184" s="11">
        <f>Prislista!J184*'Prislista 2021-10-01'!$H$1</f>
        <v>1016.5000000000001</v>
      </c>
      <c r="K184" s="11">
        <f>Prislista!K184*'Prislista 2021-10-01'!$H$1</f>
        <v>1123.5</v>
      </c>
      <c r="L184" s="61" t="s">
        <v>48</v>
      </c>
      <c r="M184" s="61">
        <v>27600</v>
      </c>
    </row>
    <row r="185" spans="1:13" x14ac:dyDescent="0.35">
      <c r="A185" s="61" t="s">
        <v>104</v>
      </c>
      <c r="B185" s="61" t="s">
        <v>105</v>
      </c>
      <c r="C185" s="61" t="s">
        <v>4</v>
      </c>
      <c r="D185" s="61" t="s">
        <v>59</v>
      </c>
      <c r="E185" s="61" t="s">
        <v>2</v>
      </c>
      <c r="F185" s="61" t="s">
        <v>63</v>
      </c>
      <c r="G185" s="61" t="s">
        <v>60</v>
      </c>
      <c r="H185" s="11">
        <f>Prislista!H185*'Prislista 2021-10-01'!$H$1</f>
        <v>568.17000000000007</v>
      </c>
      <c r="I185" s="11">
        <f>Prislista!I185*'Prislista 2021-10-01'!$H$1</f>
        <v>631.30000000000007</v>
      </c>
      <c r="J185" s="11">
        <f>Prislista!J185*'Prislista 2021-10-01'!$H$1</f>
        <v>749</v>
      </c>
      <c r="K185" s="11">
        <f>Prislista!K185*'Prislista 2021-10-01'!$H$1</f>
        <v>952.30000000000007</v>
      </c>
      <c r="L185" s="61" t="s">
        <v>48</v>
      </c>
      <c r="M185" s="61">
        <v>27600</v>
      </c>
    </row>
    <row r="186" spans="1:13" x14ac:dyDescent="0.35">
      <c r="A186" s="61" t="s">
        <v>104</v>
      </c>
      <c r="B186" s="61" t="s">
        <v>105</v>
      </c>
      <c r="C186" s="61" t="s">
        <v>4</v>
      </c>
      <c r="D186" s="61" t="s">
        <v>59</v>
      </c>
      <c r="E186" s="61" t="s">
        <v>2</v>
      </c>
      <c r="F186" s="61" t="s">
        <v>63</v>
      </c>
      <c r="G186" s="61" t="s">
        <v>25</v>
      </c>
      <c r="H186" s="11">
        <f>Prislista!H186*'Prislista 2021-10-01'!$H$1</f>
        <v>568.17000000000007</v>
      </c>
      <c r="I186" s="11">
        <f>Prislista!I186*'Prislista 2021-10-01'!$H$1</f>
        <v>631.30000000000007</v>
      </c>
      <c r="J186" s="11">
        <f>Prislista!J186*'Prislista 2021-10-01'!$H$1</f>
        <v>749</v>
      </c>
      <c r="K186" s="11">
        <f>Prislista!K186*'Prislista 2021-10-01'!$H$1</f>
        <v>952.30000000000007</v>
      </c>
      <c r="L186" s="61" t="s">
        <v>48</v>
      </c>
      <c r="M186" s="61">
        <v>27600</v>
      </c>
    </row>
    <row r="187" spans="1:13" x14ac:dyDescent="0.35">
      <c r="A187" s="61" t="s">
        <v>104</v>
      </c>
      <c r="B187" s="61" t="s">
        <v>105</v>
      </c>
      <c r="C187" s="61" t="s">
        <v>4</v>
      </c>
      <c r="D187" s="61" t="s">
        <v>59</v>
      </c>
      <c r="E187" s="61" t="s">
        <v>2</v>
      </c>
      <c r="F187" s="61" t="s">
        <v>63</v>
      </c>
      <c r="G187" s="61" t="s">
        <v>26</v>
      </c>
      <c r="H187" s="11">
        <f>Prislista!H187*'Prislista 2021-10-01'!$H$1</f>
        <v>568.17000000000007</v>
      </c>
      <c r="I187" s="11">
        <f>Prislista!I187*'Prislista 2021-10-01'!$H$1</f>
        <v>631.30000000000007</v>
      </c>
      <c r="J187" s="11">
        <f>Prislista!J187*'Prislista 2021-10-01'!$H$1</f>
        <v>749</v>
      </c>
      <c r="K187" s="11">
        <f>Prislista!K187*'Prislista 2021-10-01'!$H$1</f>
        <v>952.30000000000007</v>
      </c>
      <c r="L187" s="61" t="s">
        <v>48</v>
      </c>
      <c r="M187" s="61">
        <v>27600</v>
      </c>
    </row>
    <row r="188" spans="1:13" x14ac:dyDescent="0.35">
      <c r="A188" s="61" t="s">
        <v>104</v>
      </c>
      <c r="B188" s="61" t="s">
        <v>105</v>
      </c>
      <c r="C188" s="61" t="s">
        <v>4</v>
      </c>
      <c r="D188" s="61" t="s">
        <v>59</v>
      </c>
      <c r="E188" s="61" t="s">
        <v>3</v>
      </c>
      <c r="F188" s="61" t="s">
        <v>63</v>
      </c>
      <c r="G188" s="61" t="s">
        <v>27</v>
      </c>
      <c r="H188" s="11">
        <f>Prislista!H188*'Prislista 2021-10-01'!$H$1</f>
        <v>568.17000000000007</v>
      </c>
      <c r="I188" s="11">
        <f>Prislista!I188*'Prislista 2021-10-01'!$H$1</f>
        <v>631.30000000000007</v>
      </c>
      <c r="J188" s="11">
        <f>Prislista!J188*'Prislista 2021-10-01'!$H$1</f>
        <v>749</v>
      </c>
      <c r="K188" s="11">
        <f>Prislista!K188*'Prislista 2021-10-01'!$H$1</f>
        <v>952.30000000000007</v>
      </c>
      <c r="L188" s="61" t="s">
        <v>48</v>
      </c>
      <c r="M188" s="61">
        <v>27600</v>
      </c>
    </row>
    <row r="189" spans="1:13" x14ac:dyDescent="0.35">
      <c r="A189" s="61" t="s">
        <v>104</v>
      </c>
      <c r="B189" s="61" t="s">
        <v>105</v>
      </c>
      <c r="C189" s="61" t="s">
        <v>4</v>
      </c>
      <c r="D189" s="61" t="s">
        <v>61</v>
      </c>
      <c r="E189" s="61" t="s">
        <v>2</v>
      </c>
      <c r="F189" s="61" t="s">
        <v>63</v>
      </c>
      <c r="G189" s="61" t="s">
        <v>62</v>
      </c>
      <c r="H189" s="11">
        <f>Prislista!H189*'Prislista 2021-10-01'!$H$1</f>
        <v>414.09000000000003</v>
      </c>
      <c r="I189" s="11">
        <f>Prislista!I189*'Prislista 2021-10-01'!$H$1</f>
        <v>460.1</v>
      </c>
      <c r="J189" s="11">
        <f>Prislista!J189*'Prislista 2021-10-01'!$H$1</f>
        <v>599.20000000000005</v>
      </c>
      <c r="K189" s="11">
        <f>Prislista!K189*'Prislista 2021-10-01'!$H$1</f>
        <v>770.40000000000009</v>
      </c>
      <c r="L189" s="61" t="s">
        <v>48</v>
      </c>
      <c r="M189" s="61">
        <v>27600</v>
      </c>
    </row>
    <row r="190" spans="1:13" x14ac:dyDescent="0.35">
      <c r="A190" s="61" t="s">
        <v>104</v>
      </c>
      <c r="B190" s="61" t="s">
        <v>105</v>
      </c>
      <c r="C190" s="61" t="s">
        <v>5</v>
      </c>
      <c r="D190" s="61" t="s">
        <v>47</v>
      </c>
      <c r="E190" s="61" t="s">
        <v>2</v>
      </c>
      <c r="F190" s="61" t="s">
        <v>63</v>
      </c>
      <c r="G190" s="61" t="s">
        <v>10</v>
      </c>
      <c r="H190" s="11">
        <f>Prislista!H190*'Prislista 2021-10-01'!$H$1</f>
        <v>598.02300000000002</v>
      </c>
      <c r="I190" s="11">
        <f>Prislista!I190*'Prislista 2021-10-01'!$H$1</f>
        <v>664.47</v>
      </c>
      <c r="J190" s="11">
        <f>Prislista!J190*'Prislista 2021-10-01'!$H$1</f>
        <v>738.30000000000007</v>
      </c>
      <c r="K190" s="11">
        <f>Prislista!K190*'Prislista 2021-10-01'!$H$1</f>
        <v>1016.5000000000001</v>
      </c>
      <c r="L190" s="61" t="s">
        <v>48</v>
      </c>
      <c r="M190" s="61">
        <v>24000</v>
      </c>
    </row>
    <row r="191" spans="1:13" x14ac:dyDescent="0.35">
      <c r="A191" s="61" t="s">
        <v>104</v>
      </c>
      <c r="B191" s="61" t="s">
        <v>105</v>
      </c>
      <c r="C191" s="61" t="s">
        <v>5</v>
      </c>
      <c r="D191" s="61" t="s">
        <v>47</v>
      </c>
      <c r="E191" s="61" t="s">
        <v>2</v>
      </c>
      <c r="F191" s="61" t="s">
        <v>63</v>
      </c>
      <c r="G191" s="61" t="s">
        <v>11</v>
      </c>
      <c r="H191" s="11">
        <f>Prislista!H191*'Prislista 2021-10-01'!$H$1</f>
        <v>598.02300000000002</v>
      </c>
      <c r="I191" s="11">
        <f>Prislista!I191*'Prislista 2021-10-01'!$H$1</f>
        <v>664.47</v>
      </c>
      <c r="J191" s="11">
        <f>Prislista!J191*'Prislista 2021-10-01'!$H$1</f>
        <v>738.30000000000007</v>
      </c>
      <c r="K191" s="11">
        <f>Prislista!K191*'Prislista 2021-10-01'!$H$1</f>
        <v>1016.5000000000001</v>
      </c>
      <c r="L191" s="61" t="s">
        <v>48</v>
      </c>
      <c r="M191" s="61">
        <v>24000</v>
      </c>
    </row>
    <row r="192" spans="1:13" x14ac:dyDescent="0.35">
      <c r="A192" s="61" t="s">
        <v>104</v>
      </c>
      <c r="B192" s="61" t="s">
        <v>105</v>
      </c>
      <c r="C192" s="61" t="s">
        <v>5</v>
      </c>
      <c r="D192" s="61" t="s">
        <v>47</v>
      </c>
      <c r="E192" s="61" t="s">
        <v>2</v>
      </c>
      <c r="F192" s="61" t="s">
        <v>63</v>
      </c>
      <c r="G192" s="61" t="s">
        <v>49</v>
      </c>
      <c r="H192" s="11">
        <f>Prislista!H192*'Prislista 2021-10-01'!$H$1</f>
        <v>598.02300000000002</v>
      </c>
      <c r="I192" s="11">
        <f>Prislista!I192*'Prislista 2021-10-01'!$H$1</f>
        <v>664.47</v>
      </c>
      <c r="J192" s="11">
        <f>Prislista!J192*'Prislista 2021-10-01'!$H$1</f>
        <v>738.30000000000007</v>
      </c>
      <c r="K192" s="11">
        <f>Prislista!K192*'Prislista 2021-10-01'!$H$1</f>
        <v>1016.5000000000001</v>
      </c>
      <c r="L192" s="61" t="s">
        <v>48</v>
      </c>
      <c r="M192" s="61">
        <v>24000</v>
      </c>
    </row>
    <row r="193" spans="1:13" x14ac:dyDescent="0.35">
      <c r="A193" s="61" t="s">
        <v>104</v>
      </c>
      <c r="B193" s="61" t="s">
        <v>105</v>
      </c>
      <c r="C193" s="61" t="s">
        <v>5</v>
      </c>
      <c r="D193" s="61" t="s">
        <v>47</v>
      </c>
      <c r="E193" s="61" t="s">
        <v>2</v>
      </c>
      <c r="F193" s="61" t="s">
        <v>63</v>
      </c>
      <c r="G193" s="61" t="s">
        <v>12</v>
      </c>
      <c r="H193" s="11">
        <f>Prislista!H193*'Prislista 2021-10-01'!$H$1</f>
        <v>598.02300000000002</v>
      </c>
      <c r="I193" s="11">
        <f>Prislista!I193*'Prislista 2021-10-01'!$H$1</f>
        <v>664.47</v>
      </c>
      <c r="J193" s="11">
        <f>Prislista!J193*'Prislista 2021-10-01'!$H$1</f>
        <v>738.30000000000007</v>
      </c>
      <c r="K193" s="11">
        <f>Prislista!K193*'Prislista 2021-10-01'!$H$1</f>
        <v>1016.5000000000001</v>
      </c>
      <c r="L193" s="61" t="s">
        <v>48</v>
      </c>
      <c r="M193" s="61">
        <v>24000</v>
      </c>
    </row>
    <row r="194" spans="1:13" x14ac:dyDescent="0.35">
      <c r="A194" s="61" t="s">
        <v>104</v>
      </c>
      <c r="B194" s="61" t="s">
        <v>105</v>
      </c>
      <c r="C194" s="61" t="s">
        <v>5</v>
      </c>
      <c r="D194" s="61" t="s">
        <v>50</v>
      </c>
      <c r="E194" s="61" t="s">
        <v>2</v>
      </c>
      <c r="F194" s="61" t="s">
        <v>63</v>
      </c>
      <c r="G194" s="61" t="s">
        <v>13</v>
      </c>
      <c r="H194" s="11">
        <f>Prislista!H194*'Prislista 2021-10-01'!$H$1</f>
        <v>568.17000000000007</v>
      </c>
      <c r="I194" s="11">
        <f>Prislista!I194*'Prislista 2021-10-01'!$H$1</f>
        <v>631.30000000000007</v>
      </c>
      <c r="J194" s="11">
        <f>Prislista!J194*'Prislista 2021-10-01'!$H$1</f>
        <v>749</v>
      </c>
      <c r="K194" s="11">
        <f>Prislista!K194*'Prislista 2021-10-01'!$H$1</f>
        <v>952.30000000000007</v>
      </c>
      <c r="L194" s="61" t="s">
        <v>48</v>
      </c>
      <c r="M194" s="61">
        <v>24000</v>
      </c>
    </row>
    <row r="195" spans="1:13" x14ac:dyDescent="0.35">
      <c r="A195" s="61" t="s">
        <v>104</v>
      </c>
      <c r="B195" s="61" t="s">
        <v>105</v>
      </c>
      <c r="C195" s="61" t="s">
        <v>5</v>
      </c>
      <c r="D195" s="61" t="s">
        <v>50</v>
      </c>
      <c r="E195" s="61" t="s">
        <v>2</v>
      </c>
      <c r="F195" s="61" t="s">
        <v>63</v>
      </c>
      <c r="G195" s="61" t="s">
        <v>14</v>
      </c>
      <c r="H195" s="11">
        <f>Prislista!H195*'Prislista 2021-10-01'!$H$1</f>
        <v>568.17000000000007</v>
      </c>
      <c r="I195" s="11">
        <f>Prislista!I195*'Prislista 2021-10-01'!$H$1</f>
        <v>631.30000000000007</v>
      </c>
      <c r="J195" s="11">
        <f>Prislista!J195*'Prislista 2021-10-01'!$H$1</f>
        <v>749</v>
      </c>
      <c r="K195" s="11">
        <f>Prislista!K195*'Prislista 2021-10-01'!$H$1</f>
        <v>952.30000000000007</v>
      </c>
      <c r="L195" s="61" t="s">
        <v>48</v>
      </c>
      <c r="M195" s="61">
        <v>24000</v>
      </c>
    </row>
    <row r="196" spans="1:13" x14ac:dyDescent="0.35">
      <c r="A196" s="61" t="s">
        <v>104</v>
      </c>
      <c r="B196" s="61" t="s">
        <v>105</v>
      </c>
      <c r="C196" s="61" t="s">
        <v>5</v>
      </c>
      <c r="D196" s="61" t="s">
        <v>50</v>
      </c>
      <c r="E196" s="61" t="s">
        <v>2</v>
      </c>
      <c r="F196" s="61" t="s">
        <v>63</v>
      </c>
      <c r="G196" s="61" t="s">
        <v>15</v>
      </c>
      <c r="H196" s="11">
        <f>Prislista!H196*'Prislista 2021-10-01'!$H$1</f>
        <v>568.17000000000007</v>
      </c>
      <c r="I196" s="11">
        <f>Prislista!I196*'Prislista 2021-10-01'!$H$1</f>
        <v>631.30000000000007</v>
      </c>
      <c r="J196" s="11">
        <f>Prislista!J196*'Prislista 2021-10-01'!$H$1</f>
        <v>749</v>
      </c>
      <c r="K196" s="11">
        <f>Prislista!K196*'Prislista 2021-10-01'!$H$1</f>
        <v>952.30000000000007</v>
      </c>
      <c r="L196" s="61" t="s">
        <v>48</v>
      </c>
      <c r="M196" s="61">
        <v>24000</v>
      </c>
    </row>
    <row r="197" spans="1:13" x14ac:dyDescent="0.35">
      <c r="A197" s="61" t="s">
        <v>104</v>
      </c>
      <c r="B197" s="61" t="s">
        <v>105</v>
      </c>
      <c r="C197" s="61" t="s">
        <v>5</v>
      </c>
      <c r="D197" s="61" t="s">
        <v>50</v>
      </c>
      <c r="E197" s="61" t="s">
        <v>2</v>
      </c>
      <c r="F197" s="61" t="s">
        <v>63</v>
      </c>
      <c r="G197" s="61" t="s">
        <v>16</v>
      </c>
      <c r="H197" s="11">
        <f>Prislista!H197*'Prislista 2021-10-01'!$H$1</f>
        <v>568.17000000000007</v>
      </c>
      <c r="I197" s="11">
        <f>Prislista!I197*'Prislista 2021-10-01'!$H$1</f>
        <v>631.30000000000007</v>
      </c>
      <c r="J197" s="11">
        <f>Prislista!J197*'Prislista 2021-10-01'!$H$1</f>
        <v>749</v>
      </c>
      <c r="K197" s="11">
        <f>Prislista!K197*'Prislista 2021-10-01'!$H$1</f>
        <v>952.30000000000007</v>
      </c>
      <c r="L197" s="61" t="s">
        <v>48</v>
      </c>
      <c r="M197" s="61">
        <v>24000</v>
      </c>
    </row>
    <row r="198" spans="1:13" x14ac:dyDescent="0.35">
      <c r="A198" s="61" t="s">
        <v>104</v>
      </c>
      <c r="B198" s="61" t="s">
        <v>105</v>
      </c>
      <c r="C198" s="61" t="s">
        <v>5</v>
      </c>
      <c r="D198" s="61" t="s">
        <v>50</v>
      </c>
      <c r="E198" s="61" t="s">
        <v>2</v>
      </c>
      <c r="F198" s="61" t="s">
        <v>63</v>
      </c>
      <c r="G198" s="61" t="s">
        <v>17</v>
      </c>
      <c r="H198" s="11">
        <f>Prislista!H198*'Prislista 2021-10-01'!$H$1</f>
        <v>568.17000000000007</v>
      </c>
      <c r="I198" s="11">
        <f>Prislista!I198*'Prislista 2021-10-01'!$H$1</f>
        <v>631.30000000000007</v>
      </c>
      <c r="J198" s="11">
        <f>Prislista!J198*'Prislista 2021-10-01'!$H$1</f>
        <v>749</v>
      </c>
      <c r="K198" s="11">
        <f>Prislista!K198*'Prislista 2021-10-01'!$H$1</f>
        <v>952.30000000000007</v>
      </c>
      <c r="L198" s="61" t="s">
        <v>48</v>
      </c>
      <c r="M198" s="61">
        <v>24000</v>
      </c>
    </row>
    <row r="199" spans="1:13" x14ac:dyDescent="0.35">
      <c r="A199" s="61" t="s">
        <v>104</v>
      </c>
      <c r="B199" s="61" t="s">
        <v>105</v>
      </c>
      <c r="C199" s="61" t="s">
        <v>5</v>
      </c>
      <c r="D199" s="61" t="s">
        <v>51</v>
      </c>
      <c r="E199" s="61" t="s">
        <v>2</v>
      </c>
      <c r="F199" s="61" t="s">
        <v>63</v>
      </c>
      <c r="G199" s="61" t="s">
        <v>18</v>
      </c>
      <c r="H199" s="11">
        <f>Prislista!H199*'Prislista 2021-10-01'!$H$1</f>
        <v>587.43000000000006</v>
      </c>
      <c r="I199" s="11">
        <f>Prislista!I199*'Prislista 2021-10-01'!$H$1</f>
        <v>652.70000000000005</v>
      </c>
      <c r="J199" s="11">
        <f>Prislista!J199*'Prislista 2021-10-01'!$H$1</f>
        <v>738.30000000000007</v>
      </c>
      <c r="K199" s="11">
        <f>Prislista!K199*'Prislista 2021-10-01'!$H$1</f>
        <v>1016.5000000000001</v>
      </c>
      <c r="L199" s="61" t="s">
        <v>48</v>
      </c>
      <c r="M199" s="61">
        <v>24000</v>
      </c>
    </row>
    <row r="200" spans="1:13" x14ac:dyDescent="0.35">
      <c r="A200" s="61" t="s">
        <v>104</v>
      </c>
      <c r="B200" s="61" t="s">
        <v>105</v>
      </c>
      <c r="C200" s="61" t="s">
        <v>5</v>
      </c>
      <c r="D200" s="61" t="s">
        <v>51</v>
      </c>
      <c r="E200" s="61" t="s">
        <v>2</v>
      </c>
      <c r="F200" s="61" t="s">
        <v>63</v>
      </c>
      <c r="G200" s="61" t="s">
        <v>19</v>
      </c>
      <c r="H200" s="11">
        <f>Prislista!H200*'Prislista 2021-10-01'!$H$1</f>
        <v>587.43000000000006</v>
      </c>
      <c r="I200" s="11">
        <f>Prislista!I200*'Prislista 2021-10-01'!$H$1</f>
        <v>652.70000000000005</v>
      </c>
      <c r="J200" s="11">
        <f>Prislista!J200*'Prislista 2021-10-01'!$H$1</f>
        <v>738.30000000000007</v>
      </c>
      <c r="K200" s="11">
        <f>Prislista!K200*'Prislista 2021-10-01'!$H$1</f>
        <v>1016.5000000000001</v>
      </c>
      <c r="L200" s="61" t="s">
        <v>48</v>
      </c>
      <c r="M200" s="61">
        <v>24000</v>
      </c>
    </row>
    <row r="201" spans="1:13" x14ac:dyDescent="0.35">
      <c r="A201" s="61" t="s">
        <v>104</v>
      </c>
      <c r="B201" s="61" t="s">
        <v>105</v>
      </c>
      <c r="C201" s="61" t="s">
        <v>5</v>
      </c>
      <c r="D201" s="61" t="s">
        <v>51</v>
      </c>
      <c r="E201" s="61" t="s">
        <v>3</v>
      </c>
      <c r="F201" s="61" t="s">
        <v>63</v>
      </c>
      <c r="G201" s="61" t="s">
        <v>20</v>
      </c>
      <c r="H201" s="11">
        <f>Prislista!H201*'Prislista 2021-10-01'!$H$1</f>
        <v>587.43000000000006</v>
      </c>
      <c r="I201" s="11">
        <f>Prislista!I201*'Prislista 2021-10-01'!$H$1</f>
        <v>652.70000000000005</v>
      </c>
      <c r="J201" s="11">
        <f>Prislista!J201*'Prislista 2021-10-01'!$H$1</f>
        <v>738.30000000000007</v>
      </c>
      <c r="K201" s="11">
        <f>Prislista!K201*'Prislista 2021-10-01'!$H$1</f>
        <v>1016.5000000000001</v>
      </c>
      <c r="L201" s="61" t="s">
        <v>48</v>
      </c>
      <c r="M201" s="61">
        <v>24000</v>
      </c>
    </row>
    <row r="202" spans="1:13" x14ac:dyDescent="0.35">
      <c r="A202" s="61" t="s">
        <v>104</v>
      </c>
      <c r="B202" s="61" t="s">
        <v>105</v>
      </c>
      <c r="C202" s="61" t="s">
        <v>5</v>
      </c>
      <c r="D202" s="61" t="s">
        <v>51</v>
      </c>
      <c r="E202" s="61" t="s">
        <v>3</v>
      </c>
      <c r="F202" s="61" t="s">
        <v>63</v>
      </c>
      <c r="G202" s="61" t="s">
        <v>21</v>
      </c>
      <c r="H202" s="11">
        <f>Prislista!H202*'Prislista 2021-10-01'!$H$1</f>
        <v>587.43000000000006</v>
      </c>
      <c r="I202" s="11">
        <f>Prislista!I202*'Prislista 2021-10-01'!$H$1</f>
        <v>652.70000000000005</v>
      </c>
      <c r="J202" s="11">
        <f>Prislista!J202*'Prislista 2021-10-01'!$H$1</f>
        <v>738.30000000000007</v>
      </c>
      <c r="K202" s="11">
        <f>Prislista!K202*'Prislista 2021-10-01'!$H$1</f>
        <v>1016.5000000000001</v>
      </c>
      <c r="L202" s="61" t="s">
        <v>48</v>
      </c>
      <c r="M202" s="61">
        <v>24000</v>
      </c>
    </row>
    <row r="203" spans="1:13" x14ac:dyDescent="0.35">
      <c r="A203" s="61" t="s">
        <v>104</v>
      </c>
      <c r="B203" s="61" t="s">
        <v>105</v>
      </c>
      <c r="C203" s="61" t="s">
        <v>5</v>
      </c>
      <c r="D203" s="61" t="s">
        <v>52</v>
      </c>
      <c r="E203" s="61" t="s">
        <v>2</v>
      </c>
      <c r="F203" s="61" t="s">
        <v>63</v>
      </c>
      <c r="G203" s="61" t="s">
        <v>53</v>
      </c>
      <c r="H203" s="11">
        <f>Prislista!H203*'Prislista 2021-10-01'!$H$1</f>
        <v>667.35900000000004</v>
      </c>
      <c r="I203" s="11">
        <f>Prislista!I203*'Prislista 2021-10-01'!$H$1</f>
        <v>741.51</v>
      </c>
      <c r="J203" s="11">
        <f>Prislista!J203*'Prislista 2021-10-01'!$H$1</f>
        <v>823.90000000000009</v>
      </c>
      <c r="K203" s="11">
        <f>Prislista!K203*'Prislista 2021-10-01'!$H$1</f>
        <v>1016.5000000000001</v>
      </c>
      <c r="L203" s="61" t="s">
        <v>48</v>
      </c>
      <c r="M203" s="61">
        <v>24000</v>
      </c>
    </row>
    <row r="204" spans="1:13" x14ac:dyDescent="0.35">
      <c r="A204" s="61" t="s">
        <v>104</v>
      </c>
      <c r="B204" s="61" t="s">
        <v>105</v>
      </c>
      <c r="C204" s="61" t="s">
        <v>5</v>
      </c>
      <c r="D204" s="61" t="s">
        <v>52</v>
      </c>
      <c r="E204" s="61" t="s">
        <v>2</v>
      </c>
      <c r="F204" s="61" t="s">
        <v>63</v>
      </c>
      <c r="G204" s="61" t="s">
        <v>54</v>
      </c>
      <c r="H204" s="11">
        <f>Prislista!H204*'Prislista 2021-10-01'!$H$1</f>
        <v>667.35900000000004</v>
      </c>
      <c r="I204" s="11">
        <f>Prislista!I204*'Prislista 2021-10-01'!$H$1</f>
        <v>741.51</v>
      </c>
      <c r="J204" s="11">
        <f>Prislista!J204*'Prislista 2021-10-01'!$H$1</f>
        <v>823.90000000000009</v>
      </c>
      <c r="K204" s="11">
        <f>Prislista!K204*'Prislista 2021-10-01'!$H$1</f>
        <v>1016.5000000000001</v>
      </c>
      <c r="L204" s="61" t="s">
        <v>48</v>
      </c>
      <c r="M204" s="61">
        <v>24000</v>
      </c>
    </row>
    <row r="205" spans="1:13" x14ac:dyDescent="0.35">
      <c r="A205" s="61" t="s">
        <v>104</v>
      </c>
      <c r="B205" s="61" t="s">
        <v>105</v>
      </c>
      <c r="C205" s="61" t="s">
        <v>5</v>
      </c>
      <c r="D205" s="61" t="s">
        <v>52</v>
      </c>
      <c r="E205" s="61" t="s">
        <v>2</v>
      </c>
      <c r="F205" s="61" t="s">
        <v>63</v>
      </c>
      <c r="G205" s="61" t="s">
        <v>55</v>
      </c>
      <c r="H205" s="11">
        <f>Prislista!H205*'Prislista 2021-10-01'!$H$1</f>
        <v>667.35900000000004</v>
      </c>
      <c r="I205" s="11">
        <f>Prislista!I205*'Prislista 2021-10-01'!$H$1</f>
        <v>741.51</v>
      </c>
      <c r="J205" s="11">
        <f>Prislista!J205*'Prislista 2021-10-01'!$H$1</f>
        <v>823.90000000000009</v>
      </c>
      <c r="K205" s="11">
        <f>Prislista!K205*'Prislista 2021-10-01'!$H$1</f>
        <v>1016.5000000000001</v>
      </c>
      <c r="L205" s="61" t="s">
        <v>48</v>
      </c>
      <c r="M205" s="61">
        <v>24000</v>
      </c>
    </row>
    <row r="206" spans="1:13" x14ac:dyDescent="0.35">
      <c r="A206" s="61" t="s">
        <v>104</v>
      </c>
      <c r="B206" s="61" t="s">
        <v>105</v>
      </c>
      <c r="C206" s="61" t="s">
        <v>5</v>
      </c>
      <c r="D206" s="61" t="s">
        <v>52</v>
      </c>
      <c r="E206" s="61" t="s">
        <v>2</v>
      </c>
      <c r="F206" s="61" t="s">
        <v>63</v>
      </c>
      <c r="G206" s="61" t="s">
        <v>56</v>
      </c>
      <c r="H206" s="11">
        <f>Prislista!H206*'Prislista 2021-10-01'!$H$1</f>
        <v>667.35900000000004</v>
      </c>
      <c r="I206" s="11">
        <f>Prislista!I206*'Prislista 2021-10-01'!$H$1</f>
        <v>741.51</v>
      </c>
      <c r="J206" s="11">
        <f>Prislista!J206*'Prislista 2021-10-01'!$H$1</f>
        <v>823.90000000000009</v>
      </c>
      <c r="K206" s="11">
        <f>Prislista!K206*'Prislista 2021-10-01'!$H$1</f>
        <v>1016.5000000000001</v>
      </c>
      <c r="L206" s="61" t="s">
        <v>48</v>
      </c>
      <c r="M206" s="61">
        <v>24000</v>
      </c>
    </row>
    <row r="207" spans="1:13" x14ac:dyDescent="0.35">
      <c r="A207" s="61" t="s">
        <v>104</v>
      </c>
      <c r="B207" s="61" t="s">
        <v>105</v>
      </c>
      <c r="C207" s="61" t="s">
        <v>5</v>
      </c>
      <c r="D207" s="61" t="s">
        <v>52</v>
      </c>
      <c r="E207" s="61" t="s">
        <v>2</v>
      </c>
      <c r="F207" s="61" t="s">
        <v>63</v>
      </c>
      <c r="G207" s="61" t="s">
        <v>57</v>
      </c>
      <c r="H207" s="11">
        <f>Prislista!H207*'Prislista 2021-10-01'!$H$1</f>
        <v>667.35900000000004</v>
      </c>
      <c r="I207" s="11">
        <f>Prislista!I207*'Prislista 2021-10-01'!$H$1</f>
        <v>741.51</v>
      </c>
      <c r="J207" s="11">
        <f>Prislista!J207*'Prislista 2021-10-01'!$H$1</f>
        <v>823.90000000000009</v>
      </c>
      <c r="K207" s="11">
        <f>Prislista!K207*'Prislista 2021-10-01'!$H$1</f>
        <v>1016.5000000000001</v>
      </c>
      <c r="L207" s="61" t="s">
        <v>48</v>
      </c>
      <c r="M207" s="61">
        <v>24000</v>
      </c>
    </row>
    <row r="208" spans="1:13" x14ac:dyDescent="0.35">
      <c r="A208" s="61" t="s">
        <v>104</v>
      </c>
      <c r="B208" s="61" t="s">
        <v>105</v>
      </c>
      <c r="C208" s="61" t="s">
        <v>5</v>
      </c>
      <c r="D208" s="61" t="s">
        <v>58</v>
      </c>
      <c r="E208" s="61" t="s">
        <v>2</v>
      </c>
      <c r="F208" s="61" t="s">
        <v>63</v>
      </c>
      <c r="G208" s="61" t="s">
        <v>22</v>
      </c>
      <c r="H208" s="11">
        <f>Prislista!H208*'Prislista 2021-10-01'!$H$1</f>
        <v>674.1</v>
      </c>
      <c r="I208" s="11">
        <f>Prislista!I208*'Prislista 2021-10-01'!$H$1</f>
        <v>749</v>
      </c>
      <c r="J208" s="11">
        <f>Prislista!J208*'Prislista 2021-10-01'!$H$1</f>
        <v>1016.5000000000001</v>
      </c>
      <c r="K208" s="11">
        <f>Prislista!K208*'Prislista 2021-10-01'!$H$1</f>
        <v>1134.2</v>
      </c>
      <c r="L208" s="61" t="s">
        <v>48</v>
      </c>
      <c r="M208" s="61">
        <v>24000</v>
      </c>
    </row>
    <row r="209" spans="1:13" x14ac:dyDescent="0.35">
      <c r="A209" s="61" t="s">
        <v>104</v>
      </c>
      <c r="B209" s="61" t="s">
        <v>105</v>
      </c>
      <c r="C209" s="61" t="s">
        <v>5</v>
      </c>
      <c r="D209" s="61" t="s">
        <v>58</v>
      </c>
      <c r="E209" s="61" t="s">
        <v>2</v>
      </c>
      <c r="F209" s="61" t="s">
        <v>63</v>
      </c>
      <c r="G209" s="61" t="s">
        <v>23</v>
      </c>
      <c r="H209" s="11">
        <f>Prislista!H209*'Prislista 2021-10-01'!$H$1</f>
        <v>674.1</v>
      </c>
      <c r="I209" s="11">
        <f>Prislista!I209*'Prislista 2021-10-01'!$H$1</f>
        <v>749</v>
      </c>
      <c r="J209" s="11">
        <f>Prislista!J209*'Prislista 2021-10-01'!$H$1</f>
        <v>1016.5000000000001</v>
      </c>
      <c r="K209" s="11">
        <f>Prislista!K209*'Prislista 2021-10-01'!$H$1</f>
        <v>1134.2</v>
      </c>
      <c r="L209" s="61" t="s">
        <v>48</v>
      </c>
      <c r="M209" s="61">
        <v>24000</v>
      </c>
    </row>
    <row r="210" spans="1:13" x14ac:dyDescent="0.35">
      <c r="A210" s="61" t="s">
        <v>104</v>
      </c>
      <c r="B210" s="61" t="s">
        <v>105</v>
      </c>
      <c r="C210" s="61" t="s">
        <v>5</v>
      </c>
      <c r="D210" s="61" t="s">
        <v>58</v>
      </c>
      <c r="E210" s="61" t="s">
        <v>3</v>
      </c>
      <c r="F210" s="61" t="s">
        <v>63</v>
      </c>
      <c r="G210" s="61" t="s">
        <v>24</v>
      </c>
      <c r="H210" s="11">
        <f>Prislista!H210*'Prislista 2021-10-01'!$H$1</f>
        <v>674.1</v>
      </c>
      <c r="I210" s="11">
        <f>Prislista!I210*'Prislista 2021-10-01'!$H$1</f>
        <v>749</v>
      </c>
      <c r="J210" s="11">
        <f>Prislista!J210*'Prislista 2021-10-01'!$H$1</f>
        <v>1016.5000000000001</v>
      </c>
      <c r="K210" s="11">
        <f>Prislista!K210*'Prislista 2021-10-01'!$H$1</f>
        <v>1134.2</v>
      </c>
      <c r="L210" s="61" t="s">
        <v>48</v>
      </c>
      <c r="M210" s="61">
        <v>24000</v>
      </c>
    </row>
    <row r="211" spans="1:13" x14ac:dyDescent="0.35">
      <c r="A211" s="61" t="s">
        <v>104</v>
      </c>
      <c r="B211" s="61" t="s">
        <v>105</v>
      </c>
      <c r="C211" s="61" t="s">
        <v>5</v>
      </c>
      <c r="D211" s="61" t="s">
        <v>59</v>
      </c>
      <c r="E211" s="61" t="s">
        <v>2</v>
      </c>
      <c r="F211" s="61" t="s">
        <v>63</v>
      </c>
      <c r="G211" s="61" t="s">
        <v>60</v>
      </c>
      <c r="H211" s="11">
        <f>Prislista!H211*'Prislista 2021-10-01'!$H$1</f>
        <v>568.17000000000007</v>
      </c>
      <c r="I211" s="11">
        <f>Prislista!I211*'Prislista 2021-10-01'!$H$1</f>
        <v>631.30000000000007</v>
      </c>
      <c r="J211" s="11">
        <f>Prislista!J211*'Prislista 2021-10-01'!$H$1</f>
        <v>749</v>
      </c>
      <c r="K211" s="11">
        <f>Prislista!K211*'Prislista 2021-10-01'!$H$1</f>
        <v>952.30000000000007</v>
      </c>
      <c r="L211" s="61" t="s">
        <v>48</v>
      </c>
      <c r="M211" s="61">
        <v>24000</v>
      </c>
    </row>
    <row r="212" spans="1:13" x14ac:dyDescent="0.35">
      <c r="A212" s="61" t="s">
        <v>104</v>
      </c>
      <c r="B212" s="61" t="s">
        <v>105</v>
      </c>
      <c r="C212" s="61" t="s">
        <v>5</v>
      </c>
      <c r="D212" s="61" t="s">
        <v>59</v>
      </c>
      <c r="E212" s="61" t="s">
        <v>2</v>
      </c>
      <c r="F212" s="61" t="s">
        <v>63</v>
      </c>
      <c r="G212" s="61" t="s">
        <v>25</v>
      </c>
      <c r="H212" s="11">
        <f>Prislista!H212*'Prislista 2021-10-01'!$H$1</f>
        <v>568.17000000000007</v>
      </c>
      <c r="I212" s="11">
        <f>Prislista!I212*'Prislista 2021-10-01'!$H$1</f>
        <v>631.30000000000007</v>
      </c>
      <c r="J212" s="11">
        <f>Prislista!J212*'Prislista 2021-10-01'!$H$1</f>
        <v>749</v>
      </c>
      <c r="K212" s="11">
        <f>Prislista!K212*'Prislista 2021-10-01'!$H$1</f>
        <v>952.30000000000007</v>
      </c>
      <c r="L212" s="61" t="s">
        <v>48</v>
      </c>
      <c r="M212" s="61">
        <v>24000</v>
      </c>
    </row>
    <row r="213" spans="1:13" x14ac:dyDescent="0.35">
      <c r="A213" s="61" t="s">
        <v>104</v>
      </c>
      <c r="B213" s="61" t="s">
        <v>105</v>
      </c>
      <c r="C213" s="61" t="s">
        <v>5</v>
      </c>
      <c r="D213" s="61" t="s">
        <v>59</v>
      </c>
      <c r="E213" s="61" t="s">
        <v>2</v>
      </c>
      <c r="F213" s="61" t="s">
        <v>63</v>
      </c>
      <c r="G213" s="61" t="s">
        <v>26</v>
      </c>
      <c r="H213" s="11">
        <f>Prislista!H213*'Prislista 2021-10-01'!$H$1</f>
        <v>568.17000000000007</v>
      </c>
      <c r="I213" s="11">
        <f>Prislista!I213*'Prislista 2021-10-01'!$H$1</f>
        <v>631.30000000000007</v>
      </c>
      <c r="J213" s="11">
        <f>Prislista!J213*'Prislista 2021-10-01'!$H$1</f>
        <v>749</v>
      </c>
      <c r="K213" s="11">
        <f>Prislista!K213*'Prislista 2021-10-01'!$H$1</f>
        <v>952.30000000000007</v>
      </c>
      <c r="L213" s="61" t="s">
        <v>48</v>
      </c>
      <c r="M213" s="61">
        <v>24000</v>
      </c>
    </row>
    <row r="214" spans="1:13" x14ac:dyDescent="0.35">
      <c r="A214" s="61" t="s">
        <v>104</v>
      </c>
      <c r="B214" s="61" t="s">
        <v>105</v>
      </c>
      <c r="C214" s="61" t="s">
        <v>5</v>
      </c>
      <c r="D214" s="61" t="s">
        <v>59</v>
      </c>
      <c r="E214" s="61" t="s">
        <v>3</v>
      </c>
      <c r="F214" s="61" t="s">
        <v>63</v>
      </c>
      <c r="G214" s="61" t="s">
        <v>27</v>
      </c>
      <c r="H214" s="11">
        <f>Prislista!H214*'Prislista 2021-10-01'!$H$1</f>
        <v>568.17000000000007</v>
      </c>
      <c r="I214" s="11">
        <f>Prislista!I214*'Prislista 2021-10-01'!$H$1</f>
        <v>631.30000000000007</v>
      </c>
      <c r="J214" s="11">
        <f>Prislista!J214*'Prislista 2021-10-01'!$H$1</f>
        <v>749</v>
      </c>
      <c r="K214" s="11">
        <f>Prislista!K214*'Prislista 2021-10-01'!$H$1</f>
        <v>952.30000000000007</v>
      </c>
      <c r="L214" s="61" t="s">
        <v>48</v>
      </c>
      <c r="M214" s="61">
        <v>24000</v>
      </c>
    </row>
    <row r="215" spans="1:13" x14ac:dyDescent="0.35">
      <c r="A215" s="61" t="s">
        <v>104</v>
      </c>
      <c r="B215" s="61" t="s">
        <v>105</v>
      </c>
      <c r="C215" s="61" t="s">
        <v>5</v>
      </c>
      <c r="D215" s="61" t="s">
        <v>61</v>
      </c>
      <c r="E215" s="61" t="s">
        <v>2</v>
      </c>
      <c r="F215" s="61" t="s">
        <v>63</v>
      </c>
      <c r="G215" s="61" t="s">
        <v>62</v>
      </c>
      <c r="H215" s="11">
        <f>Prislista!H215*'Prislista 2021-10-01'!$H$1</f>
        <v>414.09000000000003</v>
      </c>
      <c r="I215" s="11">
        <f>Prislista!I215*'Prislista 2021-10-01'!$H$1</f>
        <v>460.1</v>
      </c>
      <c r="J215" s="11">
        <f>Prislista!J215*'Prislista 2021-10-01'!$H$1</f>
        <v>599.20000000000005</v>
      </c>
      <c r="K215" s="11">
        <f>Prislista!K215*'Prislista 2021-10-01'!$H$1</f>
        <v>770.40000000000009</v>
      </c>
      <c r="L215" s="61" t="s">
        <v>48</v>
      </c>
      <c r="M215" s="61">
        <v>24000</v>
      </c>
    </row>
    <row r="216" spans="1:13" x14ac:dyDescent="0.35">
      <c r="A216" s="61" t="s">
        <v>104</v>
      </c>
      <c r="B216" s="61" t="s">
        <v>105</v>
      </c>
      <c r="C216" s="61" t="s">
        <v>6</v>
      </c>
      <c r="D216" s="61" t="s">
        <v>47</v>
      </c>
      <c r="E216" s="61" t="s">
        <v>2</v>
      </c>
      <c r="F216" s="61" t="s">
        <v>63</v>
      </c>
      <c r="G216" s="61" t="s">
        <v>10</v>
      </c>
      <c r="H216" s="11">
        <f>Prislista!H216*'Prislista 2021-10-01'!$H$1</f>
        <v>598.02300000000002</v>
      </c>
      <c r="I216" s="11">
        <f>Prislista!I216*'Prislista 2021-10-01'!$H$1</f>
        <v>664.47</v>
      </c>
      <c r="J216" s="11">
        <f>Prislista!J216*'Prislista 2021-10-01'!$H$1</f>
        <v>738.30000000000007</v>
      </c>
      <c r="K216" s="11">
        <f>Prislista!K216*'Prislista 2021-10-01'!$H$1</f>
        <v>1016.5000000000001</v>
      </c>
      <c r="L216" s="61" t="s">
        <v>48</v>
      </c>
      <c r="M216" s="61">
        <v>16000</v>
      </c>
    </row>
    <row r="217" spans="1:13" x14ac:dyDescent="0.35">
      <c r="A217" s="61" t="s">
        <v>104</v>
      </c>
      <c r="B217" s="61" t="s">
        <v>105</v>
      </c>
      <c r="C217" s="61" t="s">
        <v>6</v>
      </c>
      <c r="D217" s="61" t="s">
        <v>47</v>
      </c>
      <c r="E217" s="61" t="s">
        <v>2</v>
      </c>
      <c r="F217" s="61" t="s">
        <v>63</v>
      </c>
      <c r="G217" s="61" t="s">
        <v>11</v>
      </c>
      <c r="H217" s="11">
        <f>Prislista!H217*'Prislista 2021-10-01'!$H$1</f>
        <v>598.02300000000002</v>
      </c>
      <c r="I217" s="11">
        <f>Prislista!I217*'Prislista 2021-10-01'!$H$1</f>
        <v>664.47</v>
      </c>
      <c r="J217" s="11">
        <f>Prislista!J217*'Prislista 2021-10-01'!$H$1</f>
        <v>738.30000000000007</v>
      </c>
      <c r="K217" s="11">
        <f>Prislista!K217*'Prislista 2021-10-01'!$H$1</f>
        <v>1016.5000000000001</v>
      </c>
      <c r="L217" s="61" t="s">
        <v>48</v>
      </c>
      <c r="M217" s="61">
        <v>16000</v>
      </c>
    </row>
    <row r="218" spans="1:13" x14ac:dyDescent="0.35">
      <c r="A218" s="61" t="s">
        <v>104</v>
      </c>
      <c r="B218" s="61" t="s">
        <v>105</v>
      </c>
      <c r="C218" s="61" t="s">
        <v>6</v>
      </c>
      <c r="D218" s="61" t="s">
        <v>47</v>
      </c>
      <c r="E218" s="61" t="s">
        <v>2</v>
      </c>
      <c r="F218" s="61" t="s">
        <v>63</v>
      </c>
      <c r="G218" s="61" t="s">
        <v>49</v>
      </c>
      <c r="H218" s="11">
        <f>Prislista!H218*'Prislista 2021-10-01'!$H$1</f>
        <v>598.02300000000002</v>
      </c>
      <c r="I218" s="11">
        <f>Prislista!I218*'Prislista 2021-10-01'!$H$1</f>
        <v>664.47</v>
      </c>
      <c r="J218" s="11">
        <f>Prislista!J218*'Prislista 2021-10-01'!$H$1</f>
        <v>738.30000000000007</v>
      </c>
      <c r="K218" s="11">
        <f>Prislista!K218*'Prislista 2021-10-01'!$H$1</f>
        <v>1016.5000000000001</v>
      </c>
      <c r="L218" s="61" t="s">
        <v>48</v>
      </c>
      <c r="M218" s="61">
        <v>16000</v>
      </c>
    </row>
    <row r="219" spans="1:13" x14ac:dyDescent="0.35">
      <c r="A219" s="61" t="s">
        <v>104</v>
      </c>
      <c r="B219" s="61" t="s">
        <v>105</v>
      </c>
      <c r="C219" s="61" t="s">
        <v>6</v>
      </c>
      <c r="D219" s="61" t="s">
        <v>47</v>
      </c>
      <c r="E219" s="61" t="s">
        <v>2</v>
      </c>
      <c r="F219" s="61" t="s">
        <v>63</v>
      </c>
      <c r="G219" s="61" t="s">
        <v>12</v>
      </c>
      <c r="H219" s="11">
        <f>Prislista!H219*'Prislista 2021-10-01'!$H$1</f>
        <v>598.02300000000002</v>
      </c>
      <c r="I219" s="11">
        <f>Prislista!I219*'Prislista 2021-10-01'!$H$1</f>
        <v>664.47</v>
      </c>
      <c r="J219" s="11">
        <f>Prislista!J219*'Prislista 2021-10-01'!$H$1</f>
        <v>738.30000000000007</v>
      </c>
      <c r="K219" s="11">
        <f>Prislista!K219*'Prislista 2021-10-01'!$H$1</f>
        <v>1016.5000000000001</v>
      </c>
      <c r="L219" s="61" t="s">
        <v>48</v>
      </c>
      <c r="M219" s="61">
        <v>16000</v>
      </c>
    </row>
    <row r="220" spans="1:13" x14ac:dyDescent="0.35">
      <c r="A220" s="61" t="s">
        <v>104</v>
      </c>
      <c r="B220" s="61" t="s">
        <v>105</v>
      </c>
      <c r="C220" s="61" t="s">
        <v>6</v>
      </c>
      <c r="D220" s="61" t="s">
        <v>50</v>
      </c>
      <c r="E220" s="61" t="s">
        <v>2</v>
      </c>
      <c r="F220" s="61" t="s">
        <v>63</v>
      </c>
      <c r="G220" s="61" t="s">
        <v>13</v>
      </c>
      <c r="H220" s="11">
        <f>Prislista!H220*'Prislista 2021-10-01'!$H$1</f>
        <v>568.17000000000007</v>
      </c>
      <c r="I220" s="11">
        <f>Prislista!I220*'Prislista 2021-10-01'!$H$1</f>
        <v>631.30000000000007</v>
      </c>
      <c r="J220" s="11">
        <f>Prislista!J220*'Prislista 2021-10-01'!$H$1</f>
        <v>749</v>
      </c>
      <c r="K220" s="11">
        <f>Prislista!K220*'Prislista 2021-10-01'!$H$1</f>
        <v>952.30000000000007</v>
      </c>
      <c r="L220" s="61" t="s">
        <v>48</v>
      </c>
      <c r="M220" s="61">
        <v>16000</v>
      </c>
    </row>
    <row r="221" spans="1:13" x14ac:dyDescent="0.35">
      <c r="A221" s="61" t="s">
        <v>104</v>
      </c>
      <c r="B221" s="61" t="s">
        <v>105</v>
      </c>
      <c r="C221" s="61" t="s">
        <v>6</v>
      </c>
      <c r="D221" s="61" t="s">
        <v>50</v>
      </c>
      <c r="E221" s="61" t="s">
        <v>2</v>
      </c>
      <c r="F221" s="61" t="s">
        <v>63</v>
      </c>
      <c r="G221" s="61" t="s">
        <v>14</v>
      </c>
      <c r="H221" s="11">
        <f>Prislista!H221*'Prislista 2021-10-01'!$H$1</f>
        <v>568.17000000000007</v>
      </c>
      <c r="I221" s="11">
        <f>Prislista!I221*'Prislista 2021-10-01'!$H$1</f>
        <v>631.30000000000007</v>
      </c>
      <c r="J221" s="11">
        <f>Prislista!J221*'Prislista 2021-10-01'!$H$1</f>
        <v>749</v>
      </c>
      <c r="K221" s="11">
        <f>Prislista!K221*'Prislista 2021-10-01'!$H$1</f>
        <v>952.30000000000007</v>
      </c>
      <c r="L221" s="61" t="s">
        <v>48</v>
      </c>
      <c r="M221" s="61">
        <v>16000</v>
      </c>
    </row>
    <row r="222" spans="1:13" x14ac:dyDescent="0.35">
      <c r="A222" s="61" t="s">
        <v>104</v>
      </c>
      <c r="B222" s="61" t="s">
        <v>105</v>
      </c>
      <c r="C222" s="61" t="s">
        <v>6</v>
      </c>
      <c r="D222" s="61" t="s">
        <v>50</v>
      </c>
      <c r="E222" s="61" t="s">
        <v>2</v>
      </c>
      <c r="F222" s="61" t="s">
        <v>63</v>
      </c>
      <c r="G222" s="61" t="s">
        <v>15</v>
      </c>
      <c r="H222" s="11">
        <f>Prislista!H222*'Prislista 2021-10-01'!$H$1</f>
        <v>568.17000000000007</v>
      </c>
      <c r="I222" s="11">
        <f>Prislista!I222*'Prislista 2021-10-01'!$H$1</f>
        <v>631.30000000000007</v>
      </c>
      <c r="J222" s="11">
        <f>Prislista!J222*'Prislista 2021-10-01'!$H$1</f>
        <v>749</v>
      </c>
      <c r="K222" s="11">
        <f>Prislista!K222*'Prislista 2021-10-01'!$H$1</f>
        <v>952.30000000000007</v>
      </c>
      <c r="L222" s="61" t="s">
        <v>48</v>
      </c>
      <c r="M222" s="61">
        <v>16000</v>
      </c>
    </row>
    <row r="223" spans="1:13" x14ac:dyDescent="0.35">
      <c r="A223" s="61" t="s">
        <v>104</v>
      </c>
      <c r="B223" s="61" t="s">
        <v>105</v>
      </c>
      <c r="C223" s="61" t="s">
        <v>6</v>
      </c>
      <c r="D223" s="61" t="s">
        <v>50</v>
      </c>
      <c r="E223" s="61" t="s">
        <v>2</v>
      </c>
      <c r="F223" s="61" t="s">
        <v>63</v>
      </c>
      <c r="G223" s="61" t="s">
        <v>16</v>
      </c>
      <c r="H223" s="11">
        <f>Prislista!H223*'Prislista 2021-10-01'!$H$1</f>
        <v>568.17000000000007</v>
      </c>
      <c r="I223" s="11">
        <f>Prislista!I223*'Prislista 2021-10-01'!$H$1</f>
        <v>631.30000000000007</v>
      </c>
      <c r="J223" s="11">
        <f>Prislista!J223*'Prislista 2021-10-01'!$H$1</f>
        <v>749</v>
      </c>
      <c r="K223" s="11">
        <f>Prislista!K223*'Prislista 2021-10-01'!$H$1</f>
        <v>952.30000000000007</v>
      </c>
      <c r="L223" s="61" t="s">
        <v>48</v>
      </c>
      <c r="M223" s="61">
        <v>16000</v>
      </c>
    </row>
    <row r="224" spans="1:13" x14ac:dyDescent="0.35">
      <c r="A224" s="61" t="s">
        <v>104</v>
      </c>
      <c r="B224" s="61" t="s">
        <v>105</v>
      </c>
      <c r="C224" s="61" t="s">
        <v>6</v>
      </c>
      <c r="D224" s="61" t="s">
        <v>50</v>
      </c>
      <c r="E224" s="61" t="s">
        <v>2</v>
      </c>
      <c r="F224" s="61" t="s">
        <v>63</v>
      </c>
      <c r="G224" s="61" t="s">
        <v>17</v>
      </c>
      <c r="H224" s="11">
        <f>Prislista!H224*'Prislista 2021-10-01'!$H$1</f>
        <v>568.17000000000007</v>
      </c>
      <c r="I224" s="11">
        <f>Prislista!I224*'Prislista 2021-10-01'!$H$1</f>
        <v>631.30000000000007</v>
      </c>
      <c r="J224" s="11">
        <f>Prislista!J224*'Prislista 2021-10-01'!$H$1</f>
        <v>749</v>
      </c>
      <c r="K224" s="11">
        <f>Prislista!K224*'Prislista 2021-10-01'!$H$1</f>
        <v>952.30000000000007</v>
      </c>
      <c r="L224" s="61" t="s">
        <v>48</v>
      </c>
      <c r="M224" s="61">
        <v>16000</v>
      </c>
    </row>
    <row r="225" spans="1:13" x14ac:dyDescent="0.35">
      <c r="A225" s="61" t="s">
        <v>104</v>
      </c>
      <c r="B225" s="61" t="s">
        <v>105</v>
      </c>
      <c r="C225" s="61" t="s">
        <v>6</v>
      </c>
      <c r="D225" s="61" t="s">
        <v>51</v>
      </c>
      <c r="E225" s="61" t="s">
        <v>2</v>
      </c>
      <c r="F225" s="61" t="s">
        <v>63</v>
      </c>
      <c r="G225" s="61" t="s">
        <v>18</v>
      </c>
      <c r="H225" s="11">
        <f>Prislista!H225*'Prislista 2021-10-01'!$H$1</f>
        <v>587.43000000000006</v>
      </c>
      <c r="I225" s="11">
        <f>Prislista!I225*'Prislista 2021-10-01'!$H$1</f>
        <v>652.70000000000005</v>
      </c>
      <c r="J225" s="11">
        <f>Prislista!J225*'Prislista 2021-10-01'!$H$1</f>
        <v>738.30000000000007</v>
      </c>
      <c r="K225" s="11">
        <f>Prislista!K225*'Prislista 2021-10-01'!$H$1</f>
        <v>1016.5000000000001</v>
      </c>
      <c r="L225" s="61" t="s">
        <v>48</v>
      </c>
      <c r="M225" s="61">
        <v>16000</v>
      </c>
    </row>
    <row r="226" spans="1:13" x14ac:dyDescent="0.35">
      <c r="A226" s="61" t="s">
        <v>104</v>
      </c>
      <c r="B226" s="61" t="s">
        <v>105</v>
      </c>
      <c r="C226" s="61" t="s">
        <v>6</v>
      </c>
      <c r="D226" s="61" t="s">
        <v>51</v>
      </c>
      <c r="E226" s="61" t="s">
        <v>2</v>
      </c>
      <c r="F226" s="61" t="s">
        <v>63</v>
      </c>
      <c r="G226" s="61" t="s">
        <v>19</v>
      </c>
      <c r="H226" s="11">
        <f>Prislista!H226*'Prislista 2021-10-01'!$H$1</f>
        <v>587.43000000000006</v>
      </c>
      <c r="I226" s="11">
        <f>Prislista!I226*'Prislista 2021-10-01'!$H$1</f>
        <v>652.70000000000005</v>
      </c>
      <c r="J226" s="11">
        <f>Prislista!J226*'Prislista 2021-10-01'!$H$1</f>
        <v>738.30000000000007</v>
      </c>
      <c r="K226" s="11">
        <f>Prislista!K226*'Prislista 2021-10-01'!$H$1</f>
        <v>1016.5000000000001</v>
      </c>
      <c r="L226" s="61" t="s">
        <v>48</v>
      </c>
      <c r="M226" s="61">
        <v>16000</v>
      </c>
    </row>
    <row r="227" spans="1:13" x14ac:dyDescent="0.35">
      <c r="A227" s="61" t="s">
        <v>104</v>
      </c>
      <c r="B227" s="61" t="s">
        <v>105</v>
      </c>
      <c r="C227" s="61" t="s">
        <v>6</v>
      </c>
      <c r="D227" s="61" t="s">
        <v>51</v>
      </c>
      <c r="E227" s="61" t="s">
        <v>3</v>
      </c>
      <c r="F227" s="61" t="s">
        <v>63</v>
      </c>
      <c r="G227" s="61" t="s">
        <v>20</v>
      </c>
      <c r="H227" s="11">
        <f>Prislista!H227*'Prislista 2021-10-01'!$H$1</f>
        <v>587.43000000000006</v>
      </c>
      <c r="I227" s="11">
        <f>Prislista!I227*'Prislista 2021-10-01'!$H$1</f>
        <v>652.70000000000005</v>
      </c>
      <c r="J227" s="11">
        <f>Prislista!J227*'Prislista 2021-10-01'!$H$1</f>
        <v>738.30000000000007</v>
      </c>
      <c r="K227" s="11">
        <f>Prislista!K227*'Prislista 2021-10-01'!$H$1</f>
        <v>1016.5000000000001</v>
      </c>
      <c r="L227" s="61" t="s">
        <v>48</v>
      </c>
      <c r="M227" s="61">
        <v>16000</v>
      </c>
    </row>
    <row r="228" spans="1:13" x14ac:dyDescent="0.35">
      <c r="A228" s="61" t="s">
        <v>104</v>
      </c>
      <c r="B228" s="61" t="s">
        <v>105</v>
      </c>
      <c r="C228" s="61" t="s">
        <v>6</v>
      </c>
      <c r="D228" s="61" t="s">
        <v>51</v>
      </c>
      <c r="E228" s="61" t="s">
        <v>3</v>
      </c>
      <c r="F228" s="61" t="s">
        <v>63</v>
      </c>
      <c r="G228" s="61" t="s">
        <v>21</v>
      </c>
      <c r="H228" s="11">
        <f>Prislista!H228*'Prislista 2021-10-01'!$H$1</f>
        <v>587.43000000000006</v>
      </c>
      <c r="I228" s="11">
        <f>Prislista!I228*'Prislista 2021-10-01'!$H$1</f>
        <v>652.70000000000005</v>
      </c>
      <c r="J228" s="11">
        <f>Prislista!J228*'Prislista 2021-10-01'!$H$1</f>
        <v>738.30000000000007</v>
      </c>
      <c r="K228" s="11">
        <f>Prislista!K228*'Prislista 2021-10-01'!$H$1</f>
        <v>1016.5000000000001</v>
      </c>
      <c r="L228" s="61" t="s">
        <v>48</v>
      </c>
      <c r="M228" s="61">
        <v>16000</v>
      </c>
    </row>
    <row r="229" spans="1:13" x14ac:dyDescent="0.35">
      <c r="A229" s="61" t="s">
        <v>104</v>
      </c>
      <c r="B229" s="61" t="s">
        <v>105</v>
      </c>
      <c r="C229" s="61" t="s">
        <v>6</v>
      </c>
      <c r="D229" s="61" t="s">
        <v>52</v>
      </c>
      <c r="E229" s="61" t="s">
        <v>2</v>
      </c>
      <c r="F229" s="61" t="s">
        <v>63</v>
      </c>
      <c r="G229" s="61" t="s">
        <v>53</v>
      </c>
      <c r="H229" s="11">
        <f>Prislista!H229*'Prislista 2021-10-01'!$H$1</f>
        <v>667.35900000000004</v>
      </c>
      <c r="I229" s="11">
        <f>Prislista!I229*'Prislista 2021-10-01'!$H$1</f>
        <v>741.51</v>
      </c>
      <c r="J229" s="11">
        <f>Prislista!J229*'Prislista 2021-10-01'!$H$1</f>
        <v>823.90000000000009</v>
      </c>
      <c r="K229" s="11">
        <f>Prislista!K229*'Prislista 2021-10-01'!$H$1</f>
        <v>1016.5000000000001</v>
      </c>
      <c r="L229" s="61" t="s">
        <v>48</v>
      </c>
      <c r="M229" s="61">
        <v>16000</v>
      </c>
    </row>
    <row r="230" spans="1:13" x14ac:dyDescent="0.35">
      <c r="A230" s="61" t="s">
        <v>104</v>
      </c>
      <c r="B230" s="61" t="s">
        <v>105</v>
      </c>
      <c r="C230" s="61" t="s">
        <v>6</v>
      </c>
      <c r="D230" s="61" t="s">
        <v>52</v>
      </c>
      <c r="E230" s="61" t="s">
        <v>2</v>
      </c>
      <c r="F230" s="61" t="s">
        <v>63</v>
      </c>
      <c r="G230" s="61" t="s">
        <v>54</v>
      </c>
      <c r="H230" s="11">
        <f>Prislista!H230*'Prislista 2021-10-01'!$H$1</f>
        <v>667.35900000000004</v>
      </c>
      <c r="I230" s="11">
        <f>Prislista!I230*'Prislista 2021-10-01'!$H$1</f>
        <v>741.51</v>
      </c>
      <c r="J230" s="11">
        <f>Prislista!J230*'Prislista 2021-10-01'!$H$1</f>
        <v>823.90000000000009</v>
      </c>
      <c r="K230" s="11">
        <f>Prislista!K230*'Prislista 2021-10-01'!$H$1</f>
        <v>1016.5000000000001</v>
      </c>
      <c r="L230" s="61" t="s">
        <v>48</v>
      </c>
      <c r="M230" s="61">
        <v>16000</v>
      </c>
    </row>
    <row r="231" spans="1:13" x14ac:dyDescent="0.35">
      <c r="A231" s="61" t="s">
        <v>104</v>
      </c>
      <c r="B231" s="61" t="s">
        <v>105</v>
      </c>
      <c r="C231" s="61" t="s">
        <v>6</v>
      </c>
      <c r="D231" s="61" t="s">
        <v>52</v>
      </c>
      <c r="E231" s="61" t="s">
        <v>2</v>
      </c>
      <c r="F231" s="61" t="s">
        <v>63</v>
      </c>
      <c r="G231" s="61" t="s">
        <v>55</v>
      </c>
      <c r="H231" s="11">
        <f>Prislista!H231*'Prislista 2021-10-01'!$H$1</f>
        <v>667.35900000000004</v>
      </c>
      <c r="I231" s="11">
        <f>Prislista!I231*'Prislista 2021-10-01'!$H$1</f>
        <v>741.51</v>
      </c>
      <c r="J231" s="11">
        <f>Prislista!J231*'Prislista 2021-10-01'!$H$1</f>
        <v>823.90000000000009</v>
      </c>
      <c r="K231" s="11">
        <f>Prislista!K231*'Prislista 2021-10-01'!$H$1</f>
        <v>1016.5000000000001</v>
      </c>
      <c r="L231" s="61" t="s">
        <v>48</v>
      </c>
      <c r="M231" s="61">
        <v>16000</v>
      </c>
    </row>
    <row r="232" spans="1:13" x14ac:dyDescent="0.35">
      <c r="A232" s="61" t="s">
        <v>104</v>
      </c>
      <c r="B232" s="61" t="s">
        <v>105</v>
      </c>
      <c r="C232" s="61" t="s">
        <v>6</v>
      </c>
      <c r="D232" s="61" t="s">
        <v>52</v>
      </c>
      <c r="E232" s="61" t="s">
        <v>2</v>
      </c>
      <c r="F232" s="61" t="s">
        <v>63</v>
      </c>
      <c r="G232" s="61" t="s">
        <v>56</v>
      </c>
      <c r="H232" s="11">
        <f>Prislista!H232*'Prislista 2021-10-01'!$H$1</f>
        <v>667.35900000000004</v>
      </c>
      <c r="I232" s="11">
        <f>Prislista!I232*'Prislista 2021-10-01'!$H$1</f>
        <v>741.51</v>
      </c>
      <c r="J232" s="11">
        <f>Prislista!J232*'Prislista 2021-10-01'!$H$1</f>
        <v>823.90000000000009</v>
      </c>
      <c r="K232" s="11">
        <f>Prislista!K232*'Prislista 2021-10-01'!$H$1</f>
        <v>1016.5000000000001</v>
      </c>
      <c r="L232" s="61" t="s">
        <v>48</v>
      </c>
      <c r="M232" s="61">
        <v>16000</v>
      </c>
    </row>
    <row r="233" spans="1:13" x14ac:dyDescent="0.35">
      <c r="A233" s="61" t="s">
        <v>104</v>
      </c>
      <c r="B233" s="61" t="s">
        <v>105</v>
      </c>
      <c r="C233" s="61" t="s">
        <v>6</v>
      </c>
      <c r="D233" s="61" t="s">
        <v>52</v>
      </c>
      <c r="E233" s="61" t="s">
        <v>2</v>
      </c>
      <c r="F233" s="61" t="s">
        <v>63</v>
      </c>
      <c r="G233" s="61" t="s">
        <v>57</v>
      </c>
      <c r="H233" s="11">
        <f>Prislista!H233*'Prislista 2021-10-01'!$H$1</f>
        <v>667.35900000000004</v>
      </c>
      <c r="I233" s="11">
        <f>Prislista!I233*'Prislista 2021-10-01'!$H$1</f>
        <v>741.51</v>
      </c>
      <c r="J233" s="11">
        <f>Prislista!J233*'Prislista 2021-10-01'!$H$1</f>
        <v>823.90000000000009</v>
      </c>
      <c r="K233" s="11">
        <f>Prislista!K233*'Prislista 2021-10-01'!$H$1</f>
        <v>1016.5000000000001</v>
      </c>
      <c r="L233" s="61" t="s">
        <v>48</v>
      </c>
      <c r="M233" s="61">
        <v>16000</v>
      </c>
    </row>
    <row r="234" spans="1:13" x14ac:dyDescent="0.35">
      <c r="A234" s="61" t="s">
        <v>104</v>
      </c>
      <c r="B234" s="61" t="s">
        <v>105</v>
      </c>
      <c r="C234" s="61" t="s">
        <v>6</v>
      </c>
      <c r="D234" s="61" t="s">
        <v>58</v>
      </c>
      <c r="E234" s="61" t="s">
        <v>2</v>
      </c>
      <c r="F234" s="61" t="s">
        <v>63</v>
      </c>
      <c r="G234" s="61" t="s">
        <v>22</v>
      </c>
      <c r="H234" s="11">
        <f>Prislista!H234*'Prislista 2021-10-01'!$H$1</f>
        <v>674.1</v>
      </c>
      <c r="I234" s="11">
        <f>Prislista!I234*'Prislista 2021-10-01'!$H$1</f>
        <v>749</v>
      </c>
      <c r="J234" s="11">
        <f>Prislista!J234*'Prislista 2021-10-01'!$H$1</f>
        <v>1016.5000000000001</v>
      </c>
      <c r="K234" s="11">
        <f>Prislista!K234*'Prislista 2021-10-01'!$H$1</f>
        <v>1134.2</v>
      </c>
      <c r="L234" s="61" t="s">
        <v>48</v>
      </c>
      <c r="M234" s="61">
        <v>16000</v>
      </c>
    </row>
    <row r="235" spans="1:13" x14ac:dyDescent="0.35">
      <c r="A235" s="61" t="s">
        <v>104</v>
      </c>
      <c r="B235" s="61" t="s">
        <v>105</v>
      </c>
      <c r="C235" s="61" t="s">
        <v>6</v>
      </c>
      <c r="D235" s="61" t="s">
        <v>58</v>
      </c>
      <c r="E235" s="61" t="s">
        <v>2</v>
      </c>
      <c r="F235" s="61" t="s">
        <v>63</v>
      </c>
      <c r="G235" s="61" t="s">
        <v>23</v>
      </c>
      <c r="H235" s="11">
        <f>Prislista!H235*'Prislista 2021-10-01'!$H$1</f>
        <v>674.1</v>
      </c>
      <c r="I235" s="11">
        <f>Prislista!I235*'Prislista 2021-10-01'!$H$1</f>
        <v>749</v>
      </c>
      <c r="J235" s="11">
        <f>Prislista!J235*'Prislista 2021-10-01'!$H$1</f>
        <v>1016.5000000000001</v>
      </c>
      <c r="K235" s="11">
        <f>Prislista!K235*'Prislista 2021-10-01'!$H$1</f>
        <v>1134.2</v>
      </c>
      <c r="L235" s="61" t="s">
        <v>48</v>
      </c>
      <c r="M235" s="61">
        <v>16000</v>
      </c>
    </row>
    <row r="236" spans="1:13" x14ac:dyDescent="0.35">
      <c r="A236" s="61" t="s">
        <v>104</v>
      </c>
      <c r="B236" s="61" t="s">
        <v>105</v>
      </c>
      <c r="C236" s="61" t="s">
        <v>6</v>
      </c>
      <c r="D236" s="61" t="s">
        <v>58</v>
      </c>
      <c r="E236" s="61" t="s">
        <v>3</v>
      </c>
      <c r="F236" s="61" t="s">
        <v>63</v>
      </c>
      <c r="G236" s="61" t="s">
        <v>24</v>
      </c>
      <c r="H236" s="11">
        <f>Prislista!H236*'Prislista 2021-10-01'!$H$1</f>
        <v>674.1</v>
      </c>
      <c r="I236" s="11">
        <f>Prislista!I236*'Prislista 2021-10-01'!$H$1</f>
        <v>749</v>
      </c>
      <c r="J236" s="11">
        <f>Prislista!J236*'Prislista 2021-10-01'!$H$1</f>
        <v>1016.5000000000001</v>
      </c>
      <c r="K236" s="11">
        <f>Prislista!K236*'Prislista 2021-10-01'!$H$1</f>
        <v>1134.2</v>
      </c>
      <c r="L236" s="61" t="s">
        <v>48</v>
      </c>
      <c r="M236" s="61">
        <v>16000</v>
      </c>
    </row>
    <row r="237" spans="1:13" x14ac:dyDescent="0.35">
      <c r="A237" s="61" t="s">
        <v>104</v>
      </c>
      <c r="B237" s="61" t="s">
        <v>105</v>
      </c>
      <c r="C237" s="61" t="s">
        <v>6</v>
      </c>
      <c r="D237" s="61" t="s">
        <v>59</v>
      </c>
      <c r="E237" s="61" t="s">
        <v>2</v>
      </c>
      <c r="F237" s="61" t="s">
        <v>63</v>
      </c>
      <c r="G237" s="61" t="s">
        <v>60</v>
      </c>
      <c r="H237" s="11">
        <f>Prislista!H237*'Prislista 2021-10-01'!$H$1</f>
        <v>568.17000000000007</v>
      </c>
      <c r="I237" s="11">
        <f>Prislista!I237*'Prislista 2021-10-01'!$H$1</f>
        <v>631.30000000000007</v>
      </c>
      <c r="J237" s="11">
        <f>Prislista!J237*'Prislista 2021-10-01'!$H$1</f>
        <v>749</v>
      </c>
      <c r="K237" s="11">
        <f>Prislista!K237*'Prislista 2021-10-01'!$H$1</f>
        <v>952.30000000000007</v>
      </c>
      <c r="L237" s="61" t="s">
        <v>48</v>
      </c>
      <c r="M237" s="61">
        <v>16000</v>
      </c>
    </row>
    <row r="238" spans="1:13" x14ac:dyDescent="0.35">
      <c r="A238" s="61" t="s">
        <v>104</v>
      </c>
      <c r="B238" s="61" t="s">
        <v>105</v>
      </c>
      <c r="C238" s="61" t="s">
        <v>6</v>
      </c>
      <c r="D238" s="61" t="s">
        <v>59</v>
      </c>
      <c r="E238" s="61" t="s">
        <v>2</v>
      </c>
      <c r="F238" s="61" t="s">
        <v>63</v>
      </c>
      <c r="G238" s="61" t="s">
        <v>25</v>
      </c>
      <c r="H238" s="11">
        <f>Prislista!H238*'Prislista 2021-10-01'!$H$1</f>
        <v>568.17000000000007</v>
      </c>
      <c r="I238" s="11">
        <f>Prislista!I238*'Prislista 2021-10-01'!$H$1</f>
        <v>631.30000000000007</v>
      </c>
      <c r="J238" s="11">
        <f>Prislista!J238*'Prislista 2021-10-01'!$H$1</f>
        <v>749</v>
      </c>
      <c r="K238" s="11">
        <f>Prislista!K238*'Prislista 2021-10-01'!$H$1</f>
        <v>952.30000000000007</v>
      </c>
      <c r="L238" s="61" t="s">
        <v>48</v>
      </c>
      <c r="M238" s="61">
        <v>16000</v>
      </c>
    </row>
    <row r="239" spans="1:13" x14ac:dyDescent="0.35">
      <c r="A239" s="61" t="s">
        <v>104</v>
      </c>
      <c r="B239" s="61" t="s">
        <v>105</v>
      </c>
      <c r="C239" s="61" t="s">
        <v>6</v>
      </c>
      <c r="D239" s="61" t="s">
        <v>59</v>
      </c>
      <c r="E239" s="61" t="s">
        <v>2</v>
      </c>
      <c r="F239" s="61" t="s">
        <v>63</v>
      </c>
      <c r="G239" s="61" t="s">
        <v>26</v>
      </c>
      <c r="H239" s="11">
        <f>Prislista!H239*'Prislista 2021-10-01'!$H$1</f>
        <v>568.17000000000007</v>
      </c>
      <c r="I239" s="11">
        <f>Prislista!I239*'Prislista 2021-10-01'!$H$1</f>
        <v>631.30000000000007</v>
      </c>
      <c r="J239" s="11">
        <f>Prislista!J239*'Prislista 2021-10-01'!$H$1</f>
        <v>749</v>
      </c>
      <c r="K239" s="11">
        <f>Prislista!K239*'Prislista 2021-10-01'!$H$1</f>
        <v>952.30000000000007</v>
      </c>
      <c r="L239" s="61" t="s">
        <v>48</v>
      </c>
      <c r="M239" s="61">
        <v>16000</v>
      </c>
    </row>
    <row r="240" spans="1:13" x14ac:dyDescent="0.35">
      <c r="A240" s="61" t="s">
        <v>104</v>
      </c>
      <c r="B240" s="61" t="s">
        <v>105</v>
      </c>
      <c r="C240" s="61" t="s">
        <v>6</v>
      </c>
      <c r="D240" s="61" t="s">
        <v>59</v>
      </c>
      <c r="E240" s="61" t="s">
        <v>3</v>
      </c>
      <c r="F240" s="61" t="s">
        <v>63</v>
      </c>
      <c r="G240" s="61" t="s">
        <v>27</v>
      </c>
      <c r="H240" s="11">
        <f>Prislista!H240*'Prislista 2021-10-01'!$H$1</f>
        <v>568.17000000000007</v>
      </c>
      <c r="I240" s="11">
        <f>Prislista!I240*'Prislista 2021-10-01'!$H$1</f>
        <v>631.30000000000007</v>
      </c>
      <c r="J240" s="11">
        <f>Prislista!J240*'Prislista 2021-10-01'!$H$1</f>
        <v>749</v>
      </c>
      <c r="K240" s="11">
        <f>Prislista!K240*'Prislista 2021-10-01'!$H$1</f>
        <v>952.30000000000007</v>
      </c>
      <c r="L240" s="61" t="s">
        <v>48</v>
      </c>
      <c r="M240" s="61">
        <v>16000</v>
      </c>
    </row>
    <row r="241" spans="1:13" x14ac:dyDescent="0.35">
      <c r="A241" s="61" t="s">
        <v>104</v>
      </c>
      <c r="B241" s="61" t="s">
        <v>105</v>
      </c>
      <c r="C241" s="61" t="s">
        <v>6</v>
      </c>
      <c r="D241" s="61" t="s">
        <v>61</v>
      </c>
      <c r="E241" s="61" t="s">
        <v>2</v>
      </c>
      <c r="F241" s="61" t="s">
        <v>63</v>
      </c>
      <c r="G241" s="61" t="s">
        <v>62</v>
      </c>
      <c r="H241" s="11">
        <f>Prislista!H241*'Prislista 2021-10-01'!$H$1</f>
        <v>414.09000000000003</v>
      </c>
      <c r="I241" s="11">
        <f>Prislista!I241*'Prislista 2021-10-01'!$H$1</f>
        <v>460.1</v>
      </c>
      <c r="J241" s="11">
        <f>Prislista!J241*'Prislista 2021-10-01'!$H$1</f>
        <v>599.20000000000005</v>
      </c>
      <c r="K241" s="11">
        <f>Prislista!K241*'Prislista 2021-10-01'!$H$1</f>
        <v>770.40000000000009</v>
      </c>
      <c r="L241" s="61" t="s">
        <v>48</v>
      </c>
      <c r="M241" s="61">
        <v>16000</v>
      </c>
    </row>
    <row r="242" spans="1:13" x14ac:dyDescent="0.35">
      <c r="A242" s="61" t="s">
        <v>104</v>
      </c>
      <c r="B242" s="61" t="s">
        <v>105</v>
      </c>
      <c r="C242" s="61" t="s">
        <v>7</v>
      </c>
      <c r="D242" s="61" t="s">
        <v>47</v>
      </c>
      <c r="E242" s="61" t="s">
        <v>2</v>
      </c>
      <c r="F242" s="61" t="s">
        <v>63</v>
      </c>
      <c r="G242" s="61" t="s">
        <v>10</v>
      </c>
      <c r="H242" s="11">
        <f>Prislista!H242*'Prislista 2021-10-01'!$H$1</f>
        <v>650.02500000000009</v>
      </c>
      <c r="I242" s="11">
        <f>Prislista!I242*'Prislista 2021-10-01'!$H$1</f>
        <v>722.25</v>
      </c>
      <c r="J242" s="11">
        <f>Prislista!J242*'Prislista 2021-10-01'!$H$1</f>
        <v>802.5</v>
      </c>
      <c r="K242" s="11">
        <f>Prislista!K242*'Prislista 2021-10-01'!$H$1</f>
        <v>1016.5000000000001</v>
      </c>
      <c r="L242" s="61" t="s">
        <v>48</v>
      </c>
      <c r="M242" s="61">
        <v>30000</v>
      </c>
    </row>
    <row r="243" spans="1:13" x14ac:dyDescent="0.35">
      <c r="A243" s="61" t="s">
        <v>104</v>
      </c>
      <c r="B243" s="61" t="s">
        <v>105</v>
      </c>
      <c r="C243" s="61" t="s">
        <v>7</v>
      </c>
      <c r="D243" s="61" t="s">
        <v>47</v>
      </c>
      <c r="E243" s="61" t="s">
        <v>2</v>
      </c>
      <c r="F243" s="61" t="s">
        <v>63</v>
      </c>
      <c r="G243" s="61" t="s">
        <v>11</v>
      </c>
      <c r="H243" s="11">
        <f>Prislista!H243*'Prislista 2021-10-01'!$H$1</f>
        <v>650.02500000000009</v>
      </c>
      <c r="I243" s="11">
        <f>Prislista!I243*'Prislista 2021-10-01'!$H$1</f>
        <v>722.25</v>
      </c>
      <c r="J243" s="11">
        <f>Prislista!J243*'Prislista 2021-10-01'!$H$1</f>
        <v>802.5</v>
      </c>
      <c r="K243" s="11">
        <f>Prislista!K243*'Prislista 2021-10-01'!$H$1</f>
        <v>1016.5000000000001</v>
      </c>
      <c r="L243" s="61" t="s">
        <v>48</v>
      </c>
      <c r="M243" s="61">
        <v>30000</v>
      </c>
    </row>
    <row r="244" spans="1:13" x14ac:dyDescent="0.35">
      <c r="A244" s="61" t="s">
        <v>104</v>
      </c>
      <c r="B244" s="61" t="s">
        <v>105</v>
      </c>
      <c r="C244" s="61" t="s">
        <v>7</v>
      </c>
      <c r="D244" s="61" t="s">
        <v>47</v>
      </c>
      <c r="E244" s="61" t="s">
        <v>2</v>
      </c>
      <c r="F244" s="61" t="s">
        <v>63</v>
      </c>
      <c r="G244" s="61" t="s">
        <v>49</v>
      </c>
      <c r="H244" s="11">
        <f>Prislista!H244*'Prislista 2021-10-01'!$H$1</f>
        <v>650.02500000000009</v>
      </c>
      <c r="I244" s="11">
        <f>Prislista!I244*'Prislista 2021-10-01'!$H$1</f>
        <v>722.25</v>
      </c>
      <c r="J244" s="11">
        <f>Prislista!J244*'Prislista 2021-10-01'!$H$1</f>
        <v>802.5</v>
      </c>
      <c r="K244" s="11">
        <f>Prislista!K244*'Prislista 2021-10-01'!$H$1</f>
        <v>1016.5000000000001</v>
      </c>
      <c r="L244" s="61" t="s">
        <v>48</v>
      </c>
      <c r="M244" s="61">
        <v>30000</v>
      </c>
    </row>
    <row r="245" spans="1:13" x14ac:dyDescent="0.35">
      <c r="A245" s="61" t="s">
        <v>104</v>
      </c>
      <c r="B245" s="61" t="s">
        <v>105</v>
      </c>
      <c r="C245" s="61" t="s">
        <v>7</v>
      </c>
      <c r="D245" s="61" t="s">
        <v>47</v>
      </c>
      <c r="E245" s="61" t="s">
        <v>2</v>
      </c>
      <c r="F245" s="61" t="s">
        <v>63</v>
      </c>
      <c r="G245" s="61" t="s">
        <v>12</v>
      </c>
      <c r="H245" s="11">
        <f>Prislista!H245*'Prislista 2021-10-01'!$H$1</f>
        <v>650.02500000000009</v>
      </c>
      <c r="I245" s="11">
        <f>Prislista!I245*'Prislista 2021-10-01'!$H$1</f>
        <v>722.25</v>
      </c>
      <c r="J245" s="11">
        <f>Prislista!J245*'Prislista 2021-10-01'!$H$1</f>
        <v>802.5</v>
      </c>
      <c r="K245" s="11">
        <f>Prislista!K245*'Prislista 2021-10-01'!$H$1</f>
        <v>1016.5000000000001</v>
      </c>
      <c r="L245" s="61" t="s">
        <v>48</v>
      </c>
      <c r="M245" s="61">
        <v>30000</v>
      </c>
    </row>
    <row r="246" spans="1:13" x14ac:dyDescent="0.35">
      <c r="A246" s="61" t="s">
        <v>104</v>
      </c>
      <c r="B246" s="61" t="s">
        <v>105</v>
      </c>
      <c r="C246" s="61" t="s">
        <v>7</v>
      </c>
      <c r="D246" s="61" t="s">
        <v>50</v>
      </c>
      <c r="E246" s="61" t="s">
        <v>2</v>
      </c>
      <c r="F246" s="61" t="s">
        <v>63</v>
      </c>
      <c r="G246" s="61" t="s">
        <v>13</v>
      </c>
      <c r="H246" s="11">
        <f>Prislista!H246*'Prislista 2021-10-01'!$H$1</f>
        <v>568.17000000000007</v>
      </c>
      <c r="I246" s="11">
        <f>Prislista!I246*'Prislista 2021-10-01'!$H$1</f>
        <v>631.30000000000007</v>
      </c>
      <c r="J246" s="11">
        <f>Prislista!J246*'Prislista 2021-10-01'!$H$1</f>
        <v>749</v>
      </c>
      <c r="K246" s="11">
        <f>Prislista!K246*'Prislista 2021-10-01'!$H$1</f>
        <v>952.30000000000007</v>
      </c>
      <c r="L246" s="61" t="s">
        <v>48</v>
      </c>
      <c r="M246" s="61">
        <v>30000</v>
      </c>
    </row>
    <row r="247" spans="1:13" x14ac:dyDescent="0.35">
      <c r="A247" s="61" t="s">
        <v>104</v>
      </c>
      <c r="B247" s="61" t="s">
        <v>105</v>
      </c>
      <c r="C247" s="61" t="s">
        <v>7</v>
      </c>
      <c r="D247" s="61" t="s">
        <v>50</v>
      </c>
      <c r="E247" s="61" t="s">
        <v>2</v>
      </c>
      <c r="F247" s="61" t="s">
        <v>63</v>
      </c>
      <c r="G247" s="61" t="s">
        <v>14</v>
      </c>
      <c r="H247" s="11">
        <f>Prislista!H247*'Prislista 2021-10-01'!$H$1</f>
        <v>568.17000000000007</v>
      </c>
      <c r="I247" s="11">
        <f>Prislista!I247*'Prislista 2021-10-01'!$H$1</f>
        <v>631.30000000000007</v>
      </c>
      <c r="J247" s="11">
        <f>Prislista!J247*'Prislista 2021-10-01'!$H$1</f>
        <v>749</v>
      </c>
      <c r="K247" s="11">
        <f>Prislista!K247*'Prislista 2021-10-01'!$H$1</f>
        <v>952.30000000000007</v>
      </c>
      <c r="L247" s="61" t="s">
        <v>48</v>
      </c>
      <c r="M247" s="61">
        <v>30000</v>
      </c>
    </row>
    <row r="248" spans="1:13" x14ac:dyDescent="0.35">
      <c r="A248" s="61" t="s">
        <v>104</v>
      </c>
      <c r="B248" s="61" t="s">
        <v>105</v>
      </c>
      <c r="C248" s="61" t="s">
        <v>7</v>
      </c>
      <c r="D248" s="61" t="s">
        <v>50</v>
      </c>
      <c r="E248" s="61" t="s">
        <v>2</v>
      </c>
      <c r="F248" s="61" t="s">
        <v>63</v>
      </c>
      <c r="G248" s="61" t="s">
        <v>15</v>
      </c>
      <c r="H248" s="11">
        <f>Prislista!H248*'Prislista 2021-10-01'!$H$1</f>
        <v>568.17000000000007</v>
      </c>
      <c r="I248" s="11">
        <f>Prislista!I248*'Prislista 2021-10-01'!$H$1</f>
        <v>631.30000000000007</v>
      </c>
      <c r="J248" s="11">
        <f>Prislista!J248*'Prislista 2021-10-01'!$H$1</f>
        <v>749</v>
      </c>
      <c r="K248" s="11">
        <f>Prislista!K248*'Prislista 2021-10-01'!$H$1</f>
        <v>952.30000000000007</v>
      </c>
      <c r="L248" s="61" t="s">
        <v>48</v>
      </c>
      <c r="M248" s="61">
        <v>30000</v>
      </c>
    </row>
    <row r="249" spans="1:13" x14ac:dyDescent="0.35">
      <c r="A249" s="61" t="s">
        <v>104</v>
      </c>
      <c r="B249" s="61" t="s">
        <v>105</v>
      </c>
      <c r="C249" s="61" t="s">
        <v>7</v>
      </c>
      <c r="D249" s="61" t="s">
        <v>50</v>
      </c>
      <c r="E249" s="61" t="s">
        <v>2</v>
      </c>
      <c r="F249" s="61" t="s">
        <v>63</v>
      </c>
      <c r="G249" s="61" t="s">
        <v>16</v>
      </c>
      <c r="H249" s="11">
        <f>Prislista!H249*'Prislista 2021-10-01'!$H$1</f>
        <v>568.17000000000007</v>
      </c>
      <c r="I249" s="11">
        <f>Prislista!I249*'Prislista 2021-10-01'!$H$1</f>
        <v>631.30000000000007</v>
      </c>
      <c r="J249" s="11">
        <f>Prislista!J249*'Prislista 2021-10-01'!$H$1</f>
        <v>749</v>
      </c>
      <c r="K249" s="11">
        <f>Prislista!K249*'Prislista 2021-10-01'!$H$1</f>
        <v>952.30000000000007</v>
      </c>
      <c r="L249" s="61" t="s">
        <v>48</v>
      </c>
      <c r="M249" s="61">
        <v>30000</v>
      </c>
    </row>
    <row r="250" spans="1:13" x14ac:dyDescent="0.35">
      <c r="A250" s="61" t="s">
        <v>104</v>
      </c>
      <c r="B250" s="61" t="s">
        <v>105</v>
      </c>
      <c r="C250" s="61" t="s">
        <v>7</v>
      </c>
      <c r="D250" s="61" t="s">
        <v>50</v>
      </c>
      <c r="E250" s="61" t="s">
        <v>2</v>
      </c>
      <c r="F250" s="61" t="s">
        <v>63</v>
      </c>
      <c r="G250" s="61" t="s">
        <v>17</v>
      </c>
      <c r="H250" s="11">
        <f>Prislista!H250*'Prislista 2021-10-01'!$H$1</f>
        <v>568.17000000000007</v>
      </c>
      <c r="I250" s="11">
        <f>Prislista!I250*'Prislista 2021-10-01'!$H$1</f>
        <v>631.30000000000007</v>
      </c>
      <c r="J250" s="11">
        <f>Prislista!J250*'Prislista 2021-10-01'!$H$1</f>
        <v>749</v>
      </c>
      <c r="K250" s="11">
        <f>Prislista!K250*'Prislista 2021-10-01'!$H$1</f>
        <v>952.30000000000007</v>
      </c>
      <c r="L250" s="61" t="s">
        <v>48</v>
      </c>
      <c r="M250" s="61">
        <v>30000</v>
      </c>
    </row>
    <row r="251" spans="1:13" x14ac:dyDescent="0.35">
      <c r="A251" s="61" t="s">
        <v>104</v>
      </c>
      <c r="B251" s="61" t="s">
        <v>105</v>
      </c>
      <c r="C251" s="61" t="s">
        <v>7</v>
      </c>
      <c r="D251" s="61" t="s">
        <v>51</v>
      </c>
      <c r="E251" s="61" t="s">
        <v>2</v>
      </c>
      <c r="F251" s="61" t="s">
        <v>63</v>
      </c>
      <c r="G251" s="61" t="s">
        <v>18</v>
      </c>
      <c r="H251" s="11">
        <f>Prislista!H251*'Prislista 2021-10-01'!$H$1</f>
        <v>587.43000000000006</v>
      </c>
      <c r="I251" s="11">
        <f>Prislista!I251*'Prislista 2021-10-01'!$H$1</f>
        <v>652.70000000000005</v>
      </c>
      <c r="J251" s="11">
        <f>Prislista!J251*'Prislista 2021-10-01'!$H$1</f>
        <v>802.5</v>
      </c>
      <c r="K251" s="11">
        <f>Prislista!K251*'Prislista 2021-10-01'!$H$1</f>
        <v>963</v>
      </c>
      <c r="L251" s="61" t="s">
        <v>48</v>
      </c>
      <c r="M251" s="61">
        <v>30000</v>
      </c>
    </row>
    <row r="252" spans="1:13" x14ac:dyDescent="0.35">
      <c r="A252" s="61" t="s">
        <v>104</v>
      </c>
      <c r="B252" s="61" t="s">
        <v>105</v>
      </c>
      <c r="C252" s="61" t="s">
        <v>7</v>
      </c>
      <c r="D252" s="61" t="s">
        <v>51</v>
      </c>
      <c r="E252" s="61" t="s">
        <v>2</v>
      </c>
      <c r="F252" s="61" t="s">
        <v>63</v>
      </c>
      <c r="G252" s="61" t="s">
        <v>19</v>
      </c>
      <c r="H252" s="11">
        <f>Prislista!H252*'Prislista 2021-10-01'!$H$1</f>
        <v>587.43000000000006</v>
      </c>
      <c r="I252" s="11">
        <f>Prislista!I252*'Prislista 2021-10-01'!$H$1</f>
        <v>652.70000000000005</v>
      </c>
      <c r="J252" s="11">
        <f>Prislista!J252*'Prislista 2021-10-01'!$H$1</f>
        <v>802.5</v>
      </c>
      <c r="K252" s="11">
        <f>Prislista!K252*'Prislista 2021-10-01'!$H$1</f>
        <v>963</v>
      </c>
      <c r="L252" s="61" t="s">
        <v>48</v>
      </c>
      <c r="M252" s="61">
        <v>30000</v>
      </c>
    </row>
    <row r="253" spans="1:13" x14ac:dyDescent="0.35">
      <c r="A253" s="61" t="s">
        <v>104</v>
      </c>
      <c r="B253" s="61" t="s">
        <v>105</v>
      </c>
      <c r="C253" s="61" t="s">
        <v>7</v>
      </c>
      <c r="D253" s="61" t="s">
        <v>51</v>
      </c>
      <c r="E253" s="61" t="s">
        <v>3</v>
      </c>
      <c r="F253" s="61" t="s">
        <v>63</v>
      </c>
      <c r="G253" s="61" t="s">
        <v>20</v>
      </c>
      <c r="H253" s="11">
        <f>Prislista!H253*'Prislista 2021-10-01'!$H$1</f>
        <v>587.43000000000006</v>
      </c>
      <c r="I253" s="11">
        <f>Prislista!I253*'Prislista 2021-10-01'!$H$1</f>
        <v>652.70000000000005</v>
      </c>
      <c r="J253" s="11">
        <f>Prislista!J253*'Prislista 2021-10-01'!$H$1</f>
        <v>802.5</v>
      </c>
      <c r="K253" s="11">
        <f>Prislista!K253*'Prislista 2021-10-01'!$H$1</f>
        <v>963</v>
      </c>
      <c r="L253" s="61" t="s">
        <v>48</v>
      </c>
      <c r="M253" s="61">
        <v>30000</v>
      </c>
    </row>
    <row r="254" spans="1:13" x14ac:dyDescent="0.35">
      <c r="A254" s="61" t="s">
        <v>104</v>
      </c>
      <c r="B254" s="61" t="s">
        <v>105</v>
      </c>
      <c r="C254" s="61" t="s">
        <v>7</v>
      </c>
      <c r="D254" s="61" t="s">
        <v>51</v>
      </c>
      <c r="E254" s="61" t="s">
        <v>3</v>
      </c>
      <c r="F254" s="61" t="s">
        <v>63</v>
      </c>
      <c r="G254" s="61" t="s">
        <v>21</v>
      </c>
      <c r="H254" s="11">
        <f>Prislista!H254*'Prislista 2021-10-01'!$H$1</f>
        <v>587.43000000000006</v>
      </c>
      <c r="I254" s="11">
        <f>Prislista!I254*'Prislista 2021-10-01'!$H$1</f>
        <v>652.70000000000005</v>
      </c>
      <c r="J254" s="11">
        <f>Prislista!J254*'Prislista 2021-10-01'!$H$1</f>
        <v>802.5</v>
      </c>
      <c r="K254" s="11">
        <f>Prislista!K254*'Prislista 2021-10-01'!$H$1</f>
        <v>963</v>
      </c>
      <c r="L254" s="61" t="s">
        <v>48</v>
      </c>
      <c r="M254" s="61">
        <v>30000</v>
      </c>
    </row>
    <row r="255" spans="1:13" x14ac:dyDescent="0.35">
      <c r="A255" s="61" t="s">
        <v>104</v>
      </c>
      <c r="B255" s="61" t="s">
        <v>105</v>
      </c>
      <c r="C255" s="61" t="s">
        <v>7</v>
      </c>
      <c r="D255" s="61" t="s">
        <v>52</v>
      </c>
      <c r="E255" s="61" t="s">
        <v>2</v>
      </c>
      <c r="F255" s="61" t="s">
        <v>63</v>
      </c>
      <c r="G255" s="61" t="s">
        <v>53</v>
      </c>
      <c r="H255" s="11">
        <f>Prislista!H255*'Prislista 2021-10-01'!$H$1</f>
        <v>667.35900000000004</v>
      </c>
      <c r="I255" s="11">
        <f>Prislista!I255*'Prislista 2021-10-01'!$H$1</f>
        <v>741.51</v>
      </c>
      <c r="J255" s="11">
        <f>Prislista!J255*'Prislista 2021-10-01'!$H$1</f>
        <v>823.90000000000009</v>
      </c>
      <c r="K255" s="11">
        <f>Prislista!K255*'Prislista 2021-10-01'!$H$1</f>
        <v>1016.5000000000001</v>
      </c>
      <c r="L255" s="61" t="s">
        <v>48</v>
      </c>
      <c r="M255" s="61">
        <v>30000</v>
      </c>
    </row>
    <row r="256" spans="1:13" x14ac:dyDescent="0.35">
      <c r="A256" s="61" t="s">
        <v>104</v>
      </c>
      <c r="B256" s="61" t="s">
        <v>105</v>
      </c>
      <c r="C256" s="61" t="s">
        <v>7</v>
      </c>
      <c r="D256" s="61" t="s">
        <v>52</v>
      </c>
      <c r="E256" s="61" t="s">
        <v>2</v>
      </c>
      <c r="F256" s="61" t="s">
        <v>63</v>
      </c>
      <c r="G256" s="61" t="s">
        <v>54</v>
      </c>
      <c r="H256" s="11">
        <f>Prislista!H256*'Prislista 2021-10-01'!$H$1</f>
        <v>667.35900000000004</v>
      </c>
      <c r="I256" s="11">
        <f>Prislista!I256*'Prislista 2021-10-01'!$H$1</f>
        <v>741.51</v>
      </c>
      <c r="J256" s="11">
        <f>Prislista!J256*'Prislista 2021-10-01'!$H$1</f>
        <v>823.90000000000009</v>
      </c>
      <c r="K256" s="11">
        <f>Prislista!K256*'Prislista 2021-10-01'!$H$1</f>
        <v>1016.5000000000001</v>
      </c>
      <c r="L256" s="61" t="s">
        <v>48</v>
      </c>
      <c r="M256" s="61">
        <v>30000</v>
      </c>
    </row>
    <row r="257" spans="1:13" x14ac:dyDescent="0.35">
      <c r="A257" s="61" t="s">
        <v>104</v>
      </c>
      <c r="B257" s="61" t="s">
        <v>105</v>
      </c>
      <c r="C257" s="61" t="s">
        <v>7</v>
      </c>
      <c r="D257" s="61" t="s">
        <v>52</v>
      </c>
      <c r="E257" s="61" t="s">
        <v>2</v>
      </c>
      <c r="F257" s="61" t="s">
        <v>63</v>
      </c>
      <c r="G257" s="61" t="s">
        <v>55</v>
      </c>
      <c r="H257" s="11">
        <f>Prislista!H257*'Prislista 2021-10-01'!$H$1</f>
        <v>667.35900000000004</v>
      </c>
      <c r="I257" s="11">
        <f>Prislista!I257*'Prislista 2021-10-01'!$H$1</f>
        <v>741.51</v>
      </c>
      <c r="J257" s="11">
        <f>Prislista!J257*'Prislista 2021-10-01'!$H$1</f>
        <v>823.90000000000009</v>
      </c>
      <c r="K257" s="11">
        <f>Prislista!K257*'Prislista 2021-10-01'!$H$1</f>
        <v>1016.5000000000001</v>
      </c>
      <c r="L257" s="61" t="s">
        <v>48</v>
      </c>
      <c r="M257" s="61">
        <v>30000</v>
      </c>
    </row>
    <row r="258" spans="1:13" x14ac:dyDescent="0.35">
      <c r="A258" s="61" t="s">
        <v>104</v>
      </c>
      <c r="B258" s="61" t="s">
        <v>105</v>
      </c>
      <c r="C258" s="61" t="s">
        <v>7</v>
      </c>
      <c r="D258" s="61" t="s">
        <v>52</v>
      </c>
      <c r="E258" s="61" t="s">
        <v>2</v>
      </c>
      <c r="F258" s="61" t="s">
        <v>63</v>
      </c>
      <c r="G258" s="61" t="s">
        <v>56</v>
      </c>
      <c r="H258" s="11">
        <f>Prislista!H258*'Prislista 2021-10-01'!$H$1</f>
        <v>667.35900000000004</v>
      </c>
      <c r="I258" s="11">
        <f>Prislista!I258*'Prislista 2021-10-01'!$H$1</f>
        <v>741.51</v>
      </c>
      <c r="J258" s="11">
        <f>Prislista!J258*'Prislista 2021-10-01'!$H$1</f>
        <v>823.90000000000009</v>
      </c>
      <c r="K258" s="11">
        <f>Prislista!K258*'Prislista 2021-10-01'!$H$1</f>
        <v>1016.5000000000001</v>
      </c>
      <c r="L258" s="61" t="s">
        <v>48</v>
      </c>
      <c r="M258" s="61">
        <v>30000</v>
      </c>
    </row>
    <row r="259" spans="1:13" x14ac:dyDescent="0.35">
      <c r="A259" s="61" t="s">
        <v>104</v>
      </c>
      <c r="B259" s="61" t="s">
        <v>105</v>
      </c>
      <c r="C259" s="61" t="s">
        <v>7</v>
      </c>
      <c r="D259" s="61" t="s">
        <v>52</v>
      </c>
      <c r="E259" s="61" t="s">
        <v>2</v>
      </c>
      <c r="F259" s="61" t="s">
        <v>63</v>
      </c>
      <c r="G259" s="61" t="s">
        <v>57</v>
      </c>
      <c r="H259" s="11">
        <f>Prislista!H259*'Prislista 2021-10-01'!$H$1</f>
        <v>667.35900000000004</v>
      </c>
      <c r="I259" s="11">
        <f>Prislista!I259*'Prislista 2021-10-01'!$H$1</f>
        <v>741.51</v>
      </c>
      <c r="J259" s="11">
        <f>Prislista!J259*'Prislista 2021-10-01'!$H$1</f>
        <v>823.90000000000009</v>
      </c>
      <c r="K259" s="11">
        <f>Prislista!K259*'Prislista 2021-10-01'!$H$1</f>
        <v>1016.5000000000001</v>
      </c>
      <c r="L259" s="61" t="s">
        <v>48</v>
      </c>
      <c r="M259" s="61">
        <v>30000</v>
      </c>
    </row>
    <row r="260" spans="1:13" x14ac:dyDescent="0.35">
      <c r="A260" s="61" t="s">
        <v>104</v>
      </c>
      <c r="B260" s="61" t="s">
        <v>105</v>
      </c>
      <c r="C260" s="61" t="s">
        <v>7</v>
      </c>
      <c r="D260" s="61" t="s">
        <v>58</v>
      </c>
      <c r="E260" s="61" t="s">
        <v>2</v>
      </c>
      <c r="F260" s="61" t="s">
        <v>63</v>
      </c>
      <c r="G260" s="61" t="s">
        <v>22</v>
      </c>
      <c r="H260" s="11">
        <f>Prislista!H260*'Prislista 2021-10-01'!$H$1</f>
        <v>674.1</v>
      </c>
      <c r="I260" s="11">
        <f>Prislista!I260*'Prislista 2021-10-01'!$H$1</f>
        <v>749</v>
      </c>
      <c r="J260" s="11">
        <f>Prislista!J260*'Prislista 2021-10-01'!$H$1</f>
        <v>1016.5000000000001</v>
      </c>
      <c r="K260" s="11">
        <f>Prislista!K260*'Prislista 2021-10-01'!$H$1</f>
        <v>1123.5</v>
      </c>
      <c r="L260" s="61" t="s">
        <v>48</v>
      </c>
      <c r="M260" s="61">
        <v>30000</v>
      </c>
    </row>
    <row r="261" spans="1:13" x14ac:dyDescent="0.35">
      <c r="A261" s="61" t="s">
        <v>104</v>
      </c>
      <c r="B261" s="61" t="s">
        <v>105</v>
      </c>
      <c r="C261" s="61" t="s">
        <v>7</v>
      </c>
      <c r="D261" s="61" t="s">
        <v>58</v>
      </c>
      <c r="E261" s="61" t="s">
        <v>2</v>
      </c>
      <c r="F261" s="61" t="s">
        <v>63</v>
      </c>
      <c r="G261" s="61" t="s">
        <v>23</v>
      </c>
      <c r="H261" s="11">
        <f>Prislista!H261*'Prislista 2021-10-01'!$H$1</f>
        <v>674.1</v>
      </c>
      <c r="I261" s="11">
        <f>Prislista!I261*'Prislista 2021-10-01'!$H$1</f>
        <v>749</v>
      </c>
      <c r="J261" s="11">
        <f>Prislista!J261*'Prislista 2021-10-01'!$H$1</f>
        <v>1016.5000000000001</v>
      </c>
      <c r="K261" s="11">
        <f>Prislista!K261*'Prislista 2021-10-01'!$H$1</f>
        <v>1123.5</v>
      </c>
      <c r="L261" s="61" t="s">
        <v>48</v>
      </c>
      <c r="M261" s="61">
        <v>30000</v>
      </c>
    </row>
    <row r="262" spans="1:13" x14ac:dyDescent="0.35">
      <c r="A262" s="61" t="s">
        <v>104</v>
      </c>
      <c r="B262" s="61" t="s">
        <v>105</v>
      </c>
      <c r="C262" s="61" t="s">
        <v>7</v>
      </c>
      <c r="D262" s="61" t="s">
        <v>58</v>
      </c>
      <c r="E262" s="61" t="s">
        <v>3</v>
      </c>
      <c r="F262" s="61" t="s">
        <v>63</v>
      </c>
      <c r="G262" s="61" t="s">
        <v>24</v>
      </c>
      <c r="H262" s="11">
        <f>Prislista!H262*'Prislista 2021-10-01'!$H$1</f>
        <v>674.1</v>
      </c>
      <c r="I262" s="11">
        <f>Prislista!I262*'Prislista 2021-10-01'!$H$1</f>
        <v>749</v>
      </c>
      <c r="J262" s="11">
        <f>Prislista!J262*'Prislista 2021-10-01'!$H$1</f>
        <v>1016.5000000000001</v>
      </c>
      <c r="K262" s="11">
        <f>Prislista!K262*'Prislista 2021-10-01'!$H$1</f>
        <v>1123.5</v>
      </c>
      <c r="L262" s="61" t="s">
        <v>48</v>
      </c>
      <c r="M262" s="61">
        <v>30000</v>
      </c>
    </row>
    <row r="263" spans="1:13" x14ac:dyDescent="0.35">
      <c r="A263" s="61" t="s">
        <v>104</v>
      </c>
      <c r="B263" s="61" t="s">
        <v>105</v>
      </c>
      <c r="C263" s="61" t="s">
        <v>7</v>
      </c>
      <c r="D263" s="61" t="s">
        <v>59</v>
      </c>
      <c r="E263" s="61" t="s">
        <v>2</v>
      </c>
      <c r="F263" s="61" t="s">
        <v>63</v>
      </c>
      <c r="G263" s="61" t="s">
        <v>60</v>
      </c>
      <c r="H263" s="11">
        <f>Prislista!H263*'Prislista 2021-10-01'!$H$1</f>
        <v>568.17000000000007</v>
      </c>
      <c r="I263" s="11">
        <f>Prislista!I263*'Prislista 2021-10-01'!$H$1</f>
        <v>631.30000000000007</v>
      </c>
      <c r="J263" s="11">
        <f>Prislista!J263*'Prislista 2021-10-01'!$H$1</f>
        <v>749</v>
      </c>
      <c r="K263" s="11">
        <f>Prislista!K263*'Prislista 2021-10-01'!$H$1</f>
        <v>952.30000000000007</v>
      </c>
      <c r="L263" s="61" t="s">
        <v>48</v>
      </c>
      <c r="M263" s="61">
        <v>30000</v>
      </c>
    </row>
    <row r="264" spans="1:13" x14ac:dyDescent="0.35">
      <c r="A264" s="61" t="s">
        <v>104</v>
      </c>
      <c r="B264" s="61" t="s">
        <v>105</v>
      </c>
      <c r="C264" s="61" t="s">
        <v>7</v>
      </c>
      <c r="D264" s="61" t="s">
        <v>59</v>
      </c>
      <c r="E264" s="61" t="s">
        <v>2</v>
      </c>
      <c r="F264" s="61" t="s">
        <v>63</v>
      </c>
      <c r="G264" s="61" t="s">
        <v>25</v>
      </c>
      <c r="H264" s="11">
        <f>Prislista!H264*'Prislista 2021-10-01'!$H$1</f>
        <v>568.17000000000007</v>
      </c>
      <c r="I264" s="11">
        <f>Prislista!I264*'Prislista 2021-10-01'!$H$1</f>
        <v>631.30000000000007</v>
      </c>
      <c r="J264" s="11">
        <f>Prislista!J264*'Prislista 2021-10-01'!$H$1</f>
        <v>749</v>
      </c>
      <c r="K264" s="11">
        <f>Prislista!K264*'Prislista 2021-10-01'!$H$1</f>
        <v>952.30000000000007</v>
      </c>
      <c r="L264" s="61" t="s">
        <v>48</v>
      </c>
      <c r="M264" s="61">
        <v>30000</v>
      </c>
    </row>
    <row r="265" spans="1:13" x14ac:dyDescent="0.35">
      <c r="A265" s="61" t="s">
        <v>104</v>
      </c>
      <c r="B265" s="61" t="s">
        <v>105</v>
      </c>
      <c r="C265" s="61" t="s">
        <v>7</v>
      </c>
      <c r="D265" s="61" t="s">
        <v>59</v>
      </c>
      <c r="E265" s="61" t="s">
        <v>2</v>
      </c>
      <c r="F265" s="61" t="s">
        <v>63</v>
      </c>
      <c r="G265" s="61" t="s">
        <v>26</v>
      </c>
      <c r="H265" s="11">
        <f>Prislista!H265*'Prislista 2021-10-01'!$H$1</f>
        <v>568.17000000000007</v>
      </c>
      <c r="I265" s="11">
        <f>Prislista!I265*'Prislista 2021-10-01'!$H$1</f>
        <v>631.30000000000007</v>
      </c>
      <c r="J265" s="11">
        <f>Prislista!J265*'Prislista 2021-10-01'!$H$1</f>
        <v>749</v>
      </c>
      <c r="K265" s="11">
        <f>Prislista!K265*'Prislista 2021-10-01'!$H$1</f>
        <v>952.30000000000007</v>
      </c>
      <c r="L265" s="61" t="s">
        <v>48</v>
      </c>
      <c r="M265" s="61">
        <v>30000</v>
      </c>
    </row>
    <row r="266" spans="1:13" x14ac:dyDescent="0.35">
      <c r="A266" s="61" t="s">
        <v>104</v>
      </c>
      <c r="B266" s="61" t="s">
        <v>105</v>
      </c>
      <c r="C266" s="61" t="s">
        <v>7</v>
      </c>
      <c r="D266" s="61" t="s">
        <v>59</v>
      </c>
      <c r="E266" s="61" t="s">
        <v>3</v>
      </c>
      <c r="F266" s="61" t="s">
        <v>63</v>
      </c>
      <c r="G266" s="61" t="s">
        <v>27</v>
      </c>
      <c r="H266" s="11">
        <f>Prislista!H266*'Prislista 2021-10-01'!$H$1</f>
        <v>568.17000000000007</v>
      </c>
      <c r="I266" s="11">
        <f>Prislista!I266*'Prislista 2021-10-01'!$H$1</f>
        <v>631.30000000000007</v>
      </c>
      <c r="J266" s="11">
        <f>Prislista!J266*'Prislista 2021-10-01'!$H$1</f>
        <v>749</v>
      </c>
      <c r="K266" s="11">
        <f>Prislista!K266*'Prislista 2021-10-01'!$H$1</f>
        <v>952.30000000000007</v>
      </c>
      <c r="L266" s="61" t="s">
        <v>48</v>
      </c>
      <c r="M266" s="61">
        <v>30000</v>
      </c>
    </row>
    <row r="267" spans="1:13" x14ac:dyDescent="0.35">
      <c r="A267" s="61" t="s">
        <v>104</v>
      </c>
      <c r="B267" s="61" t="s">
        <v>105</v>
      </c>
      <c r="C267" s="61" t="s">
        <v>7</v>
      </c>
      <c r="D267" s="61" t="s">
        <v>61</v>
      </c>
      <c r="E267" s="61" t="s">
        <v>2</v>
      </c>
      <c r="F267" s="61" t="s">
        <v>63</v>
      </c>
      <c r="G267" s="61" t="s">
        <v>62</v>
      </c>
      <c r="H267" s="11">
        <f>Prislista!H267*'Prislista 2021-10-01'!$H$1</f>
        <v>414.09000000000003</v>
      </c>
      <c r="I267" s="11">
        <f>Prislista!I267*'Prislista 2021-10-01'!$H$1</f>
        <v>460.1</v>
      </c>
      <c r="J267" s="11">
        <f>Prislista!J267*'Prislista 2021-10-01'!$H$1</f>
        <v>599.20000000000005</v>
      </c>
      <c r="K267" s="11">
        <f>Prislista!K267*'Prislista 2021-10-01'!$H$1</f>
        <v>770.40000000000009</v>
      </c>
      <c r="L267" s="61" t="s">
        <v>48</v>
      </c>
      <c r="M267" s="61">
        <v>30000</v>
      </c>
    </row>
    <row r="268" spans="1:13" x14ac:dyDescent="0.35">
      <c r="A268" s="61" t="s">
        <v>104</v>
      </c>
      <c r="B268" s="61" t="s">
        <v>105</v>
      </c>
      <c r="C268" s="61" t="s">
        <v>8</v>
      </c>
      <c r="D268" s="61" t="s">
        <v>47</v>
      </c>
      <c r="E268" s="61" t="s">
        <v>2</v>
      </c>
      <c r="F268" s="61" t="s">
        <v>63</v>
      </c>
      <c r="G268" s="61" t="s">
        <v>10</v>
      </c>
      <c r="H268" s="11">
        <f>Prislista!H268*'Prislista 2021-10-01'!$H$1</f>
        <v>598.02300000000002</v>
      </c>
      <c r="I268" s="11">
        <f>Prislista!I268*'Prislista 2021-10-01'!$H$1</f>
        <v>664.47</v>
      </c>
      <c r="J268" s="11">
        <f>Prislista!J268*'Prislista 2021-10-01'!$H$1</f>
        <v>738.30000000000007</v>
      </c>
      <c r="K268" s="11">
        <f>Prislista!K268*'Prislista 2021-10-01'!$H$1</f>
        <v>1016.5000000000001</v>
      </c>
      <c r="L268" s="61" t="s">
        <v>48</v>
      </c>
      <c r="M268" s="61">
        <v>20000</v>
      </c>
    </row>
    <row r="269" spans="1:13" x14ac:dyDescent="0.35">
      <c r="A269" s="61" t="s">
        <v>104</v>
      </c>
      <c r="B269" s="61" t="s">
        <v>105</v>
      </c>
      <c r="C269" s="61" t="s">
        <v>8</v>
      </c>
      <c r="D269" s="61" t="s">
        <v>47</v>
      </c>
      <c r="E269" s="61" t="s">
        <v>2</v>
      </c>
      <c r="F269" s="61" t="s">
        <v>63</v>
      </c>
      <c r="G269" s="61" t="s">
        <v>11</v>
      </c>
      <c r="H269" s="11">
        <f>Prislista!H269*'Prislista 2021-10-01'!$H$1</f>
        <v>598.02300000000002</v>
      </c>
      <c r="I269" s="11">
        <f>Prislista!I269*'Prislista 2021-10-01'!$H$1</f>
        <v>664.47</v>
      </c>
      <c r="J269" s="11">
        <f>Prislista!J269*'Prislista 2021-10-01'!$H$1</f>
        <v>738.30000000000007</v>
      </c>
      <c r="K269" s="11">
        <f>Prislista!K269*'Prislista 2021-10-01'!$H$1</f>
        <v>1016.5000000000001</v>
      </c>
      <c r="L269" s="61" t="s">
        <v>48</v>
      </c>
      <c r="M269" s="61">
        <v>20000</v>
      </c>
    </row>
    <row r="270" spans="1:13" x14ac:dyDescent="0.35">
      <c r="A270" s="61" t="s">
        <v>104</v>
      </c>
      <c r="B270" s="61" t="s">
        <v>105</v>
      </c>
      <c r="C270" s="61" t="s">
        <v>8</v>
      </c>
      <c r="D270" s="61" t="s">
        <v>47</v>
      </c>
      <c r="E270" s="61" t="s">
        <v>2</v>
      </c>
      <c r="F270" s="61" t="s">
        <v>63</v>
      </c>
      <c r="G270" s="61" t="s">
        <v>49</v>
      </c>
      <c r="H270" s="11">
        <f>Prislista!H270*'Prislista 2021-10-01'!$H$1</f>
        <v>598.02300000000002</v>
      </c>
      <c r="I270" s="11">
        <f>Prislista!I270*'Prislista 2021-10-01'!$H$1</f>
        <v>664.47</v>
      </c>
      <c r="J270" s="11">
        <f>Prislista!J270*'Prislista 2021-10-01'!$H$1</f>
        <v>738.30000000000007</v>
      </c>
      <c r="K270" s="11">
        <f>Prislista!K270*'Prislista 2021-10-01'!$H$1</f>
        <v>1016.5000000000001</v>
      </c>
      <c r="L270" s="61" t="s">
        <v>48</v>
      </c>
      <c r="M270" s="61">
        <v>20000</v>
      </c>
    </row>
    <row r="271" spans="1:13" x14ac:dyDescent="0.35">
      <c r="A271" s="61" t="s">
        <v>104</v>
      </c>
      <c r="B271" s="61" t="s">
        <v>105</v>
      </c>
      <c r="C271" s="61" t="s">
        <v>8</v>
      </c>
      <c r="D271" s="61" t="s">
        <v>47</v>
      </c>
      <c r="E271" s="61" t="s">
        <v>2</v>
      </c>
      <c r="F271" s="61" t="s">
        <v>63</v>
      </c>
      <c r="G271" s="61" t="s">
        <v>12</v>
      </c>
      <c r="H271" s="11">
        <f>Prislista!H271*'Prislista 2021-10-01'!$H$1</f>
        <v>598.02300000000002</v>
      </c>
      <c r="I271" s="11">
        <f>Prislista!I271*'Prislista 2021-10-01'!$H$1</f>
        <v>664.47</v>
      </c>
      <c r="J271" s="11">
        <f>Prislista!J271*'Prislista 2021-10-01'!$H$1</f>
        <v>738.30000000000007</v>
      </c>
      <c r="K271" s="11">
        <f>Prislista!K271*'Prislista 2021-10-01'!$H$1</f>
        <v>1016.5000000000001</v>
      </c>
      <c r="L271" s="61" t="s">
        <v>48</v>
      </c>
      <c r="M271" s="61">
        <v>20000</v>
      </c>
    </row>
    <row r="272" spans="1:13" x14ac:dyDescent="0.35">
      <c r="A272" s="61" t="s">
        <v>104</v>
      </c>
      <c r="B272" s="61" t="s">
        <v>105</v>
      </c>
      <c r="C272" s="61" t="s">
        <v>8</v>
      </c>
      <c r="D272" s="61" t="s">
        <v>50</v>
      </c>
      <c r="E272" s="61" t="s">
        <v>2</v>
      </c>
      <c r="F272" s="61" t="s">
        <v>63</v>
      </c>
      <c r="G272" s="61" t="s">
        <v>13</v>
      </c>
      <c r="H272" s="11">
        <f>Prislista!H272*'Prislista 2021-10-01'!$H$1</f>
        <v>568.17000000000007</v>
      </c>
      <c r="I272" s="11">
        <f>Prislista!I272*'Prislista 2021-10-01'!$H$1</f>
        <v>631.30000000000007</v>
      </c>
      <c r="J272" s="11">
        <f>Prislista!J272*'Prislista 2021-10-01'!$H$1</f>
        <v>749</v>
      </c>
      <c r="K272" s="11">
        <f>Prislista!K272*'Prislista 2021-10-01'!$H$1</f>
        <v>952.30000000000007</v>
      </c>
      <c r="L272" s="61" t="s">
        <v>48</v>
      </c>
      <c r="M272" s="61">
        <v>20000</v>
      </c>
    </row>
    <row r="273" spans="1:13" x14ac:dyDescent="0.35">
      <c r="A273" s="61" t="s">
        <v>104</v>
      </c>
      <c r="B273" s="61" t="s">
        <v>105</v>
      </c>
      <c r="C273" s="61" t="s">
        <v>8</v>
      </c>
      <c r="D273" s="61" t="s">
        <v>50</v>
      </c>
      <c r="E273" s="61" t="s">
        <v>2</v>
      </c>
      <c r="F273" s="61" t="s">
        <v>63</v>
      </c>
      <c r="G273" s="61" t="s">
        <v>14</v>
      </c>
      <c r="H273" s="11">
        <f>Prislista!H273*'Prislista 2021-10-01'!$H$1</f>
        <v>568.17000000000007</v>
      </c>
      <c r="I273" s="11">
        <f>Prislista!I273*'Prislista 2021-10-01'!$H$1</f>
        <v>631.30000000000007</v>
      </c>
      <c r="J273" s="11">
        <f>Prislista!J273*'Prislista 2021-10-01'!$H$1</f>
        <v>749</v>
      </c>
      <c r="K273" s="11">
        <f>Prislista!K273*'Prislista 2021-10-01'!$H$1</f>
        <v>952.30000000000007</v>
      </c>
      <c r="L273" s="61" t="s">
        <v>48</v>
      </c>
      <c r="M273" s="61">
        <v>20000</v>
      </c>
    </row>
    <row r="274" spans="1:13" x14ac:dyDescent="0.35">
      <c r="A274" s="61" t="s">
        <v>104</v>
      </c>
      <c r="B274" s="61" t="s">
        <v>105</v>
      </c>
      <c r="C274" s="61" t="s">
        <v>8</v>
      </c>
      <c r="D274" s="61" t="s">
        <v>50</v>
      </c>
      <c r="E274" s="61" t="s">
        <v>2</v>
      </c>
      <c r="F274" s="61" t="s">
        <v>63</v>
      </c>
      <c r="G274" s="61" t="s">
        <v>15</v>
      </c>
      <c r="H274" s="11">
        <f>Prislista!H274*'Prislista 2021-10-01'!$H$1</f>
        <v>568.17000000000007</v>
      </c>
      <c r="I274" s="11">
        <f>Prislista!I274*'Prislista 2021-10-01'!$H$1</f>
        <v>631.30000000000007</v>
      </c>
      <c r="J274" s="11">
        <f>Prislista!J274*'Prislista 2021-10-01'!$H$1</f>
        <v>749</v>
      </c>
      <c r="K274" s="11">
        <f>Prislista!K274*'Prislista 2021-10-01'!$H$1</f>
        <v>952.30000000000007</v>
      </c>
      <c r="L274" s="61" t="s">
        <v>48</v>
      </c>
      <c r="M274" s="61">
        <v>20000</v>
      </c>
    </row>
    <row r="275" spans="1:13" x14ac:dyDescent="0.35">
      <c r="A275" s="61" t="s">
        <v>104</v>
      </c>
      <c r="B275" s="61" t="s">
        <v>105</v>
      </c>
      <c r="C275" s="61" t="s">
        <v>8</v>
      </c>
      <c r="D275" s="61" t="s">
        <v>50</v>
      </c>
      <c r="E275" s="61" t="s">
        <v>2</v>
      </c>
      <c r="F275" s="61" t="s">
        <v>63</v>
      </c>
      <c r="G275" s="61" t="s">
        <v>16</v>
      </c>
      <c r="H275" s="11">
        <f>Prislista!H275*'Prislista 2021-10-01'!$H$1</f>
        <v>568.17000000000007</v>
      </c>
      <c r="I275" s="11">
        <f>Prislista!I275*'Prislista 2021-10-01'!$H$1</f>
        <v>631.30000000000007</v>
      </c>
      <c r="J275" s="11">
        <f>Prislista!J275*'Prislista 2021-10-01'!$H$1</f>
        <v>749</v>
      </c>
      <c r="K275" s="11">
        <f>Prislista!K275*'Prislista 2021-10-01'!$H$1</f>
        <v>952.30000000000007</v>
      </c>
      <c r="L275" s="61" t="s">
        <v>48</v>
      </c>
      <c r="M275" s="61">
        <v>20000</v>
      </c>
    </row>
    <row r="276" spans="1:13" x14ac:dyDescent="0.35">
      <c r="A276" s="61" t="s">
        <v>104</v>
      </c>
      <c r="B276" s="61" t="s">
        <v>105</v>
      </c>
      <c r="C276" s="61" t="s">
        <v>8</v>
      </c>
      <c r="D276" s="61" t="s">
        <v>50</v>
      </c>
      <c r="E276" s="61" t="s">
        <v>2</v>
      </c>
      <c r="F276" s="61" t="s">
        <v>63</v>
      </c>
      <c r="G276" s="61" t="s">
        <v>17</v>
      </c>
      <c r="H276" s="11">
        <f>Prislista!H276*'Prislista 2021-10-01'!$H$1</f>
        <v>568.17000000000007</v>
      </c>
      <c r="I276" s="11">
        <f>Prislista!I276*'Prislista 2021-10-01'!$H$1</f>
        <v>631.30000000000007</v>
      </c>
      <c r="J276" s="11">
        <f>Prislista!J276*'Prislista 2021-10-01'!$H$1</f>
        <v>749</v>
      </c>
      <c r="K276" s="11">
        <f>Prislista!K276*'Prislista 2021-10-01'!$H$1</f>
        <v>952.30000000000007</v>
      </c>
      <c r="L276" s="61" t="s">
        <v>48</v>
      </c>
      <c r="M276" s="61">
        <v>20000</v>
      </c>
    </row>
    <row r="277" spans="1:13" x14ac:dyDescent="0.35">
      <c r="A277" s="61" t="s">
        <v>104</v>
      </c>
      <c r="B277" s="61" t="s">
        <v>105</v>
      </c>
      <c r="C277" s="61" t="s">
        <v>8</v>
      </c>
      <c r="D277" s="61" t="s">
        <v>51</v>
      </c>
      <c r="E277" s="61" t="s">
        <v>2</v>
      </c>
      <c r="F277" s="61" t="s">
        <v>63</v>
      </c>
      <c r="G277" s="61" t="s">
        <v>18</v>
      </c>
      <c r="H277" s="11">
        <f>Prislista!H277*'Prislista 2021-10-01'!$H$1</f>
        <v>587.43000000000006</v>
      </c>
      <c r="I277" s="11">
        <f>Prislista!I277*'Prislista 2021-10-01'!$H$1</f>
        <v>652.70000000000005</v>
      </c>
      <c r="J277" s="11">
        <f>Prislista!J277*'Prislista 2021-10-01'!$H$1</f>
        <v>738.30000000000007</v>
      </c>
      <c r="K277" s="11">
        <f>Prislista!K277*'Prislista 2021-10-01'!$H$1</f>
        <v>1016.5000000000001</v>
      </c>
      <c r="L277" s="61" t="s">
        <v>48</v>
      </c>
      <c r="M277" s="61">
        <v>20000</v>
      </c>
    </row>
    <row r="278" spans="1:13" x14ac:dyDescent="0.35">
      <c r="A278" s="61" t="s">
        <v>104</v>
      </c>
      <c r="B278" s="61" t="s">
        <v>105</v>
      </c>
      <c r="C278" s="61" t="s">
        <v>8</v>
      </c>
      <c r="D278" s="61" t="s">
        <v>51</v>
      </c>
      <c r="E278" s="61" t="s">
        <v>2</v>
      </c>
      <c r="F278" s="61" t="s">
        <v>63</v>
      </c>
      <c r="G278" s="61" t="s">
        <v>19</v>
      </c>
      <c r="H278" s="11">
        <f>Prislista!H278*'Prislista 2021-10-01'!$H$1</f>
        <v>587.43000000000006</v>
      </c>
      <c r="I278" s="11">
        <f>Prislista!I278*'Prislista 2021-10-01'!$H$1</f>
        <v>652.70000000000005</v>
      </c>
      <c r="J278" s="11">
        <f>Prislista!J278*'Prislista 2021-10-01'!$H$1</f>
        <v>738.30000000000007</v>
      </c>
      <c r="K278" s="11">
        <f>Prislista!K278*'Prislista 2021-10-01'!$H$1</f>
        <v>1016.5000000000001</v>
      </c>
      <c r="L278" s="61" t="s">
        <v>48</v>
      </c>
      <c r="M278" s="61">
        <v>20000</v>
      </c>
    </row>
    <row r="279" spans="1:13" x14ac:dyDescent="0.35">
      <c r="A279" s="61" t="s">
        <v>104</v>
      </c>
      <c r="B279" s="61" t="s">
        <v>105</v>
      </c>
      <c r="C279" s="61" t="s">
        <v>8</v>
      </c>
      <c r="D279" s="61" t="s">
        <v>51</v>
      </c>
      <c r="E279" s="61" t="s">
        <v>3</v>
      </c>
      <c r="F279" s="61" t="s">
        <v>63</v>
      </c>
      <c r="G279" s="61" t="s">
        <v>20</v>
      </c>
      <c r="H279" s="11">
        <f>Prislista!H279*'Prislista 2021-10-01'!$H$1</f>
        <v>587.43000000000006</v>
      </c>
      <c r="I279" s="11">
        <f>Prislista!I279*'Prislista 2021-10-01'!$H$1</f>
        <v>652.70000000000005</v>
      </c>
      <c r="J279" s="11">
        <f>Prislista!J279*'Prislista 2021-10-01'!$H$1</f>
        <v>738.30000000000007</v>
      </c>
      <c r="K279" s="11">
        <f>Prislista!K279*'Prislista 2021-10-01'!$H$1</f>
        <v>1016.5000000000001</v>
      </c>
      <c r="L279" s="61" t="s">
        <v>48</v>
      </c>
      <c r="M279" s="61">
        <v>20000</v>
      </c>
    </row>
    <row r="280" spans="1:13" x14ac:dyDescent="0.35">
      <c r="A280" s="61" t="s">
        <v>104</v>
      </c>
      <c r="B280" s="61" t="s">
        <v>105</v>
      </c>
      <c r="C280" s="61" t="s">
        <v>8</v>
      </c>
      <c r="D280" s="61" t="s">
        <v>51</v>
      </c>
      <c r="E280" s="61" t="s">
        <v>3</v>
      </c>
      <c r="F280" s="61" t="s">
        <v>63</v>
      </c>
      <c r="G280" s="61" t="s">
        <v>21</v>
      </c>
      <c r="H280" s="11">
        <f>Prislista!H280*'Prislista 2021-10-01'!$H$1</f>
        <v>587.43000000000006</v>
      </c>
      <c r="I280" s="11">
        <f>Prislista!I280*'Prislista 2021-10-01'!$H$1</f>
        <v>652.70000000000005</v>
      </c>
      <c r="J280" s="11">
        <f>Prislista!J280*'Prislista 2021-10-01'!$H$1</f>
        <v>738.30000000000007</v>
      </c>
      <c r="K280" s="11">
        <f>Prislista!K280*'Prislista 2021-10-01'!$H$1</f>
        <v>1016.5000000000001</v>
      </c>
      <c r="L280" s="61" t="s">
        <v>48</v>
      </c>
      <c r="M280" s="61">
        <v>20000</v>
      </c>
    </row>
    <row r="281" spans="1:13" x14ac:dyDescent="0.35">
      <c r="A281" s="61" t="s">
        <v>104</v>
      </c>
      <c r="B281" s="61" t="s">
        <v>105</v>
      </c>
      <c r="C281" s="61" t="s">
        <v>8</v>
      </c>
      <c r="D281" s="61" t="s">
        <v>52</v>
      </c>
      <c r="E281" s="61" t="s">
        <v>2</v>
      </c>
      <c r="F281" s="61" t="s">
        <v>63</v>
      </c>
      <c r="G281" s="61" t="s">
        <v>53</v>
      </c>
      <c r="H281" s="11">
        <f>Prislista!H281*'Prislista 2021-10-01'!$H$1</f>
        <v>667.35900000000004</v>
      </c>
      <c r="I281" s="11">
        <f>Prislista!I281*'Prislista 2021-10-01'!$H$1</f>
        <v>741.51</v>
      </c>
      <c r="J281" s="11">
        <f>Prislista!J281*'Prislista 2021-10-01'!$H$1</f>
        <v>823.90000000000009</v>
      </c>
      <c r="K281" s="11">
        <f>Prislista!K281*'Prislista 2021-10-01'!$H$1</f>
        <v>1016.5000000000001</v>
      </c>
      <c r="L281" s="61" t="s">
        <v>48</v>
      </c>
      <c r="M281" s="61">
        <v>20000</v>
      </c>
    </row>
    <row r="282" spans="1:13" x14ac:dyDescent="0.35">
      <c r="A282" s="61" t="s">
        <v>104</v>
      </c>
      <c r="B282" s="61" t="s">
        <v>105</v>
      </c>
      <c r="C282" s="61" t="s">
        <v>8</v>
      </c>
      <c r="D282" s="61" t="s">
        <v>52</v>
      </c>
      <c r="E282" s="61" t="s">
        <v>2</v>
      </c>
      <c r="F282" s="61" t="s">
        <v>63</v>
      </c>
      <c r="G282" s="61" t="s">
        <v>54</v>
      </c>
      <c r="H282" s="11">
        <f>Prislista!H282*'Prislista 2021-10-01'!$H$1</f>
        <v>667.35900000000004</v>
      </c>
      <c r="I282" s="11">
        <f>Prislista!I282*'Prislista 2021-10-01'!$H$1</f>
        <v>741.51</v>
      </c>
      <c r="J282" s="11">
        <f>Prislista!J282*'Prislista 2021-10-01'!$H$1</f>
        <v>823.90000000000009</v>
      </c>
      <c r="K282" s="11">
        <f>Prislista!K282*'Prislista 2021-10-01'!$H$1</f>
        <v>1016.5000000000001</v>
      </c>
      <c r="L282" s="61" t="s">
        <v>48</v>
      </c>
      <c r="M282" s="61">
        <v>20000</v>
      </c>
    </row>
    <row r="283" spans="1:13" x14ac:dyDescent="0.35">
      <c r="A283" s="61" t="s">
        <v>104</v>
      </c>
      <c r="B283" s="61" t="s">
        <v>105</v>
      </c>
      <c r="C283" s="61" t="s">
        <v>8</v>
      </c>
      <c r="D283" s="61" t="s">
        <v>52</v>
      </c>
      <c r="E283" s="61" t="s">
        <v>2</v>
      </c>
      <c r="F283" s="61" t="s">
        <v>63</v>
      </c>
      <c r="G283" s="61" t="s">
        <v>55</v>
      </c>
      <c r="H283" s="11">
        <f>Prislista!H283*'Prislista 2021-10-01'!$H$1</f>
        <v>667.35900000000004</v>
      </c>
      <c r="I283" s="11">
        <f>Prislista!I283*'Prislista 2021-10-01'!$H$1</f>
        <v>741.51</v>
      </c>
      <c r="J283" s="11">
        <f>Prislista!J283*'Prislista 2021-10-01'!$H$1</f>
        <v>823.90000000000009</v>
      </c>
      <c r="K283" s="11">
        <f>Prislista!K283*'Prislista 2021-10-01'!$H$1</f>
        <v>1016.5000000000001</v>
      </c>
      <c r="L283" s="61" t="s">
        <v>48</v>
      </c>
      <c r="M283" s="61">
        <v>20000</v>
      </c>
    </row>
    <row r="284" spans="1:13" x14ac:dyDescent="0.35">
      <c r="A284" s="61" t="s">
        <v>104</v>
      </c>
      <c r="B284" s="61" t="s">
        <v>105</v>
      </c>
      <c r="C284" s="61" t="s">
        <v>8</v>
      </c>
      <c r="D284" s="61" t="s">
        <v>52</v>
      </c>
      <c r="E284" s="61" t="s">
        <v>2</v>
      </c>
      <c r="F284" s="61" t="s">
        <v>63</v>
      </c>
      <c r="G284" s="61" t="s">
        <v>56</v>
      </c>
      <c r="H284" s="11">
        <f>Prislista!H284*'Prislista 2021-10-01'!$H$1</f>
        <v>667.35900000000004</v>
      </c>
      <c r="I284" s="11">
        <f>Prislista!I284*'Prislista 2021-10-01'!$H$1</f>
        <v>741.51</v>
      </c>
      <c r="J284" s="11">
        <f>Prislista!J284*'Prislista 2021-10-01'!$H$1</f>
        <v>823.90000000000009</v>
      </c>
      <c r="K284" s="11">
        <f>Prislista!K284*'Prislista 2021-10-01'!$H$1</f>
        <v>1016.5000000000001</v>
      </c>
      <c r="L284" s="61" t="s">
        <v>48</v>
      </c>
      <c r="M284" s="61">
        <v>20000</v>
      </c>
    </row>
    <row r="285" spans="1:13" x14ac:dyDescent="0.35">
      <c r="A285" s="61" t="s">
        <v>104</v>
      </c>
      <c r="B285" s="61" t="s">
        <v>105</v>
      </c>
      <c r="C285" s="61" t="s">
        <v>8</v>
      </c>
      <c r="D285" s="61" t="s">
        <v>52</v>
      </c>
      <c r="E285" s="61" t="s">
        <v>2</v>
      </c>
      <c r="F285" s="61" t="s">
        <v>63</v>
      </c>
      <c r="G285" s="61" t="s">
        <v>57</v>
      </c>
      <c r="H285" s="11">
        <f>Prislista!H285*'Prislista 2021-10-01'!$H$1</f>
        <v>667.35900000000004</v>
      </c>
      <c r="I285" s="11">
        <f>Prislista!I285*'Prislista 2021-10-01'!$H$1</f>
        <v>741.51</v>
      </c>
      <c r="J285" s="11">
        <f>Prislista!J285*'Prislista 2021-10-01'!$H$1</f>
        <v>823.90000000000009</v>
      </c>
      <c r="K285" s="11">
        <f>Prislista!K285*'Prislista 2021-10-01'!$H$1</f>
        <v>1016.5000000000001</v>
      </c>
      <c r="L285" s="61" t="s">
        <v>48</v>
      </c>
      <c r="M285" s="61">
        <v>20000</v>
      </c>
    </row>
    <row r="286" spans="1:13" x14ac:dyDescent="0.35">
      <c r="A286" s="61" t="s">
        <v>104</v>
      </c>
      <c r="B286" s="61" t="s">
        <v>105</v>
      </c>
      <c r="C286" s="61" t="s">
        <v>8</v>
      </c>
      <c r="D286" s="61" t="s">
        <v>58</v>
      </c>
      <c r="E286" s="61" t="s">
        <v>2</v>
      </c>
      <c r="F286" s="61" t="s">
        <v>63</v>
      </c>
      <c r="G286" s="61" t="s">
        <v>22</v>
      </c>
      <c r="H286" s="11">
        <f>Prislista!H286*'Prislista 2021-10-01'!$H$1</f>
        <v>674.1</v>
      </c>
      <c r="I286" s="11">
        <f>Prislista!I286*'Prislista 2021-10-01'!$H$1</f>
        <v>749</v>
      </c>
      <c r="J286" s="11">
        <f>Prislista!J286*'Prislista 2021-10-01'!$H$1</f>
        <v>1016.5000000000001</v>
      </c>
      <c r="K286" s="11">
        <f>Prislista!K286*'Prislista 2021-10-01'!$H$1</f>
        <v>1134.2</v>
      </c>
      <c r="L286" s="61" t="s">
        <v>48</v>
      </c>
      <c r="M286" s="61">
        <v>20000</v>
      </c>
    </row>
    <row r="287" spans="1:13" x14ac:dyDescent="0.35">
      <c r="A287" s="61" t="s">
        <v>104</v>
      </c>
      <c r="B287" s="61" t="s">
        <v>105</v>
      </c>
      <c r="C287" s="61" t="s">
        <v>8</v>
      </c>
      <c r="D287" s="61" t="s">
        <v>58</v>
      </c>
      <c r="E287" s="61" t="s">
        <v>2</v>
      </c>
      <c r="F287" s="61" t="s">
        <v>63</v>
      </c>
      <c r="G287" s="61" t="s">
        <v>23</v>
      </c>
      <c r="H287" s="11">
        <f>Prislista!H287*'Prislista 2021-10-01'!$H$1</f>
        <v>674.1</v>
      </c>
      <c r="I287" s="11">
        <f>Prislista!I287*'Prislista 2021-10-01'!$H$1</f>
        <v>749</v>
      </c>
      <c r="J287" s="11">
        <f>Prislista!J287*'Prislista 2021-10-01'!$H$1</f>
        <v>1016.5000000000001</v>
      </c>
      <c r="K287" s="11">
        <f>Prislista!K287*'Prislista 2021-10-01'!$H$1</f>
        <v>1134.2</v>
      </c>
      <c r="L287" s="61" t="s">
        <v>48</v>
      </c>
      <c r="M287" s="61">
        <v>20000</v>
      </c>
    </row>
    <row r="288" spans="1:13" x14ac:dyDescent="0.35">
      <c r="A288" s="61" t="s">
        <v>104</v>
      </c>
      <c r="B288" s="61" t="s">
        <v>105</v>
      </c>
      <c r="C288" s="61" t="s">
        <v>8</v>
      </c>
      <c r="D288" s="61" t="s">
        <v>58</v>
      </c>
      <c r="E288" s="61" t="s">
        <v>3</v>
      </c>
      <c r="F288" s="61" t="s">
        <v>63</v>
      </c>
      <c r="G288" s="61" t="s">
        <v>24</v>
      </c>
      <c r="H288" s="11">
        <f>Prislista!H288*'Prislista 2021-10-01'!$H$1</f>
        <v>674.1</v>
      </c>
      <c r="I288" s="11">
        <f>Prislista!I288*'Prislista 2021-10-01'!$H$1</f>
        <v>749</v>
      </c>
      <c r="J288" s="11">
        <f>Prislista!J288*'Prislista 2021-10-01'!$H$1</f>
        <v>1016.5000000000001</v>
      </c>
      <c r="K288" s="11">
        <f>Prislista!K288*'Prislista 2021-10-01'!$H$1</f>
        <v>1134.2</v>
      </c>
      <c r="L288" s="61" t="s">
        <v>48</v>
      </c>
      <c r="M288" s="61">
        <v>20000</v>
      </c>
    </row>
    <row r="289" spans="1:13" x14ac:dyDescent="0.35">
      <c r="A289" s="61" t="s">
        <v>104</v>
      </c>
      <c r="B289" s="61" t="s">
        <v>105</v>
      </c>
      <c r="C289" s="61" t="s">
        <v>8</v>
      </c>
      <c r="D289" s="61" t="s">
        <v>59</v>
      </c>
      <c r="E289" s="61" t="s">
        <v>2</v>
      </c>
      <c r="F289" s="61" t="s">
        <v>63</v>
      </c>
      <c r="G289" s="61" t="s">
        <v>60</v>
      </c>
      <c r="H289" s="11">
        <f>Prislista!H289*'Prislista 2021-10-01'!$H$1</f>
        <v>568.17000000000007</v>
      </c>
      <c r="I289" s="11">
        <f>Prislista!I289*'Prislista 2021-10-01'!$H$1</f>
        <v>631.30000000000007</v>
      </c>
      <c r="J289" s="11">
        <f>Prislista!J289*'Prislista 2021-10-01'!$H$1</f>
        <v>749</v>
      </c>
      <c r="K289" s="11">
        <f>Prislista!K289*'Prislista 2021-10-01'!$H$1</f>
        <v>952.30000000000007</v>
      </c>
      <c r="L289" s="61" t="s">
        <v>48</v>
      </c>
      <c r="M289" s="61">
        <v>20000</v>
      </c>
    </row>
    <row r="290" spans="1:13" x14ac:dyDescent="0.35">
      <c r="A290" s="61" t="s">
        <v>104</v>
      </c>
      <c r="B290" s="61" t="s">
        <v>105</v>
      </c>
      <c r="C290" s="61" t="s">
        <v>8</v>
      </c>
      <c r="D290" s="61" t="s">
        <v>59</v>
      </c>
      <c r="E290" s="61" t="s">
        <v>2</v>
      </c>
      <c r="F290" s="61" t="s">
        <v>63</v>
      </c>
      <c r="G290" s="61" t="s">
        <v>25</v>
      </c>
      <c r="H290" s="11">
        <f>Prislista!H290*'Prislista 2021-10-01'!$H$1</f>
        <v>568.17000000000007</v>
      </c>
      <c r="I290" s="11">
        <f>Prislista!I290*'Prislista 2021-10-01'!$H$1</f>
        <v>631.30000000000007</v>
      </c>
      <c r="J290" s="11">
        <f>Prislista!J290*'Prislista 2021-10-01'!$H$1</f>
        <v>749</v>
      </c>
      <c r="K290" s="11">
        <f>Prislista!K290*'Prislista 2021-10-01'!$H$1</f>
        <v>952.30000000000007</v>
      </c>
      <c r="L290" s="61" t="s">
        <v>48</v>
      </c>
      <c r="M290" s="61">
        <v>20000</v>
      </c>
    </row>
    <row r="291" spans="1:13" x14ac:dyDescent="0.35">
      <c r="A291" s="61" t="s">
        <v>104</v>
      </c>
      <c r="B291" s="61" t="s">
        <v>105</v>
      </c>
      <c r="C291" s="61" t="s">
        <v>8</v>
      </c>
      <c r="D291" s="61" t="s">
        <v>59</v>
      </c>
      <c r="E291" s="61" t="s">
        <v>2</v>
      </c>
      <c r="F291" s="61" t="s">
        <v>63</v>
      </c>
      <c r="G291" s="61" t="s">
        <v>26</v>
      </c>
      <c r="H291" s="11">
        <f>Prislista!H291*'Prislista 2021-10-01'!$H$1</f>
        <v>568.17000000000007</v>
      </c>
      <c r="I291" s="11">
        <f>Prislista!I291*'Prislista 2021-10-01'!$H$1</f>
        <v>631.30000000000007</v>
      </c>
      <c r="J291" s="11">
        <f>Prislista!J291*'Prislista 2021-10-01'!$H$1</f>
        <v>749</v>
      </c>
      <c r="K291" s="11">
        <f>Prislista!K291*'Prislista 2021-10-01'!$H$1</f>
        <v>952.30000000000007</v>
      </c>
      <c r="L291" s="61" t="s">
        <v>48</v>
      </c>
      <c r="M291" s="61">
        <v>20000</v>
      </c>
    </row>
    <row r="292" spans="1:13" x14ac:dyDescent="0.35">
      <c r="A292" s="61" t="s">
        <v>104</v>
      </c>
      <c r="B292" s="61" t="s">
        <v>105</v>
      </c>
      <c r="C292" s="61" t="s">
        <v>8</v>
      </c>
      <c r="D292" s="61" t="s">
        <v>59</v>
      </c>
      <c r="E292" s="61" t="s">
        <v>3</v>
      </c>
      <c r="F292" s="61" t="s">
        <v>63</v>
      </c>
      <c r="G292" s="61" t="s">
        <v>27</v>
      </c>
      <c r="H292" s="11">
        <f>Prislista!H292*'Prislista 2021-10-01'!$H$1</f>
        <v>568.17000000000007</v>
      </c>
      <c r="I292" s="11">
        <f>Prislista!I292*'Prislista 2021-10-01'!$H$1</f>
        <v>631.30000000000007</v>
      </c>
      <c r="J292" s="11">
        <f>Prislista!J292*'Prislista 2021-10-01'!$H$1</f>
        <v>749</v>
      </c>
      <c r="K292" s="11">
        <f>Prislista!K292*'Prislista 2021-10-01'!$H$1</f>
        <v>952.30000000000007</v>
      </c>
      <c r="L292" s="61" t="s">
        <v>48</v>
      </c>
      <c r="M292" s="61">
        <v>20000</v>
      </c>
    </row>
    <row r="293" spans="1:13" x14ac:dyDescent="0.35">
      <c r="A293" s="61" t="s">
        <v>104</v>
      </c>
      <c r="B293" s="61" t="s">
        <v>105</v>
      </c>
      <c r="C293" s="61" t="s">
        <v>8</v>
      </c>
      <c r="D293" s="61" t="s">
        <v>61</v>
      </c>
      <c r="E293" s="61" t="s">
        <v>2</v>
      </c>
      <c r="F293" s="61" t="s">
        <v>63</v>
      </c>
      <c r="G293" s="61" t="s">
        <v>62</v>
      </c>
      <c r="H293" s="11">
        <f>Prislista!H293*'Prislista 2021-10-01'!$H$1</f>
        <v>414.09000000000003</v>
      </c>
      <c r="I293" s="11">
        <f>Prislista!I293*'Prislista 2021-10-01'!$H$1</f>
        <v>460.1</v>
      </c>
      <c r="J293" s="11">
        <f>Prislista!J293*'Prislista 2021-10-01'!$H$1</f>
        <v>599.20000000000005</v>
      </c>
      <c r="K293" s="11">
        <f>Prislista!K293*'Prislista 2021-10-01'!$H$1</f>
        <v>770.40000000000009</v>
      </c>
      <c r="L293" s="61" t="s">
        <v>48</v>
      </c>
      <c r="M293" s="61">
        <v>20000</v>
      </c>
    </row>
    <row r="294" spans="1:13" x14ac:dyDescent="0.35">
      <c r="A294" s="61" t="s">
        <v>138</v>
      </c>
      <c r="B294" s="61" t="s">
        <v>113</v>
      </c>
      <c r="C294" s="61" t="s">
        <v>3</v>
      </c>
      <c r="D294" s="61" t="s">
        <v>47</v>
      </c>
      <c r="E294" s="61" t="s">
        <v>2</v>
      </c>
      <c r="F294" s="61" t="s">
        <v>63</v>
      </c>
      <c r="G294" s="61" t="s">
        <v>10</v>
      </c>
      <c r="H294" s="11">
        <f>Prislista!H294*'Prislista 2021-10-01'!$H$1</f>
        <v>637.0245000000001</v>
      </c>
      <c r="I294" s="11">
        <f>Prislista!I294*'Prislista 2021-10-01'!$H$1</f>
        <v>707.80500000000006</v>
      </c>
      <c r="J294" s="11">
        <f>Prislista!J294*'Prislista 2021-10-01'!$H$1</f>
        <v>786.45</v>
      </c>
      <c r="K294" s="11">
        <f>Prislista!K294*'Prislista 2021-10-01'!$H$1</f>
        <v>1123.5</v>
      </c>
      <c r="L294" s="61" t="s">
        <v>48</v>
      </c>
      <c r="M294" s="61">
        <v>16200</v>
      </c>
    </row>
    <row r="295" spans="1:13" x14ac:dyDescent="0.35">
      <c r="A295" s="61" t="s">
        <v>138</v>
      </c>
      <c r="B295" s="61" t="s">
        <v>113</v>
      </c>
      <c r="C295" s="61" t="s">
        <v>3</v>
      </c>
      <c r="D295" s="61" t="s">
        <v>47</v>
      </c>
      <c r="E295" s="61" t="s">
        <v>2</v>
      </c>
      <c r="F295" s="61" t="s">
        <v>63</v>
      </c>
      <c r="G295" s="61" t="s">
        <v>11</v>
      </c>
      <c r="H295" s="11">
        <f>Prislista!H295*'Prislista 2021-10-01'!$H$1</f>
        <v>637.0245000000001</v>
      </c>
      <c r="I295" s="11">
        <f>Prislista!I295*'Prislista 2021-10-01'!$H$1</f>
        <v>707.80500000000006</v>
      </c>
      <c r="J295" s="11">
        <f>Prislista!J295*'Prislista 2021-10-01'!$H$1</f>
        <v>786.45</v>
      </c>
      <c r="K295" s="11">
        <f>Prislista!K295*'Prislista 2021-10-01'!$H$1</f>
        <v>1123.5</v>
      </c>
      <c r="L295" s="61" t="s">
        <v>48</v>
      </c>
      <c r="M295" s="61">
        <v>16200</v>
      </c>
    </row>
    <row r="296" spans="1:13" x14ac:dyDescent="0.35">
      <c r="A296" s="61" t="s">
        <v>138</v>
      </c>
      <c r="B296" s="61" t="s">
        <v>113</v>
      </c>
      <c r="C296" s="61" t="s">
        <v>3</v>
      </c>
      <c r="D296" s="61" t="s">
        <v>47</v>
      </c>
      <c r="E296" s="61" t="s">
        <v>2</v>
      </c>
      <c r="F296" s="61" t="s">
        <v>63</v>
      </c>
      <c r="G296" s="61" t="s">
        <v>49</v>
      </c>
      <c r="H296" s="11">
        <f>Prislista!H296*'Prislista 2021-10-01'!$H$1</f>
        <v>637.0245000000001</v>
      </c>
      <c r="I296" s="11">
        <f>Prislista!I296*'Prislista 2021-10-01'!$H$1</f>
        <v>707.80500000000006</v>
      </c>
      <c r="J296" s="11">
        <f>Prislista!J296*'Prislista 2021-10-01'!$H$1</f>
        <v>786.45</v>
      </c>
      <c r="K296" s="11">
        <f>Prislista!K296*'Prislista 2021-10-01'!$H$1</f>
        <v>1123.5</v>
      </c>
      <c r="L296" s="61" t="s">
        <v>48</v>
      </c>
      <c r="M296" s="61">
        <v>16200</v>
      </c>
    </row>
    <row r="297" spans="1:13" x14ac:dyDescent="0.35">
      <c r="A297" s="61" t="s">
        <v>138</v>
      </c>
      <c r="B297" s="61" t="s">
        <v>113</v>
      </c>
      <c r="C297" s="61" t="s">
        <v>3</v>
      </c>
      <c r="D297" s="61" t="s">
        <v>47</v>
      </c>
      <c r="E297" s="61" t="s">
        <v>2</v>
      </c>
      <c r="F297" s="61" t="s">
        <v>63</v>
      </c>
      <c r="G297" s="61" t="s">
        <v>12</v>
      </c>
      <c r="H297" s="11">
        <f>Prislista!H297*'Prislista 2021-10-01'!$H$1</f>
        <v>637.0245000000001</v>
      </c>
      <c r="I297" s="11">
        <f>Prislista!I297*'Prislista 2021-10-01'!$H$1</f>
        <v>707.80500000000006</v>
      </c>
      <c r="J297" s="11">
        <f>Prislista!J297*'Prislista 2021-10-01'!$H$1</f>
        <v>786.45</v>
      </c>
      <c r="K297" s="11">
        <f>Prislista!K297*'Prislista 2021-10-01'!$H$1</f>
        <v>1123.5</v>
      </c>
      <c r="L297" s="61" t="s">
        <v>48</v>
      </c>
      <c r="M297" s="61">
        <v>16200</v>
      </c>
    </row>
    <row r="298" spans="1:13" x14ac:dyDescent="0.35">
      <c r="A298" s="61" t="s">
        <v>138</v>
      </c>
      <c r="B298" s="61" t="s">
        <v>113</v>
      </c>
      <c r="C298" s="61" t="s">
        <v>3</v>
      </c>
      <c r="D298" s="61" t="s">
        <v>50</v>
      </c>
      <c r="E298" s="61" t="s">
        <v>2</v>
      </c>
      <c r="F298" s="61" t="s">
        <v>63</v>
      </c>
      <c r="G298" s="61" t="s">
        <v>13</v>
      </c>
      <c r="H298" s="11">
        <f>Prislista!H298*'Prislista 2021-10-01'!$H$1</f>
        <v>448.75800000000004</v>
      </c>
      <c r="I298" s="11">
        <f>Prislista!I298*'Prislista 2021-10-01'!$H$1</f>
        <v>498.62</v>
      </c>
      <c r="J298" s="11">
        <f>Prislista!J298*'Prislista 2021-10-01'!$H$1</f>
        <v>711.55000000000007</v>
      </c>
      <c r="K298" s="11">
        <f>Prislista!K298*'Prislista 2021-10-01'!$H$1</f>
        <v>1016.5000000000001</v>
      </c>
      <c r="L298" s="61" t="s">
        <v>48</v>
      </c>
      <c r="M298" s="61">
        <v>16200</v>
      </c>
    </row>
    <row r="299" spans="1:13" x14ac:dyDescent="0.35">
      <c r="A299" s="61" t="s">
        <v>138</v>
      </c>
      <c r="B299" s="61" t="s">
        <v>113</v>
      </c>
      <c r="C299" s="61" t="s">
        <v>3</v>
      </c>
      <c r="D299" s="61" t="s">
        <v>50</v>
      </c>
      <c r="E299" s="61" t="s">
        <v>2</v>
      </c>
      <c r="F299" s="61" t="s">
        <v>63</v>
      </c>
      <c r="G299" s="61" t="s">
        <v>14</v>
      </c>
      <c r="H299" s="11">
        <f>Prislista!H299*'Prislista 2021-10-01'!$H$1</f>
        <v>448.75800000000004</v>
      </c>
      <c r="I299" s="11">
        <f>Prislista!I299*'Prislista 2021-10-01'!$H$1</f>
        <v>498.62</v>
      </c>
      <c r="J299" s="11">
        <f>Prislista!J299*'Prislista 2021-10-01'!$H$1</f>
        <v>711.55000000000007</v>
      </c>
      <c r="K299" s="11">
        <f>Prislista!K299*'Prislista 2021-10-01'!$H$1</f>
        <v>1016.5000000000001</v>
      </c>
      <c r="L299" s="61" t="s">
        <v>48</v>
      </c>
      <c r="M299" s="61">
        <v>16200</v>
      </c>
    </row>
    <row r="300" spans="1:13" x14ac:dyDescent="0.35">
      <c r="A300" s="61" t="s">
        <v>138</v>
      </c>
      <c r="B300" s="61" t="s">
        <v>113</v>
      </c>
      <c r="C300" s="61" t="s">
        <v>3</v>
      </c>
      <c r="D300" s="61" t="s">
        <v>50</v>
      </c>
      <c r="E300" s="61" t="s">
        <v>2</v>
      </c>
      <c r="F300" s="61" t="s">
        <v>63</v>
      </c>
      <c r="G300" s="61" t="s">
        <v>15</v>
      </c>
      <c r="H300" s="11">
        <f>Prislista!H300*'Prislista 2021-10-01'!$H$1</f>
        <v>448.75800000000004</v>
      </c>
      <c r="I300" s="11">
        <f>Prislista!I300*'Prislista 2021-10-01'!$H$1</f>
        <v>498.62</v>
      </c>
      <c r="J300" s="11">
        <f>Prislista!J300*'Prislista 2021-10-01'!$H$1</f>
        <v>711.55000000000007</v>
      </c>
      <c r="K300" s="11">
        <f>Prislista!K300*'Prislista 2021-10-01'!$H$1</f>
        <v>1016.5000000000001</v>
      </c>
      <c r="L300" s="61" t="s">
        <v>48</v>
      </c>
      <c r="M300" s="61">
        <v>16200</v>
      </c>
    </row>
    <row r="301" spans="1:13" x14ac:dyDescent="0.35">
      <c r="A301" s="61" t="s">
        <v>138</v>
      </c>
      <c r="B301" s="61" t="s">
        <v>113</v>
      </c>
      <c r="C301" s="61" t="s">
        <v>3</v>
      </c>
      <c r="D301" s="61" t="s">
        <v>50</v>
      </c>
      <c r="E301" s="61" t="s">
        <v>2</v>
      </c>
      <c r="F301" s="61" t="s">
        <v>63</v>
      </c>
      <c r="G301" s="61" t="s">
        <v>16</v>
      </c>
      <c r="H301" s="11">
        <f>Prislista!H301*'Prislista 2021-10-01'!$H$1</f>
        <v>448.75800000000004</v>
      </c>
      <c r="I301" s="11">
        <f>Prislista!I301*'Prislista 2021-10-01'!$H$1</f>
        <v>498.62</v>
      </c>
      <c r="J301" s="11">
        <f>Prislista!J301*'Prislista 2021-10-01'!$H$1</f>
        <v>711.55000000000007</v>
      </c>
      <c r="K301" s="11">
        <f>Prislista!K301*'Prislista 2021-10-01'!$H$1</f>
        <v>1016.5000000000001</v>
      </c>
      <c r="L301" s="61" t="s">
        <v>48</v>
      </c>
      <c r="M301" s="61">
        <v>16200</v>
      </c>
    </row>
    <row r="302" spans="1:13" x14ac:dyDescent="0.35">
      <c r="A302" s="61" t="s">
        <v>138</v>
      </c>
      <c r="B302" s="61" t="s">
        <v>113</v>
      </c>
      <c r="C302" s="61" t="s">
        <v>3</v>
      </c>
      <c r="D302" s="61" t="s">
        <v>50</v>
      </c>
      <c r="E302" s="61" t="s">
        <v>2</v>
      </c>
      <c r="F302" s="61" t="s">
        <v>63</v>
      </c>
      <c r="G302" s="61" t="s">
        <v>17</v>
      </c>
      <c r="H302" s="11">
        <f>Prislista!H302*'Prislista 2021-10-01'!$H$1</f>
        <v>448.75800000000004</v>
      </c>
      <c r="I302" s="11">
        <f>Prislista!I302*'Prislista 2021-10-01'!$H$1</f>
        <v>498.62</v>
      </c>
      <c r="J302" s="11">
        <f>Prislista!J302*'Prislista 2021-10-01'!$H$1</f>
        <v>711.55000000000007</v>
      </c>
      <c r="K302" s="11">
        <f>Prislista!K302*'Prislista 2021-10-01'!$H$1</f>
        <v>1016.5000000000001</v>
      </c>
      <c r="L302" s="61" t="s">
        <v>48</v>
      </c>
      <c r="M302" s="61">
        <v>16200</v>
      </c>
    </row>
    <row r="303" spans="1:13" x14ac:dyDescent="0.35">
      <c r="A303" s="61" t="s">
        <v>138</v>
      </c>
      <c r="B303" s="61" t="s">
        <v>113</v>
      </c>
      <c r="C303" s="61" t="s">
        <v>3</v>
      </c>
      <c r="D303" s="61" t="s">
        <v>51</v>
      </c>
      <c r="E303" s="61" t="s">
        <v>2</v>
      </c>
      <c r="F303" s="61" t="s">
        <v>63</v>
      </c>
      <c r="G303" s="61" t="s">
        <v>18</v>
      </c>
      <c r="H303" s="11">
        <f>Prislista!H303*'Prislista 2021-10-01'!$H$1</f>
        <v>484.38900000000001</v>
      </c>
      <c r="I303" s="11">
        <f>Prislista!I303*'Prislista 2021-10-01'!$H$1</f>
        <v>538.21</v>
      </c>
      <c r="J303" s="11">
        <f>Prislista!J303*'Prislista 2021-10-01'!$H$1</f>
        <v>768.26</v>
      </c>
      <c r="K303" s="11">
        <f>Prislista!K303*'Prislista 2021-10-01'!$H$1</f>
        <v>1096.75</v>
      </c>
      <c r="L303" s="61" t="s">
        <v>48</v>
      </c>
      <c r="M303" s="61">
        <v>16200</v>
      </c>
    </row>
    <row r="304" spans="1:13" x14ac:dyDescent="0.35">
      <c r="A304" s="61" t="s">
        <v>138</v>
      </c>
      <c r="B304" s="61" t="s">
        <v>113</v>
      </c>
      <c r="C304" s="61" t="s">
        <v>3</v>
      </c>
      <c r="D304" s="61" t="s">
        <v>51</v>
      </c>
      <c r="E304" s="61" t="s">
        <v>2</v>
      </c>
      <c r="F304" s="61" t="s">
        <v>63</v>
      </c>
      <c r="G304" s="61" t="s">
        <v>19</v>
      </c>
      <c r="H304" s="11">
        <f>Prislista!H304*'Prislista 2021-10-01'!$H$1</f>
        <v>484.38900000000001</v>
      </c>
      <c r="I304" s="11">
        <f>Prislista!I304*'Prislista 2021-10-01'!$H$1</f>
        <v>538.21</v>
      </c>
      <c r="J304" s="11">
        <f>Prislista!J304*'Prislista 2021-10-01'!$H$1</f>
        <v>768.26</v>
      </c>
      <c r="K304" s="11">
        <f>Prislista!K304*'Prislista 2021-10-01'!$H$1</f>
        <v>1096.75</v>
      </c>
      <c r="L304" s="61" t="s">
        <v>48</v>
      </c>
      <c r="M304" s="61">
        <v>16200</v>
      </c>
    </row>
    <row r="305" spans="1:13" x14ac:dyDescent="0.35">
      <c r="A305" s="61" t="s">
        <v>138</v>
      </c>
      <c r="B305" s="61" t="s">
        <v>113</v>
      </c>
      <c r="C305" s="61" t="s">
        <v>3</v>
      </c>
      <c r="D305" s="61" t="s">
        <v>51</v>
      </c>
      <c r="E305" s="61" t="s">
        <v>3</v>
      </c>
      <c r="F305" s="61" t="s">
        <v>63</v>
      </c>
      <c r="G305" s="61" t="s">
        <v>20</v>
      </c>
      <c r="H305" s="11">
        <f>Prislista!H305*'Prislista 2021-10-01'!$H$1</f>
        <v>484.38900000000001</v>
      </c>
      <c r="I305" s="11">
        <f>Prislista!I305*'Prislista 2021-10-01'!$H$1</f>
        <v>538.21</v>
      </c>
      <c r="J305" s="11">
        <f>Prislista!J305*'Prislista 2021-10-01'!$H$1</f>
        <v>768.26</v>
      </c>
      <c r="K305" s="11">
        <f>Prislista!K305*'Prislista 2021-10-01'!$H$1</f>
        <v>1096.75</v>
      </c>
      <c r="L305" s="61" t="s">
        <v>48</v>
      </c>
      <c r="M305" s="61">
        <v>16200</v>
      </c>
    </row>
    <row r="306" spans="1:13" x14ac:dyDescent="0.35">
      <c r="A306" s="61" t="s">
        <v>138</v>
      </c>
      <c r="B306" s="61" t="s">
        <v>113</v>
      </c>
      <c r="C306" s="61" t="s">
        <v>3</v>
      </c>
      <c r="D306" s="61" t="s">
        <v>51</v>
      </c>
      <c r="E306" s="61" t="s">
        <v>3</v>
      </c>
      <c r="F306" s="61" t="s">
        <v>63</v>
      </c>
      <c r="G306" s="61" t="s">
        <v>21</v>
      </c>
      <c r="H306" s="11">
        <f>Prislista!H306*'Prislista 2021-10-01'!$H$1</f>
        <v>484.38900000000001</v>
      </c>
      <c r="I306" s="11">
        <f>Prislista!I306*'Prislista 2021-10-01'!$H$1</f>
        <v>538.21</v>
      </c>
      <c r="J306" s="11">
        <f>Prislista!J306*'Prislista 2021-10-01'!$H$1</f>
        <v>768.26</v>
      </c>
      <c r="K306" s="11">
        <f>Prislista!K306*'Prislista 2021-10-01'!$H$1</f>
        <v>1096.75</v>
      </c>
      <c r="L306" s="61" t="s">
        <v>48</v>
      </c>
      <c r="M306" s="61">
        <v>16200</v>
      </c>
    </row>
    <row r="307" spans="1:13" x14ac:dyDescent="0.35">
      <c r="A307" s="61" t="s">
        <v>138</v>
      </c>
      <c r="B307" s="61" t="s">
        <v>113</v>
      </c>
      <c r="C307" s="61" t="s">
        <v>3</v>
      </c>
      <c r="D307" s="61" t="s">
        <v>52</v>
      </c>
      <c r="E307" s="61" t="s">
        <v>2</v>
      </c>
      <c r="F307" s="61" t="s">
        <v>63</v>
      </c>
      <c r="G307" s="61" t="s">
        <v>53</v>
      </c>
      <c r="H307" s="11">
        <f>Prislista!H307*'Prislista 2021-10-01'!$H$1</f>
        <v>667.35900000000004</v>
      </c>
      <c r="I307" s="11">
        <f>Prislista!I307*'Prislista 2021-10-01'!$H$1</f>
        <v>741.51</v>
      </c>
      <c r="J307" s="11">
        <f>Prislista!J307*'Prislista 2021-10-01'!$H$1</f>
        <v>823.90000000000009</v>
      </c>
      <c r="K307" s="11">
        <f>Prislista!K307*'Prislista 2021-10-01'!$H$1</f>
        <v>1177</v>
      </c>
      <c r="L307" s="61" t="s">
        <v>48</v>
      </c>
      <c r="M307" s="61">
        <v>16200</v>
      </c>
    </row>
    <row r="308" spans="1:13" x14ac:dyDescent="0.35">
      <c r="A308" s="61" t="s">
        <v>138</v>
      </c>
      <c r="B308" s="61" t="s">
        <v>113</v>
      </c>
      <c r="C308" s="61" t="s">
        <v>3</v>
      </c>
      <c r="D308" s="61" t="s">
        <v>52</v>
      </c>
      <c r="E308" s="61" t="s">
        <v>2</v>
      </c>
      <c r="F308" s="61" t="s">
        <v>63</v>
      </c>
      <c r="G308" s="61" t="s">
        <v>54</v>
      </c>
      <c r="H308" s="11">
        <f>Prislista!H308*'Prislista 2021-10-01'!$H$1</f>
        <v>667.35900000000004</v>
      </c>
      <c r="I308" s="11">
        <f>Prislista!I308*'Prislista 2021-10-01'!$H$1</f>
        <v>741.51</v>
      </c>
      <c r="J308" s="11">
        <f>Prislista!J308*'Prislista 2021-10-01'!$H$1</f>
        <v>823.90000000000009</v>
      </c>
      <c r="K308" s="11">
        <f>Prislista!K308*'Prislista 2021-10-01'!$H$1</f>
        <v>1177</v>
      </c>
      <c r="L308" s="61" t="s">
        <v>48</v>
      </c>
      <c r="M308" s="61">
        <v>16200</v>
      </c>
    </row>
    <row r="309" spans="1:13" x14ac:dyDescent="0.35">
      <c r="A309" s="61" t="s">
        <v>138</v>
      </c>
      <c r="B309" s="61" t="s">
        <v>113</v>
      </c>
      <c r="C309" s="61" t="s">
        <v>3</v>
      </c>
      <c r="D309" s="61" t="s">
        <v>52</v>
      </c>
      <c r="E309" s="61" t="s">
        <v>2</v>
      </c>
      <c r="F309" s="61" t="s">
        <v>63</v>
      </c>
      <c r="G309" s="61" t="s">
        <v>55</v>
      </c>
      <c r="H309" s="11">
        <f>Prislista!H309*'Prislista 2021-10-01'!$H$1</f>
        <v>667.35900000000004</v>
      </c>
      <c r="I309" s="11">
        <f>Prislista!I309*'Prislista 2021-10-01'!$H$1</f>
        <v>741.51</v>
      </c>
      <c r="J309" s="11">
        <f>Prislista!J309*'Prislista 2021-10-01'!$H$1</f>
        <v>823.90000000000009</v>
      </c>
      <c r="K309" s="11">
        <f>Prislista!K309*'Prislista 2021-10-01'!$H$1</f>
        <v>1177</v>
      </c>
      <c r="L309" s="61" t="s">
        <v>48</v>
      </c>
      <c r="M309" s="61">
        <v>16200</v>
      </c>
    </row>
    <row r="310" spans="1:13" x14ac:dyDescent="0.35">
      <c r="A310" s="61" t="s">
        <v>138</v>
      </c>
      <c r="B310" s="61" t="s">
        <v>113</v>
      </c>
      <c r="C310" s="61" t="s">
        <v>3</v>
      </c>
      <c r="D310" s="61" t="s">
        <v>52</v>
      </c>
      <c r="E310" s="61" t="s">
        <v>2</v>
      </c>
      <c r="F310" s="61" t="s">
        <v>63</v>
      </c>
      <c r="G310" s="61" t="s">
        <v>56</v>
      </c>
      <c r="H310" s="11">
        <f>Prislista!H310*'Prislista 2021-10-01'!$H$1</f>
        <v>667.35900000000004</v>
      </c>
      <c r="I310" s="11">
        <f>Prislista!I310*'Prislista 2021-10-01'!$H$1</f>
        <v>741.51</v>
      </c>
      <c r="J310" s="11">
        <f>Prislista!J310*'Prislista 2021-10-01'!$H$1</f>
        <v>823.90000000000009</v>
      </c>
      <c r="K310" s="11">
        <f>Prislista!K310*'Prislista 2021-10-01'!$H$1</f>
        <v>1177</v>
      </c>
      <c r="L310" s="61" t="s">
        <v>48</v>
      </c>
      <c r="M310" s="61">
        <v>16200</v>
      </c>
    </row>
    <row r="311" spans="1:13" x14ac:dyDescent="0.35">
      <c r="A311" s="61" t="s">
        <v>138</v>
      </c>
      <c r="B311" s="61" t="s">
        <v>113</v>
      </c>
      <c r="C311" s="61" t="s">
        <v>3</v>
      </c>
      <c r="D311" s="61" t="s">
        <v>52</v>
      </c>
      <c r="E311" s="61" t="s">
        <v>2</v>
      </c>
      <c r="F311" s="61" t="s">
        <v>63</v>
      </c>
      <c r="G311" s="61" t="s">
        <v>57</v>
      </c>
      <c r="H311" s="11">
        <f>Prislista!H311*'Prislista 2021-10-01'!$H$1</f>
        <v>667.35900000000004</v>
      </c>
      <c r="I311" s="11">
        <f>Prislista!I311*'Prislista 2021-10-01'!$H$1</f>
        <v>741.51</v>
      </c>
      <c r="J311" s="11">
        <f>Prislista!J311*'Prislista 2021-10-01'!$H$1</f>
        <v>823.90000000000009</v>
      </c>
      <c r="K311" s="11">
        <f>Prislista!K311*'Prislista 2021-10-01'!$H$1</f>
        <v>1177</v>
      </c>
      <c r="L311" s="61" t="s">
        <v>48</v>
      </c>
      <c r="M311" s="61">
        <v>16200</v>
      </c>
    </row>
    <row r="312" spans="1:13" x14ac:dyDescent="0.35">
      <c r="A312" s="61" t="s">
        <v>138</v>
      </c>
      <c r="B312" s="61" t="s">
        <v>113</v>
      </c>
      <c r="C312" s="61" t="s">
        <v>3</v>
      </c>
      <c r="D312" s="61" t="s">
        <v>58</v>
      </c>
      <c r="E312" s="61" t="s">
        <v>2</v>
      </c>
      <c r="F312" s="61" t="s">
        <v>63</v>
      </c>
      <c r="G312" s="61" t="s">
        <v>22</v>
      </c>
      <c r="H312" s="11">
        <f>Prislista!H312*'Prislista 2021-10-01'!$H$1</f>
        <v>471.87</v>
      </c>
      <c r="I312" s="11">
        <f>Prislista!I312*'Prislista 2021-10-01'!$H$1</f>
        <v>524.30000000000007</v>
      </c>
      <c r="J312" s="11">
        <f>Prislista!J312*'Prislista 2021-10-01'!$H$1</f>
        <v>749</v>
      </c>
      <c r="K312" s="11">
        <f>Prislista!K312*'Prislista 2021-10-01'!$H$1</f>
        <v>1070</v>
      </c>
      <c r="L312" s="61" t="s">
        <v>48</v>
      </c>
      <c r="M312" s="61">
        <v>16200</v>
      </c>
    </row>
    <row r="313" spans="1:13" x14ac:dyDescent="0.35">
      <c r="A313" s="61" t="s">
        <v>138</v>
      </c>
      <c r="B313" s="61" t="s">
        <v>113</v>
      </c>
      <c r="C313" s="61" t="s">
        <v>3</v>
      </c>
      <c r="D313" s="61" t="s">
        <v>58</v>
      </c>
      <c r="E313" s="61" t="s">
        <v>2</v>
      </c>
      <c r="F313" s="61" t="s">
        <v>63</v>
      </c>
      <c r="G313" s="61" t="s">
        <v>23</v>
      </c>
      <c r="H313" s="11">
        <f>Prislista!H313*'Prislista 2021-10-01'!$H$1</f>
        <v>471.87</v>
      </c>
      <c r="I313" s="11">
        <f>Prislista!I313*'Prislista 2021-10-01'!$H$1</f>
        <v>524.30000000000007</v>
      </c>
      <c r="J313" s="11">
        <f>Prislista!J313*'Prislista 2021-10-01'!$H$1</f>
        <v>749</v>
      </c>
      <c r="K313" s="11">
        <f>Prislista!K313*'Prislista 2021-10-01'!$H$1</f>
        <v>1070</v>
      </c>
      <c r="L313" s="61" t="s">
        <v>48</v>
      </c>
      <c r="M313" s="61">
        <v>16200</v>
      </c>
    </row>
    <row r="314" spans="1:13" x14ac:dyDescent="0.35">
      <c r="A314" s="61" t="s">
        <v>138</v>
      </c>
      <c r="B314" s="61" t="s">
        <v>113</v>
      </c>
      <c r="C314" s="61" t="s">
        <v>3</v>
      </c>
      <c r="D314" s="61" t="s">
        <v>58</v>
      </c>
      <c r="E314" s="61" t="s">
        <v>3</v>
      </c>
      <c r="F314" s="61" t="s">
        <v>63</v>
      </c>
      <c r="G314" s="61" t="s">
        <v>24</v>
      </c>
      <c r="H314" s="11">
        <f>Prislista!H314*'Prislista 2021-10-01'!$H$1</f>
        <v>471.87</v>
      </c>
      <c r="I314" s="11">
        <f>Prislista!I314*'Prislista 2021-10-01'!$H$1</f>
        <v>524.30000000000007</v>
      </c>
      <c r="J314" s="11">
        <f>Prislista!J314*'Prislista 2021-10-01'!$H$1</f>
        <v>749</v>
      </c>
      <c r="K314" s="11">
        <f>Prislista!K314*'Prislista 2021-10-01'!$H$1</f>
        <v>1070</v>
      </c>
      <c r="L314" s="61" t="s">
        <v>48</v>
      </c>
      <c r="M314" s="61">
        <v>16200</v>
      </c>
    </row>
    <row r="315" spans="1:13" x14ac:dyDescent="0.35">
      <c r="A315" s="61" t="s">
        <v>138</v>
      </c>
      <c r="B315" s="61" t="s">
        <v>113</v>
      </c>
      <c r="C315" s="61" t="s">
        <v>3</v>
      </c>
      <c r="D315" s="61" t="s">
        <v>59</v>
      </c>
      <c r="E315" s="61" t="s">
        <v>2</v>
      </c>
      <c r="F315" s="61" t="s">
        <v>63</v>
      </c>
      <c r="G315" s="61" t="s">
        <v>60</v>
      </c>
      <c r="H315" s="11">
        <f>Prislista!H315*'Prislista 2021-10-01'!$H$1</f>
        <v>448.75800000000004</v>
      </c>
      <c r="I315" s="11">
        <f>Prislista!I315*'Prislista 2021-10-01'!$H$1</f>
        <v>498.62</v>
      </c>
      <c r="J315" s="11">
        <f>Prislista!J315*'Prislista 2021-10-01'!$H$1</f>
        <v>711.55000000000007</v>
      </c>
      <c r="K315" s="11">
        <f>Prislista!K315*'Prislista 2021-10-01'!$H$1</f>
        <v>1016.5000000000001</v>
      </c>
      <c r="L315" s="61" t="s">
        <v>48</v>
      </c>
      <c r="M315" s="61">
        <v>16200</v>
      </c>
    </row>
    <row r="316" spans="1:13" x14ac:dyDescent="0.35">
      <c r="A316" s="61" t="s">
        <v>138</v>
      </c>
      <c r="B316" s="61" t="s">
        <v>113</v>
      </c>
      <c r="C316" s="61" t="s">
        <v>3</v>
      </c>
      <c r="D316" s="61" t="s">
        <v>59</v>
      </c>
      <c r="E316" s="61" t="s">
        <v>2</v>
      </c>
      <c r="F316" s="61" t="s">
        <v>63</v>
      </c>
      <c r="G316" s="61" t="s">
        <v>25</v>
      </c>
      <c r="H316" s="11">
        <f>Prislista!H316*'Prislista 2021-10-01'!$H$1</f>
        <v>448.75800000000004</v>
      </c>
      <c r="I316" s="11">
        <f>Prislista!I316*'Prislista 2021-10-01'!$H$1</f>
        <v>498.62</v>
      </c>
      <c r="J316" s="11">
        <f>Prislista!J316*'Prislista 2021-10-01'!$H$1</f>
        <v>711.55000000000007</v>
      </c>
      <c r="K316" s="11">
        <f>Prislista!K316*'Prislista 2021-10-01'!$H$1</f>
        <v>1016.5000000000001</v>
      </c>
      <c r="L316" s="61" t="s">
        <v>48</v>
      </c>
      <c r="M316" s="61">
        <v>16200</v>
      </c>
    </row>
    <row r="317" spans="1:13" x14ac:dyDescent="0.35">
      <c r="A317" s="61" t="s">
        <v>138</v>
      </c>
      <c r="B317" s="61" t="s">
        <v>113</v>
      </c>
      <c r="C317" s="61" t="s">
        <v>3</v>
      </c>
      <c r="D317" s="61" t="s">
        <v>59</v>
      </c>
      <c r="E317" s="61" t="s">
        <v>2</v>
      </c>
      <c r="F317" s="61" t="s">
        <v>63</v>
      </c>
      <c r="G317" s="61" t="s">
        <v>26</v>
      </c>
      <c r="H317" s="11">
        <f>Prislista!H317*'Prislista 2021-10-01'!$H$1</f>
        <v>448.75800000000004</v>
      </c>
      <c r="I317" s="11">
        <f>Prislista!I317*'Prislista 2021-10-01'!$H$1</f>
        <v>498.62</v>
      </c>
      <c r="J317" s="11">
        <f>Prislista!J317*'Prislista 2021-10-01'!$H$1</f>
        <v>711.55000000000007</v>
      </c>
      <c r="K317" s="11">
        <f>Prislista!K317*'Prislista 2021-10-01'!$H$1</f>
        <v>1016.5000000000001</v>
      </c>
      <c r="L317" s="61" t="s">
        <v>48</v>
      </c>
      <c r="M317" s="61">
        <v>16200</v>
      </c>
    </row>
    <row r="318" spans="1:13" x14ac:dyDescent="0.35">
      <c r="A318" s="61" t="s">
        <v>138</v>
      </c>
      <c r="B318" s="61" t="s">
        <v>113</v>
      </c>
      <c r="C318" s="61" t="s">
        <v>3</v>
      </c>
      <c r="D318" s="61" t="s">
        <v>59</v>
      </c>
      <c r="E318" s="61" t="s">
        <v>3</v>
      </c>
      <c r="F318" s="61" t="s">
        <v>63</v>
      </c>
      <c r="G318" s="61" t="s">
        <v>27</v>
      </c>
      <c r="H318" s="11">
        <f>Prislista!H318*'Prislista 2021-10-01'!$H$1</f>
        <v>448.75800000000004</v>
      </c>
      <c r="I318" s="11">
        <f>Prislista!I318*'Prislista 2021-10-01'!$H$1</f>
        <v>498.62</v>
      </c>
      <c r="J318" s="11">
        <f>Prislista!J318*'Prislista 2021-10-01'!$H$1</f>
        <v>711.55000000000007</v>
      </c>
      <c r="K318" s="11">
        <f>Prislista!K318*'Prislista 2021-10-01'!$H$1</f>
        <v>1016.5000000000001</v>
      </c>
      <c r="L318" s="61" t="s">
        <v>48</v>
      </c>
      <c r="M318" s="61">
        <v>16200</v>
      </c>
    </row>
    <row r="319" spans="1:13" x14ac:dyDescent="0.35">
      <c r="A319" s="61" t="s">
        <v>138</v>
      </c>
      <c r="B319" s="61" t="s">
        <v>113</v>
      </c>
      <c r="C319" s="61" t="s">
        <v>3</v>
      </c>
      <c r="D319" s="61" t="s">
        <v>61</v>
      </c>
      <c r="E319" s="61" t="s">
        <v>2</v>
      </c>
      <c r="F319" s="61" t="s">
        <v>63</v>
      </c>
      <c r="G319" s="61" t="s">
        <v>62</v>
      </c>
      <c r="H319" s="11">
        <f>Prislista!H319*'Prislista 2021-10-01'!$H$1</f>
        <v>346.68</v>
      </c>
      <c r="I319" s="11">
        <f>Prislista!I319*'Prislista 2021-10-01'!$H$1</f>
        <v>385.20000000000005</v>
      </c>
      <c r="J319" s="11">
        <f>Prislista!J319*'Prislista 2021-10-01'!$H$1</f>
        <v>470.8</v>
      </c>
      <c r="K319" s="11">
        <f>Prislista!K319*'Prislista 2021-10-01'!$H$1</f>
        <v>588.5</v>
      </c>
      <c r="L319" s="61" t="s">
        <v>48</v>
      </c>
      <c r="M319" s="61">
        <v>16200</v>
      </c>
    </row>
    <row r="320" spans="1:13" x14ac:dyDescent="0.35">
      <c r="A320" s="61" t="s">
        <v>138</v>
      </c>
      <c r="B320" s="61" t="s">
        <v>113</v>
      </c>
      <c r="C320" s="61" t="s">
        <v>4</v>
      </c>
      <c r="D320" s="61" t="s">
        <v>47</v>
      </c>
      <c r="E320" s="61" t="s">
        <v>2</v>
      </c>
      <c r="F320" s="61" t="s">
        <v>63</v>
      </c>
      <c r="G320" s="61" t="s">
        <v>10</v>
      </c>
      <c r="H320" s="11">
        <f>Prislista!H320*'Prislista 2021-10-01'!$H$1</f>
        <v>606.69000000000005</v>
      </c>
      <c r="I320" s="11">
        <f>Prislista!I320*'Prislista 2021-10-01'!$H$1</f>
        <v>674.1</v>
      </c>
      <c r="J320" s="11">
        <f>Prislista!J320*'Prislista 2021-10-01'!$H$1</f>
        <v>749</v>
      </c>
      <c r="K320" s="11">
        <f>Prislista!K320*'Prislista 2021-10-01'!$H$1</f>
        <v>1070</v>
      </c>
      <c r="L320" s="61" t="s">
        <v>48</v>
      </c>
      <c r="M320" s="61">
        <v>24000</v>
      </c>
    </row>
    <row r="321" spans="1:13" x14ac:dyDescent="0.35">
      <c r="A321" s="61" t="s">
        <v>138</v>
      </c>
      <c r="B321" s="61" t="s">
        <v>113</v>
      </c>
      <c r="C321" s="61" t="s">
        <v>4</v>
      </c>
      <c r="D321" s="61" t="s">
        <v>47</v>
      </c>
      <c r="E321" s="61" t="s">
        <v>2</v>
      </c>
      <c r="F321" s="61" t="s">
        <v>63</v>
      </c>
      <c r="G321" s="61" t="s">
        <v>11</v>
      </c>
      <c r="H321" s="11">
        <f>Prislista!H321*'Prislista 2021-10-01'!$H$1</f>
        <v>606.69000000000005</v>
      </c>
      <c r="I321" s="11">
        <f>Prislista!I321*'Prislista 2021-10-01'!$H$1</f>
        <v>674.1</v>
      </c>
      <c r="J321" s="11">
        <f>Prislista!J321*'Prislista 2021-10-01'!$H$1</f>
        <v>749</v>
      </c>
      <c r="K321" s="11">
        <f>Prislista!K321*'Prislista 2021-10-01'!$H$1</f>
        <v>1070</v>
      </c>
      <c r="L321" s="61" t="s">
        <v>48</v>
      </c>
      <c r="M321" s="61">
        <v>24000</v>
      </c>
    </row>
    <row r="322" spans="1:13" x14ac:dyDescent="0.35">
      <c r="A322" s="61" t="s">
        <v>138</v>
      </c>
      <c r="B322" s="61" t="s">
        <v>113</v>
      </c>
      <c r="C322" s="61" t="s">
        <v>4</v>
      </c>
      <c r="D322" s="61" t="s">
        <v>47</v>
      </c>
      <c r="E322" s="61" t="s">
        <v>2</v>
      </c>
      <c r="F322" s="61" t="s">
        <v>63</v>
      </c>
      <c r="G322" s="61" t="s">
        <v>49</v>
      </c>
      <c r="H322" s="11">
        <f>Prislista!H322*'Prislista 2021-10-01'!$H$1</f>
        <v>606.69000000000005</v>
      </c>
      <c r="I322" s="11">
        <f>Prislista!I322*'Prislista 2021-10-01'!$H$1</f>
        <v>674.1</v>
      </c>
      <c r="J322" s="11">
        <f>Prislista!J322*'Prislista 2021-10-01'!$H$1</f>
        <v>749</v>
      </c>
      <c r="K322" s="11">
        <f>Prislista!K322*'Prislista 2021-10-01'!$H$1</f>
        <v>1070</v>
      </c>
      <c r="L322" s="61" t="s">
        <v>48</v>
      </c>
      <c r="M322" s="61">
        <v>24000</v>
      </c>
    </row>
    <row r="323" spans="1:13" x14ac:dyDescent="0.35">
      <c r="A323" s="61" t="s">
        <v>138</v>
      </c>
      <c r="B323" s="61" t="s">
        <v>113</v>
      </c>
      <c r="C323" s="61" t="s">
        <v>4</v>
      </c>
      <c r="D323" s="61" t="s">
        <v>47</v>
      </c>
      <c r="E323" s="61" t="s">
        <v>2</v>
      </c>
      <c r="F323" s="61" t="s">
        <v>63</v>
      </c>
      <c r="G323" s="61" t="s">
        <v>12</v>
      </c>
      <c r="H323" s="11">
        <f>Prislista!H323*'Prislista 2021-10-01'!$H$1</f>
        <v>606.69000000000005</v>
      </c>
      <c r="I323" s="11">
        <f>Prislista!I323*'Prislista 2021-10-01'!$H$1</f>
        <v>674.1</v>
      </c>
      <c r="J323" s="11">
        <f>Prislista!J323*'Prislista 2021-10-01'!$H$1</f>
        <v>749</v>
      </c>
      <c r="K323" s="11">
        <f>Prislista!K323*'Prislista 2021-10-01'!$H$1</f>
        <v>1070</v>
      </c>
      <c r="L323" s="61" t="s">
        <v>48</v>
      </c>
      <c r="M323" s="61">
        <v>24000</v>
      </c>
    </row>
    <row r="324" spans="1:13" x14ac:dyDescent="0.35">
      <c r="A324" s="61" t="s">
        <v>138</v>
      </c>
      <c r="B324" s="61" t="s">
        <v>113</v>
      </c>
      <c r="C324" s="61" t="s">
        <v>4</v>
      </c>
      <c r="D324" s="61" t="s">
        <v>50</v>
      </c>
      <c r="E324" s="61" t="s">
        <v>2</v>
      </c>
      <c r="F324" s="61" t="s">
        <v>63</v>
      </c>
      <c r="G324" s="61" t="s">
        <v>13</v>
      </c>
      <c r="H324" s="11">
        <f>Prislista!H324*'Prislista 2021-10-01'!$H$1</f>
        <v>471.87</v>
      </c>
      <c r="I324" s="11">
        <f>Prislista!I324*'Prislista 2021-10-01'!$H$1</f>
        <v>524.30000000000007</v>
      </c>
      <c r="J324" s="11">
        <f>Prislista!J324*'Prislista 2021-10-01'!$H$1</f>
        <v>749</v>
      </c>
      <c r="K324" s="11">
        <f>Prislista!K324*'Prislista 2021-10-01'!$H$1</f>
        <v>1070</v>
      </c>
      <c r="L324" s="61" t="s">
        <v>48</v>
      </c>
      <c r="M324" s="61">
        <v>24000</v>
      </c>
    </row>
    <row r="325" spans="1:13" x14ac:dyDescent="0.35">
      <c r="A325" s="61" t="s">
        <v>138</v>
      </c>
      <c r="B325" s="61" t="s">
        <v>113</v>
      </c>
      <c r="C325" s="61" t="s">
        <v>4</v>
      </c>
      <c r="D325" s="61" t="s">
        <v>50</v>
      </c>
      <c r="E325" s="61" t="s">
        <v>2</v>
      </c>
      <c r="F325" s="61" t="s">
        <v>63</v>
      </c>
      <c r="G325" s="61" t="s">
        <v>14</v>
      </c>
      <c r="H325" s="11">
        <f>Prislista!H325*'Prislista 2021-10-01'!$H$1</f>
        <v>471.87</v>
      </c>
      <c r="I325" s="11">
        <f>Prislista!I325*'Prislista 2021-10-01'!$H$1</f>
        <v>524.30000000000007</v>
      </c>
      <c r="J325" s="11">
        <f>Prislista!J325*'Prislista 2021-10-01'!$H$1</f>
        <v>749</v>
      </c>
      <c r="K325" s="11">
        <f>Prislista!K325*'Prislista 2021-10-01'!$H$1</f>
        <v>1070</v>
      </c>
      <c r="L325" s="61" t="s">
        <v>48</v>
      </c>
      <c r="M325" s="61">
        <v>24000</v>
      </c>
    </row>
    <row r="326" spans="1:13" x14ac:dyDescent="0.35">
      <c r="A326" s="61" t="s">
        <v>138</v>
      </c>
      <c r="B326" s="61" t="s">
        <v>113</v>
      </c>
      <c r="C326" s="61" t="s">
        <v>4</v>
      </c>
      <c r="D326" s="61" t="s">
        <v>50</v>
      </c>
      <c r="E326" s="61" t="s">
        <v>2</v>
      </c>
      <c r="F326" s="61" t="s">
        <v>63</v>
      </c>
      <c r="G326" s="61" t="s">
        <v>15</v>
      </c>
      <c r="H326" s="11">
        <f>Prislista!H326*'Prislista 2021-10-01'!$H$1</f>
        <v>471.87</v>
      </c>
      <c r="I326" s="11">
        <f>Prislista!I326*'Prislista 2021-10-01'!$H$1</f>
        <v>524.30000000000007</v>
      </c>
      <c r="J326" s="11">
        <f>Prislista!J326*'Prislista 2021-10-01'!$H$1</f>
        <v>749</v>
      </c>
      <c r="K326" s="11">
        <f>Prislista!K326*'Prislista 2021-10-01'!$H$1</f>
        <v>1070</v>
      </c>
      <c r="L326" s="61" t="s">
        <v>48</v>
      </c>
      <c r="M326" s="61">
        <v>24000</v>
      </c>
    </row>
    <row r="327" spans="1:13" x14ac:dyDescent="0.35">
      <c r="A327" s="61" t="s">
        <v>138</v>
      </c>
      <c r="B327" s="61" t="s">
        <v>113</v>
      </c>
      <c r="C327" s="61" t="s">
        <v>4</v>
      </c>
      <c r="D327" s="61" t="s">
        <v>50</v>
      </c>
      <c r="E327" s="61" t="s">
        <v>2</v>
      </c>
      <c r="F327" s="61" t="s">
        <v>63</v>
      </c>
      <c r="G327" s="61" t="s">
        <v>16</v>
      </c>
      <c r="H327" s="11">
        <f>Prislista!H327*'Prislista 2021-10-01'!$H$1</f>
        <v>471.87</v>
      </c>
      <c r="I327" s="11">
        <f>Prislista!I327*'Prislista 2021-10-01'!$H$1</f>
        <v>524.30000000000007</v>
      </c>
      <c r="J327" s="11">
        <f>Prislista!J327*'Prislista 2021-10-01'!$H$1</f>
        <v>749</v>
      </c>
      <c r="K327" s="11">
        <f>Prislista!K327*'Prislista 2021-10-01'!$H$1</f>
        <v>1070</v>
      </c>
      <c r="L327" s="61" t="s">
        <v>48</v>
      </c>
      <c r="M327" s="61">
        <v>24000</v>
      </c>
    </row>
    <row r="328" spans="1:13" x14ac:dyDescent="0.35">
      <c r="A328" s="61" t="s">
        <v>138</v>
      </c>
      <c r="B328" s="61" t="s">
        <v>113</v>
      </c>
      <c r="C328" s="61" t="s">
        <v>4</v>
      </c>
      <c r="D328" s="61" t="s">
        <v>50</v>
      </c>
      <c r="E328" s="61" t="s">
        <v>2</v>
      </c>
      <c r="F328" s="61" t="s">
        <v>63</v>
      </c>
      <c r="G328" s="61" t="s">
        <v>17</v>
      </c>
      <c r="H328" s="11">
        <f>Prislista!H328*'Prislista 2021-10-01'!$H$1</f>
        <v>471.87</v>
      </c>
      <c r="I328" s="11">
        <f>Prislista!I328*'Prislista 2021-10-01'!$H$1</f>
        <v>524.30000000000007</v>
      </c>
      <c r="J328" s="11">
        <f>Prislista!J328*'Prislista 2021-10-01'!$H$1</f>
        <v>749</v>
      </c>
      <c r="K328" s="11">
        <f>Prislista!K328*'Prislista 2021-10-01'!$H$1</f>
        <v>1070</v>
      </c>
      <c r="L328" s="61" t="s">
        <v>48</v>
      </c>
      <c r="M328" s="61">
        <v>24000</v>
      </c>
    </row>
    <row r="329" spans="1:13" x14ac:dyDescent="0.35">
      <c r="A329" s="61" t="s">
        <v>138</v>
      </c>
      <c r="B329" s="61" t="s">
        <v>113</v>
      </c>
      <c r="C329" s="61" t="s">
        <v>4</v>
      </c>
      <c r="D329" s="61" t="s">
        <v>51</v>
      </c>
      <c r="E329" s="61" t="s">
        <v>2</v>
      </c>
      <c r="F329" s="61" t="s">
        <v>63</v>
      </c>
      <c r="G329" s="61" t="s">
        <v>18</v>
      </c>
      <c r="H329" s="11">
        <f>Prislista!H329*'Prislista 2021-10-01'!$H$1</f>
        <v>424.68300000000005</v>
      </c>
      <c r="I329" s="11">
        <f>Prislista!I329*'Prislista 2021-10-01'!$H$1</f>
        <v>471.87</v>
      </c>
      <c r="J329" s="11">
        <f>Prislista!J329*'Prislista 2021-10-01'!$H$1</f>
        <v>674.1</v>
      </c>
      <c r="K329" s="11">
        <f>Prislista!K329*'Prislista 2021-10-01'!$H$1</f>
        <v>963</v>
      </c>
      <c r="L329" s="61" t="s">
        <v>48</v>
      </c>
      <c r="M329" s="61">
        <v>24000</v>
      </c>
    </row>
    <row r="330" spans="1:13" x14ac:dyDescent="0.35">
      <c r="A330" s="61" t="s">
        <v>138</v>
      </c>
      <c r="B330" s="61" t="s">
        <v>113</v>
      </c>
      <c r="C330" s="61" t="s">
        <v>4</v>
      </c>
      <c r="D330" s="61" t="s">
        <v>51</v>
      </c>
      <c r="E330" s="61" t="s">
        <v>2</v>
      </c>
      <c r="F330" s="61" t="s">
        <v>63</v>
      </c>
      <c r="G330" s="61" t="s">
        <v>19</v>
      </c>
      <c r="H330" s="11">
        <f>Prislista!H330*'Prislista 2021-10-01'!$H$1</f>
        <v>424.68300000000005</v>
      </c>
      <c r="I330" s="11">
        <f>Prislista!I330*'Prislista 2021-10-01'!$H$1</f>
        <v>471.87</v>
      </c>
      <c r="J330" s="11">
        <f>Prislista!J330*'Prislista 2021-10-01'!$H$1</f>
        <v>674.1</v>
      </c>
      <c r="K330" s="11">
        <f>Prislista!K330*'Prislista 2021-10-01'!$H$1</f>
        <v>963</v>
      </c>
      <c r="L330" s="61" t="s">
        <v>48</v>
      </c>
      <c r="M330" s="61">
        <v>24000</v>
      </c>
    </row>
    <row r="331" spans="1:13" x14ac:dyDescent="0.35">
      <c r="A331" s="61" t="s">
        <v>138</v>
      </c>
      <c r="B331" s="61" t="s">
        <v>113</v>
      </c>
      <c r="C331" s="61" t="s">
        <v>4</v>
      </c>
      <c r="D331" s="61" t="s">
        <v>51</v>
      </c>
      <c r="E331" s="61" t="s">
        <v>3</v>
      </c>
      <c r="F331" s="61" t="s">
        <v>63</v>
      </c>
      <c r="G331" s="61" t="s">
        <v>20</v>
      </c>
      <c r="H331" s="11">
        <f>Prislista!H331*'Prislista 2021-10-01'!$H$1</f>
        <v>424.68300000000005</v>
      </c>
      <c r="I331" s="11">
        <f>Prislista!I331*'Prislista 2021-10-01'!$H$1</f>
        <v>471.87</v>
      </c>
      <c r="J331" s="11">
        <f>Prislista!J331*'Prislista 2021-10-01'!$H$1</f>
        <v>674.1</v>
      </c>
      <c r="K331" s="11">
        <f>Prislista!K331*'Prislista 2021-10-01'!$H$1</f>
        <v>963</v>
      </c>
      <c r="L331" s="61" t="s">
        <v>48</v>
      </c>
      <c r="M331" s="61">
        <v>24000</v>
      </c>
    </row>
    <row r="332" spans="1:13" x14ac:dyDescent="0.35">
      <c r="A332" s="61" t="s">
        <v>138</v>
      </c>
      <c r="B332" s="61" t="s">
        <v>113</v>
      </c>
      <c r="C332" s="61" t="s">
        <v>4</v>
      </c>
      <c r="D332" s="61" t="s">
        <v>51</v>
      </c>
      <c r="E332" s="61" t="s">
        <v>3</v>
      </c>
      <c r="F332" s="61" t="s">
        <v>63</v>
      </c>
      <c r="G332" s="61" t="s">
        <v>21</v>
      </c>
      <c r="H332" s="11">
        <f>Prislista!H332*'Prislista 2021-10-01'!$H$1</f>
        <v>424.68300000000005</v>
      </c>
      <c r="I332" s="11">
        <f>Prislista!I332*'Prislista 2021-10-01'!$H$1</f>
        <v>471.87</v>
      </c>
      <c r="J332" s="11">
        <f>Prislista!J332*'Prislista 2021-10-01'!$H$1</f>
        <v>674.1</v>
      </c>
      <c r="K332" s="11">
        <f>Prislista!K332*'Prislista 2021-10-01'!$H$1</f>
        <v>963</v>
      </c>
      <c r="L332" s="61" t="s">
        <v>48</v>
      </c>
      <c r="M332" s="61">
        <v>24000</v>
      </c>
    </row>
    <row r="333" spans="1:13" x14ac:dyDescent="0.35">
      <c r="A333" s="61" t="s">
        <v>138</v>
      </c>
      <c r="B333" s="61" t="s">
        <v>113</v>
      </c>
      <c r="C333" s="61" t="s">
        <v>4</v>
      </c>
      <c r="D333" s="61" t="s">
        <v>52</v>
      </c>
      <c r="E333" s="61" t="s">
        <v>2</v>
      </c>
      <c r="F333" s="61" t="s">
        <v>63</v>
      </c>
      <c r="G333" s="61" t="s">
        <v>53</v>
      </c>
      <c r="H333" s="11">
        <f>Prislista!H333*'Prislista 2021-10-01'!$H$1</f>
        <v>606.69000000000005</v>
      </c>
      <c r="I333" s="11">
        <f>Prislista!I333*'Prislista 2021-10-01'!$H$1</f>
        <v>674.1</v>
      </c>
      <c r="J333" s="11">
        <f>Prislista!J333*'Prislista 2021-10-01'!$H$1</f>
        <v>749</v>
      </c>
      <c r="K333" s="11">
        <f>Prislista!K333*'Prislista 2021-10-01'!$H$1</f>
        <v>1070</v>
      </c>
      <c r="L333" s="61" t="s">
        <v>48</v>
      </c>
      <c r="M333" s="61">
        <v>24000</v>
      </c>
    </row>
    <row r="334" spans="1:13" x14ac:dyDescent="0.35">
      <c r="A334" s="61" t="s">
        <v>138</v>
      </c>
      <c r="B334" s="61" t="s">
        <v>113</v>
      </c>
      <c r="C334" s="61" t="s">
        <v>4</v>
      </c>
      <c r="D334" s="61" t="s">
        <v>52</v>
      </c>
      <c r="E334" s="61" t="s">
        <v>2</v>
      </c>
      <c r="F334" s="61" t="s">
        <v>63</v>
      </c>
      <c r="G334" s="61" t="s">
        <v>54</v>
      </c>
      <c r="H334" s="11">
        <f>Prislista!H334*'Prislista 2021-10-01'!$H$1</f>
        <v>606.69000000000005</v>
      </c>
      <c r="I334" s="11">
        <f>Prislista!I334*'Prislista 2021-10-01'!$H$1</f>
        <v>674.1</v>
      </c>
      <c r="J334" s="11">
        <f>Prislista!J334*'Prislista 2021-10-01'!$H$1</f>
        <v>749</v>
      </c>
      <c r="K334" s="11">
        <f>Prislista!K334*'Prislista 2021-10-01'!$H$1</f>
        <v>1070</v>
      </c>
      <c r="L334" s="61" t="s">
        <v>48</v>
      </c>
      <c r="M334" s="61">
        <v>24000</v>
      </c>
    </row>
    <row r="335" spans="1:13" x14ac:dyDescent="0.35">
      <c r="A335" s="61" t="s">
        <v>138</v>
      </c>
      <c r="B335" s="61" t="s">
        <v>113</v>
      </c>
      <c r="C335" s="61" t="s">
        <v>4</v>
      </c>
      <c r="D335" s="61" t="s">
        <v>52</v>
      </c>
      <c r="E335" s="61" t="s">
        <v>2</v>
      </c>
      <c r="F335" s="61" t="s">
        <v>63</v>
      </c>
      <c r="G335" s="61" t="s">
        <v>55</v>
      </c>
      <c r="H335" s="11">
        <f>Prislista!H335*'Prislista 2021-10-01'!$H$1</f>
        <v>606.69000000000005</v>
      </c>
      <c r="I335" s="11">
        <f>Prislista!I335*'Prislista 2021-10-01'!$H$1</f>
        <v>674.1</v>
      </c>
      <c r="J335" s="11">
        <f>Prislista!J335*'Prislista 2021-10-01'!$H$1</f>
        <v>749</v>
      </c>
      <c r="K335" s="11">
        <f>Prislista!K335*'Prislista 2021-10-01'!$H$1</f>
        <v>1070</v>
      </c>
      <c r="L335" s="61" t="s">
        <v>48</v>
      </c>
      <c r="M335" s="61">
        <v>24000</v>
      </c>
    </row>
    <row r="336" spans="1:13" x14ac:dyDescent="0.35">
      <c r="A336" s="61" t="s">
        <v>138</v>
      </c>
      <c r="B336" s="61" t="s">
        <v>113</v>
      </c>
      <c r="C336" s="61" t="s">
        <v>4</v>
      </c>
      <c r="D336" s="61" t="s">
        <v>52</v>
      </c>
      <c r="E336" s="61" t="s">
        <v>2</v>
      </c>
      <c r="F336" s="61" t="s">
        <v>63</v>
      </c>
      <c r="G336" s="61" t="s">
        <v>56</v>
      </c>
      <c r="H336" s="11">
        <f>Prislista!H336*'Prislista 2021-10-01'!$H$1</f>
        <v>606.69000000000005</v>
      </c>
      <c r="I336" s="11">
        <f>Prislista!I336*'Prislista 2021-10-01'!$H$1</f>
        <v>674.1</v>
      </c>
      <c r="J336" s="11">
        <f>Prislista!J336*'Prislista 2021-10-01'!$H$1</f>
        <v>749</v>
      </c>
      <c r="K336" s="11">
        <f>Prislista!K336*'Prislista 2021-10-01'!$H$1</f>
        <v>1070</v>
      </c>
      <c r="L336" s="61" t="s">
        <v>48</v>
      </c>
      <c r="M336" s="61">
        <v>24000</v>
      </c>
    </row>
    <row r="337" spans="1:13" x14ac:dyDescent="0.35">
      <c r="A337" s="61" t="s">
        <v>138</v>
      </c>
      <c r="B337" s="61" t="s">
        <v>113</v>
      </c>
      <c r="C337" s="61" t="s">
        <v>4</v>
      </c>
      <c r="D337" s="61" t="s">
        <v>52</v>
      </c>
      <c r="E337" s="61" t="s">
        <v>2</v>
      </c>
      <c r="F337" s="61" t="s">
        <v>63</v>
      </c>
      <c r="G337" s="61" t="s">
        <v>57</v>
      </c>
      <c r="H337" s="11">
        <f>Prislista!H337*'Prislista 2021-10-01'!$H$1</f>
        <v>606.69000000000005</v>
      </c>
      <c r="I337" s="11">
        <f>Prislista!I337*'Prislista 2021-10-01'!$H$1</f>
        <v>674.1</v>
      </c>
      <c r="J337" s="11">
        <f>Prislista!J337*'Prislista 2021-10-01'!$H$1</f>
        <v>749</v>
      </c>
      <c r="K337" s="11">
        <f>Prislista!K337*'Prislista 2021-10-01'!$H$1</f>
        <v>1070</v>
      </c>
      <c r="L337" s="61" t="s">
        <v>48</v>
      </c>
      <c r="M337" s="61">
        <v>24000</v>
      </c>
    </row>
    <row r="338" spans="1:13" x14ac:dyDescent="0.35">
      <c r="A338" s="61" t="s">
        <v>138</v>
      </c>
      <c r="B338" s="61" t="s">
        <v>113</v>
      </c>
      <c r="C338" s="61" t="s">
        <v>4</v>
      </c>
      <c r="D338" s="61" t="s">
        <v>58</v>
      </c>
      <c r="E338" s="61" t="s">
        <v>2</v>
      </c>
      <c r="F338" s="61" t="s">
        <v>63</v>
      </c>
      <c r="G338" s="61" t="s">
        <v>22</v>
      </c>
      <c r="H338" s="11">
        <f>Prislista!H338*'Prislista 2021-10-01'!$H$1</f>
        <v>471.87</v>
      </c>
      <c r="I338" s="11">
        <f>Prislista!I338*'Prislista 2021-10-01'!$H$1</f>
        <v>524.30000000000007</v>
      </c>
      <c r="J338" s="11">
        <f>Prislista!J338*'Prislista 2021-10-01'!$H$1</f>
        <v>749</v>
      </c>
      <c r="K338" s="11">
        <f>Prislista!K338*'Prislista 2021-10-01'!$H$1</f>
        <v>1070</v>
      </c>
      <c r="L338" s="61" t="s">
        <v>48</v>
      </c>
      <c r="M338" s="61">
        <v>24000</v>
      </c>
    </row>
    <row r="339" spans="1:13" x14ac:dyDescent="0.35">
      <c r="A339" s="61" t="s">
        <v>138</v>
      </c>
      <c r="B339" s="61" t="s">
        <v>113</v>
      </c>
      <c r="C339" s="61" t="s">
        <v>4</v>
      </c>
      <c r="D339" s="61" t="s">
        <v>58</v>
      </c>
      <c r="E339" s="61" t="s">
        <v>2</v>
      </c>
      <c r="F339" s="61" t="s">
        <v>63</v>
      </c>
      <c r="G339" s="61" t="s">
        <v>23</v>
      </c>
      <c r="H339" s="11">
        <f>Prislista!H339*'Prislista 2021-10-01'!$H$1</f>
        <v>471.87</v>
      </c>
      <c r="I339" s="11">
        <f>Prislista!I339*'Prislista 2021-10-01'!$H$1</f>
        <v>524.30000000000007</v>
      </c>
      <c r="J339" s="11">
        <f>Prislista!J339*'Prislista 2021-10-01'!$H$1</f>
        <v>749</v>
      </c>
      <c r="K339" s="11">
        <f>Prislista!K339*'Prislista 2021-10-01'!$H$1</f>
        <v>1070</v>
      </c>
      <c r="L339" s="61" t="s">
        <v>48</v>
      </c>
      <c r="M339" s="61">
        <v>24000</v>
      </c>
    </row>
    <row r="340" spans="1:13" x14ac:dyDescent="0.35">
      <c r="A340" s="61" t="s">
        <v>138</v>
      </c>
      <c r="B340" s="61" t="s">
        <v>113</v>
      </c>
      <c r="C340" s="61" t="s">
        <v>4</v>
      </c>
      <c r="D340" s="61" t="s">
        <v>58</v>
      </c>
      <c r="E340" s="61" t="s">
        <v>3</v>
      </c>
      <c r="F340" s="61" t="s">
        <v>63</v>
      </c>
      <c r="G340" s="61" t="s">
        <v>24</v>
      </c>
      <c r="H340" s="11">
        <f>Prislista!H340*'Prislista 2021-10-01'!$H$1</f>
        <v>471.87</v>
      </c>
      <c r="I340" s="11">
        <f>Prislista!I340*'Prislista 2021-10-01'!$H$1</f>
        <v>524.30000000000007</v>
      </c>
      <c r="J340" s="11">
        <f>Prislista!J340*'Prislista 2021-10-01'!$H$1</f>
        <v>749</v>
      </c>
      <c r="K340" s="11">
        <f>Prislista!K340*'Prislista 2021-10-01'!$H$1</f>
        <v>1070</v>
      </c>
      <c r="L340" s="61" t="s">
        <v>48</v>
      </c>
      <c r="M340" s="61">
        <v>24000</v>
      </c>
    </row>
    <row r="341" spans="1:13" x14ac:dyDescent="0.35">
      <c r="A341" s="61" t="s">
        <v>138</v>
      </c>
      <c r="B341" s="61" t="s">
        <v>113</v>
      </c>
      <c r="C341" s="61" t="s">
        <v>4</v>
      </c>
      <c r="D341" s="61" t="s">
        <v>59</v>
      </c>
      <c r="E341" s="61" t="s">
        <v>2</v>
      </c>
      <c r="F341" s="61" t="s">
        <v>63</v>
      </c>
      <c r="G341" s="61" t="s">
        <v>60</v>
      </c>
      <c r="H341" s="11">
        <f>Prislista!H341*'Prislista 2021-10-01'!$H$1</f>
        <v>424.68300000000005</v>
      </c>
      <c r="I341" s="11">
        <f>Prislista!I341*'Prislista 2021-10-01'!$H$1</f>
        <v>471.87</v>
      </c>
      <c r="J341" s="11">
        <f>Prislista!J341*'Prislista 2021-10-01'!$H$1</f>
        <v>674.1</v>
      </c>
      <c r="K341" s="11">
        <f>Prislista!K341*'Prislista 2021-10-01'!$H$1</f>
        <v>963</v>
      </c>
      <c r="L341" s="61" t="s">
        <v>48</v>
      </c>
      <c r="M341" s="61">
        <v>24000</v>
      </c>
    </row>
    <row r="342" spans="1:13" x14ac:dyDescent="0.35">
      <c r="A342" s="61" t="s">
        <v>138</v>
      </c>
      <c r="B342" s="61" t="s">
        <v>113</v>
      </c>
      <c r="C342" s="61" t="s">
        <v>4</v>
      </c>
      <c r="D342" s="61" t="s">
        <v>59</v>
      </c>
      <c r="E342" s="61" t="s">
        <v>2</v>
      </c>
      <c r="F342" s="61" t="s">
        <v>63</v>
      </c>
      <c r="G342" s="61" t="s">
        <v>25</v>
      </c>
      <c r="H342" s="11">
        <f>Prislista!H342*'Prislista 2021-10-01'!$H$1</f>
        <v>424.68300000000005</v>
      </c>
      <c r="I342" s="11">
        <f>Prislista!I342*'Prislista 2021-10-01'!$H$1</f>
        <v>471.87</v>
      </c>
      <c r="J342" s="11">
        <f>Prislista!J342*'Prislista 2021-10-01'!$H$1</f>
        <v>674.1</v>
      </c>
      <c r="K342" s="11">
        <f>Prislista!K342*'Prislista 2021-10-01'!$H$1</f>
        <v>963</v>
      </c>
      <c r="L342" s="61" t="s">
        <v>48</v>
      </c>
      <c r="M342" s="61">
        <v>24000</v>
      </c>
    </row>
    <row r="343" spans="1:13" x14ac:dyDescent="0.35">
      <c r="A343" s="61" t="s">
        <v>138</v>
      </c>
      <c r="B343" s="61" t="s">
        <v>113</v>
      </c>
      <c r="C343" s="61" t="s">
        <v>4</v>
      </c>
      <c r="D343" s="61" t="s">
        <v>59</v>
      </c>
      <c r="E343" s="61" t="s">
        <v>2</v>
      </c>
      <c r="F343" s="61" t="s">
        <v>63</v>
      </c>
      <c r="G343" s="61" t="s">
        <v>26</v>
      </c>
      <c r="H343" s="11">
        <f>Prislista!H343*'Prislista 2021-10-01'!$H$1</f>
        <v>424.68300000000005</v>
      </c>
      <c r="I343" s="11">
        <f>Prislista!I343*'Prislista 2021-10-01'!$H$1</f>
        <v>471.87</v>
      </c>
      <c r="J343" s="11">
        <f>Prislista!J343*'Prislista 2021-10-01'!$H$1</f>
        <v>674.1</v>
      </c>
      <c r="K343" s="11">
        <f>Prislista!K343*'Prislista 2021-10-01'!$H$1</f>
        <v>963</v>
      </c>
      <c r="L343" s="61" t="s">
        <v>48</v>
      </c>
      <c r="M343" s="61">
        <v>24000</v>
      </c>
    </row>
    <row r="344" spans="1:13" x14ac:dyDescent="0.35">
      <c r="A344" s="61" t="s">
        <v>138</v>
      </c>
      <c r="B344" s="61" t="s">
        <v>113</v>
      </c>
      <c r="C344" s="61" t="s">
        <v>4</v>
      </c>
      <c r="D344" s="61" t="s">
        <v>59</v>
      </c>
      <c r="E344" s="61" t="s">
        <v>3</v>
      </c>
      <c r="F344" s="61" t="s">
        <v>63</v>
      </c>
      <c r="G344" s="61" t="s">
        <v>27</v>
      </c>
      <c r="H344" s="11">
        <f>Prislista!H344*'Prislista 2021-10-01'!$H$1</f>
        <v>424.68300000000005</v>
      </c>
      <c r="I344" s="11">
        <f>Prislista!I344*'Prislista 2021-10-01'!$H$1</f>
        <v>471.87</v>
      </c>
      <c r="J344" s="11">
        <f>Prislista!J344*'Prislista 2021-10-01'!$H$1</f>
        <v>674.1</v>
      </c>
      <c r="K344" s="11">
        <f>Prislista!K344*'Prislista 2021-10-01'!$H$1</f>
        <v>963</v>
      </c>
      <c r="L344" s="61" t="s">
        <v>48</v>
      </c>
      <c r="M344" s="61">
        <v>24000</v>
      </c>
    </row>
    <row r="345" spans="1:13" x14ac:dyDescent="0.35">
      <c r="A345" s="61" t="s">
        <v>138</v>
      </c>
      <c r="B345" s="61" t="s">
        <v>113</v>
      </c>
      <c r="C345" s="61" t="s">
        <v>4</v>
      </c>
      <c r="D345" s="61" t="s">
        <v>61</v>
      </c>
      <c r="E345" s="61" t="s">
        <v>2</v>
      </c>
      <c r="F345" s="61" t="s">
        <v>63</v>
      </c>
      <c r="G345" s="61" t="s">
        <v>62</v>
      </c>
      <c r="H345" s="11">
        <f>Prislista!H345*'Prislista 2021-10-01'!$H$1</f>
        <v>337.05</v>
      </c>
      <c r="I345" s="11">
        <f>Prislista!I345*'Prislista 2021-10-01'!$H$1</f>
        <v>374.5</v>
      </c>
      <c r="J345" s="11">
        <f>Prislista!J345*'Prislista 2021-10-01'!$H$1</f>
        <v>465.45000000000005</v>
      </c>
      <c r="K345" s="11">
        <f>Prislista!K345*'Prislista 2021-10-01'!$H$1</f>
        <v>561.75</v>
      </c>
      <c r="L345" s="61" t="s">
        <v>48</v>
      </c>
      <c r="M345" s="61">
        <v>24000</v>
      </c>
    </row>
    <row r="346" spans="1:13" x14ac:dyDescent="0.35">
      <c r="A346" s="61" t="s">
        <v>138</v>
      </c>
      <c r="B346" s="61" t="s">
        <v>113</v>
      </c>
      <c r="C346" s="61" t="s">
        <v>6</v>
      </c>
      <c r="D346" s="61" t="s">
        <v>47</v>
      </c>
      <c r="E346" s="61" t="s">
        <v>2</v>
      </c>
      <c r="F346" s="61" t="s">
        <v>63</v>
      </c>
      <c r="G346" s="61" t="s">
        <v>10</v>
      </c>
      <c r="H346" s="11">
        <f>Prislista!H346*'Prislista 2021-10-01'!$H$1</f>
        <v>606.69000000000005</v>
      </c>
      <c r="I346" s="11">
        <f>Prislista!I346*'Prislista 2021-10-01'!$H$1</f>
        <v>674.1</v>
      </c>
      <c r="J346" s="11">
        <f>Prislista!J346*'Prislista 2021-10-01'!$H$1</f>
        <v>749</v>
      </c>
      <c r="K346" s="11">
        <f>Prislista!K346*'Prislista 2021-10-01'!$H$1</f>
        <v>1070</v>
      </c>
      <c r="L346" s="61" t="s">
        <v>48</v>
      </c>
      <c r="M346" s="61">
        <v>22000</v>
      </c>
    </row>
    <row r="347" spans="1:13" x14ac:dyDescent="0.35">
      <c r="A347" s="61" t="s">
        <v>138</v>
      </c>
      <c r="B347" s="61" t="s">
        <v>113</v>
      </c>
      <c r="C347" s="61" t="s">
        <v>6</v>
      </c>
      <c r="D347" s="61" t="s">
        <v>47</v>
      </c>
      <c r="E347" s="61" t="s">
        <v>2</v>
      </c>
      <c r="F347" s="61" t="s">
        <v>63</v>
      </c>
      <c r="G347" s="61" t="s">
        <v>11</v>
      </c>
      <c r="H347" s="11">
        <f>Prislista!H347*'Prislista 2021-10-01'!$H$1</f>
        <v>606.69000000000005</v>
      </c>
      <c r="I347" s="11">
        <f>Prislista!I347*'Prislista 2021-10-01'!$H$1</f>
        <v>674.1</v>
      </c>
      <c r="J347" s="11">
        <f>Prislista!J347*'Prislista 2021-10-01'!$H$1</f>
        <v>749</v>
      </c>
      <c r="K347" s="11">
        <f>Prislista!K347*'Prislista 2021-10-01'!$H$1</f>
        <v>1070</v>
      </c>
      <c r="L347" s="61" t="s">
        <v>48</v>
      </c>
      <c r="M347" s="61">
        <v>22000</v>
      </c>
    </row>
    <row r="348" spans="1:13" x14ac:dyDescent="0.35">
      <c r="A348" s="61" t="s">
        <v>138</v>
      </c>
      <c r="B348" s="61" t="s">
        <v>113</v>
      </c>
      <c r="C348" s="61" t="s">
        <v>6</v>
      </c>
      <c r="D348" s="61" t="s">
        <v>47</v>
      </c>
      <c r="E348" s="61" t="s">
        <v>2</v>
      </c>
      <c r="F348" s="61" t="s">
        <v>63</v>
      </c>
      <c r="G348" s="61" t="s">
        <v>49</v>
      </c>
      <c r="H348" s="11">
        <f>Prislista!H348*'Prislista 2021-10-01'!$H$1</f>
        <v>606.69000000000005</v>
      </c>
      <c r="I348" s="11">
        <f>Prislista!I348*'Prislista 2021-10-01'!$H$1</f>
        <v>674.1</v>
      </c>
      <c r="J348" s="11">
        <f>Prislista!J348*'Prislista 2021-10-01'!$H$1</f>
        <v>749</v>
      </c>
      <c r="K348" s="11">
        <f>Prislista!K348*'Prislista 2021-10-01'!$H$1</f>
        <v>1070</v>
      </c>
      <c r="L348" s="61" t="s">
        <v>48</v>
      </c>
      <c r="M348" s="61">
        <v>22000</v>
      </c>
    </row>
    <row r="349" spans="1:13" x14ac:dyDescent="0.35">
      <c r="A349" s="61" t="s">
        <v>138</v>
      </c>
      <c r="B349" s="61" t="s">
        <v>113</v>
      </c>
      <c r="C349" s="61" t="s">
        <v>6</v>
      </c>
      <c r="D349" s="61" t="s">
        <v>47</v>
      </c>
      <c r="E349" s="61" t="s">
        <v>2</v>
      </c>
      <c r="F349" s="61" t="s">
        <v>63</v>
      </c>
      <c r="G349" s="61" t="s">
        <v>12</v>
      </c>
      <c r="H349" s="11">
        <f>Prislista!H349*'Prislista 2021-10-01'!$H$1</f>
        <v>606.69000000000005</v>
      </c>
      <c r="I349" s="11">
        <f>Prislista!I349*'Prislista 2021-10-01'!$H$1</f>
        <v>674.1</v>
      </c>
      <c r="J349" s="11">
        <f>Prislista!J349*'Prislista 2021-10-01'!$H$1</f>
        <v>749</v>
      </c>
      <c r="K349" s="11">
        <f>Prislista!K349*'Prislista 2021-10-01'!$H$1</f>
        <v>1070</v>
      </c>
      <c r="L349" s="61" t="s">
        <v>48</v>
      </c>
      <c r="M349" s="61">
        <v>22000</v>
      </c>
    </row>
    <row r="350" spans="1:13" x14ac:dyDescent="0.35">
      <c r="A350" s="61" t="s">
        <v>138</v>
      </c>
      <c r="B350" s="61" t="s">
        <v>113</v>
      </c>
      <c r="C350" s="61" t="s">
        <v>6</v>
      </c>
      <c r="D350" s="61" t="s">
        <v>50</v>
      </c>
      <c r="E350" s="61" t="s">
        <v>2</v>
      </c>
      <c r="F350" s="61" t="s">
        <v>63</v>
      </c>
      <c r="G350" s="61" t="s">
        <v>13</v>
      </c>
      <c r="H350" s="11">
        <f>Prislista!H350*'Prislista 2021-10-01'!$H$1</f>
        <v>484.38900000000001</v>
      </c>
      <c r="I350" s="11">
        <f>Prislista!I350*'Prislista 2021-10-01'!$H$1</f>
        <v>538.21</v>
      </c>
      <c r="J350" s="11">
        <f>Prislista!J350*'Prislista 2021-10-01'!$H$1</f>
        <v>768.26</v>
      </c>
      <c r="K350" s="11">
        <f>Prislista!K350*'Prislista 2021-10-01'!$H$1</f>
        <v>1096.75</v>
      </c>
      <c r="L350" s="61" t="s">
        <v>48</v>
      </c>
      <c r="M350" s="61">
        <v>22000</v>
      </c>
    </row>
    <row r="351" spans="1:13" x14ac:dyDescent="0.35">
      <c r="A351" s="61" t="s">
        <v>138</v>
      </c>
      <c r="B351" s="61" t="s">
        <v>113</v>
      </c>
      <c r="C351" s="61" t="s">
        <v>6</v>
      </c>
      <c r="D351" s="61" t="s">
        <v>50</v>
      </c>
      <c r="E351" s="61" t="s">
        <v>2</v>
      </c>
      <c r="F351" s="61" t="s">
        <v>63</v>
      </c>
      <c r="G351" s="61" t="s">
        <v>14</v>
      </c>
      <c r="H351" s="11">
        <f>Prislista!H351*'Prislista 2021-10-01'!$H$1</f>
        <v>484.38900000000001</v>
      </c>
      <c r="I351" s="11">
        <f>Prislista!I351*'Prislista 2021-10-01'!$H$1</f>
        <v>538.21</v>
      </c>
      <c r="J351" s="11">
        <f>Prislista!J351*'Prislista 2021-10-01'!$H$1</f>
        <v>768.26</v>
      </c>
      <c r="K351" s="11">
        <f>Prislista!K351*'Prislista 2021-10-01'!$H$1</f>
        <v>1096.75</v>
      </c>
      <c r="L351" s="61" t="s">
        <v>48</v>
      </c>
      <c r="M351" s="61">
        <v>22000</v>
      </c>
    </row>
    <row r="352" spans="1:13" x14ac:dyDescent="0.35">
      <c r="A352" s="61" t="s">
        <v>138</v>
      </c>
      <c r="B352" s="61" t="s">
        <v>113</v>
      </c>
      <c r="C352" s="61" t="s">
        <v>6</v>
      </c>
      <c r="D352" s="61" t="s">
        <v>50</v>
      </c>
      <c r="E352" s="61" t="s">
        <v>2</v>
      </c>
      <c r="F352" s="61" t="s">
        <v>63</v>
      </c>
      <c r="G352" s="61" t="s">
        <v>15</v>
      </c>
      <c r="H352" s="11">
        <f>Prislista!H352*'Prislista 2021-10-01'!$H$1</f>
        <v>484.38900000000001</v>
      </c>
      <c r="I352" s="11">
        <f>Prislista!I352*'Prislista 2021-10-01'!$H$1</f>
        <v>538.21</v>
      </c>
      <c r="J352" s="11">
        <f>Prislista!J352*'Prislista 2021-10-01'!$H$1</f>
        <v>768.26</v>
      </c>
      <c r="K352" s="11">
        <f>Prislista!K352*'Prislista 2021-10-01'!$H$1</f>
        <v>1096.75</v>
      </c>
      <c r="L352" s="61" t="s">
        <v>48</v>
      </c>
      <c r="M352" s="61">
        <v>22000</v>
      </c>
    </row>
    <row r="353" spans="1:13" x14ac:dyDescent="0.35">
      <c r="A353" s="61" t="s">
        <v>138</v>
      </c>
      <c r="B353" s="61" t="s">
        <v>113</v>
      </c>
      <c r="C353" s="61" t="s">
        <v>6</v>
      </c>
      <c r="D353" s="61" t="s">
        <v>50</v>
      </c>
      <c r="E353" s="61" t="s">
        <v>2</v>
      </c>
      <c r="F353" s="61" t="s">
        <v>63</v>
      </c>
      <c r="G353" s="61" t="s">
        <v>16</v>
      </c>
      <c r="H353" s="11">
        <f>Prislista!H353*'Prislista 2021-10-01'!$H$1</f>
        <v>484.38900000000001</v>
      </c>
      <c r="I353" s="11">
        <f>Prislista!I353*'Prislista 2021-10-01'!$H$1</f>
        <v>538.21</v>
      </c>
      <c r="J353" s="11">
        <f>Prislista!J353*'Prislista 2021-10-01'!$H$1</f>
        <v>768.26</v>
      </c>
      <c r="K353" s="11">
        <f>Prislista!K353*'Prislista 2021-10-01'!$H$1</f>
        <v>1096.75</v>
      </c>
      <c r="L353" s="61" t="s">
        <v>48</v>
      </c>
      <c r="M353" s="61">
        <v>22000</v>
      </c>
    </row>
    <row r="354" spans="1:13" x14ac:dyDescent="0.35">
      <c r="A354" s="61" t="s">
        <v>138</v>
      </c>
      <c r="B354" s="61" t="s">
        <v>113</v>
      </c>
      <c r="C354" s="61" t="s">
        <v>6</v>
      </c>
      <c r="D354" s="61" t="s">
        <v>50</v>
      </c>
      <c r="E354" s="61" t="s">
        <v>2</v>
      </c>
      <c r="F354" s="61" t="s">
        <v>63</v>
      </c>
      <c r="G354" s="61" t="s">
        <v>17</v>
      </c>
      <c r="H354" s="11">
        <f>Prislista!H354*'Prislista 2021-10-01'!$H$1</f>
        <v>484.38900000000001</v>
      </c>
      <c r="I354" s="11">
        <f>Prislista!I354*'Prislista 2021-10-01'!$H$1</f>
        <v>538.21</v>
      </c>
      <c r="J354" s="11">
        <f>Prislista!J354*'Prislista 2021-10-01'!$H$1</f>
        <v>768.26</v>
      </c>
      <c r="K354" s="11">
        <f>Prislista!K354*'Prislista 2021-10-01'!$H$1</f>
        <v>1096.75</v>
      </c>
      <c r="L354" s="61" t="s">
        <v>48</v>
      </c>
      <c r="M354" s="61">
        <v>22000</v>
      </c>
    </row>
    <row r="355" spans="1:13" x14ac:dyDescent="0.35">
      <c r="A355" s="61" t="s">
        <v>138</v>
      </c>
      <c r="B355" s="61" t="s">
        <v>113</v>
      </c>
      <c r="C355" s="61" t="s">
        <v>6</v>
      </c>
      <c r="D355" s="61" t="s">
        <v>51</v>
      </c>
      <c r="E355" s="61" t="s">
        <v>2</v>
      </c>
      <c r="F355" s="61" t="s">
        <v>63</v>
      </c>
      <c r="G355" s="61" t="s">
        <v>18</v>
      </c>
      <c r="H355" s="11">
        <f>Prislista!H355*'Prislista 2021-10-01'!$H$1</f>
        <v>424.68300000000005</v>
      </c>
      <c r="I355" s="11">
        <f>Prislista!I355*'Prislista 2021-10-01'!$H$1</f>
        <v>471.87</v>
      </c>
      <c r="J355" s="11">
        <f>Prislista!J355*'Prislista 2021-10-01'!$H$1</f>
        <v>674.1</v>
      </c>
      <c r="K355" s="11">
        <f>Prislista!K355*'Prislista 2021-10-01'!$H$1</f>
        <v>963</v>
      </c>
      <c r="L355" s="61" t="s">
        <v>48</v>
      </c>
      <c r="M355" s="61">
        <v>22000</v>
      </c>
    </row>
    <row r="356" spans="1:13" x14ac:dyDescent="0.35">
      <c r="A356" s="61" t="s">
        <v>138</v>
      </c>
      <c r="B356" s="61" t="s">
        <v>113</v>
      </c>
      <c r="C356" s="61" t="s">
        <v>6</v>
      </c>
      <c r="D356" s="61" t="s">
        <v>51</v>
      </c>
      <c r="E356" s="61" t="s">
        <v>2</v>
      </c>
      <c r="F356" s="61" t="s">
        <v>63</v>
      </c>
      <c r="G356" s="61" t="s">
        <v>19</v>
      </c>
      <c r="H356" s="11">
        <f>Prislista!H356*'Prislista 2021-10-01'!$H$1</f>
        <v>424.68300000000005</v>
      </c>
      <c r="I356" s="11">
        <f>Prislista!I356*'Prislista 2021-10-01'!$H$1</f>
        <v>471.87</v>
      </c>
      <c r="J356" s="11">
        <f>Prislista!J356*'Prislista 2021-10-01'!$H$1</f>
        <v>674.1</v>
      </c>
      <c r="K356" s="11">
        <f>Prislista!K356*'Prislista 2021-10-01'!$H$1</f>
        <v>963</v>
      </c>
      <c r="L356" s="61" t="s">
        <v>48</v>
      </c>
      <c r="M356" s="61">
        <v>22000</v>
      </c>
    </row>
    <row r="357" spans="1:13" x14ac:dyDescent="0.35">
      <c r="A357" s="61" t="s">
        <v>138</v>
      </c>
      <c r="B357" s="61" t="s">
        <v>113</v>
      </c>
      <c r="C357" s="61" t="s">
        <v>6</v>
      </c>
      <c r="D357" s="61" t="s">
        <v>51</v>
      </c>
      <c r="E357" s="61" t="s">
        <v>3</v>
      </c>
      <c r="F357" s="61" t="s">
        <v>63</v>
      </c>
      <c r="G357" s="61" t="s">
        <v>20</v>
      </c>
      <c r="H357" s="11">
        <f>Prislista!H357*'Prislista 2021-10-01'!$H$1</f>
        <v>424.68300000000005</v>
      </c>
      <c r="I357" s="11">
        <f>Prislista!I357*'Prislista 2021-10-01'!$H$1</f>
        <v>471.87</v>
      </c>
      <c r="J357" s="11">
        <f>Prislista!J357*'Prislista 2021-10-01'!$H$1</f>
        <v>674.1</v>
      </c>
      <c r="K357" s="11">
        <f>Prislista!K357*'Prislista 2021-10-01'!$H$1</f>
        <v>963</v>
      </c>
      <c r="L357" s="61" t="s">
        <v>48</v>
      </c>
      <c r="M357" s="61">
        <v>22000</v>
      </c>
    </row>
    <row r="358" spans="1:13" x14ac:dyDescent="0.35">
      <c r="A358" s="61" t="s">
        <v>138</v>
      </c>
      <c r="B358" s="61" t="s">
        <v>113</v>
      </c>
      <c r="C358" s="61" t="s">
        <v>6</v>
      </c>
      <c r="D358" s="61" t="s">
        <v>51</v>
      </c>
      <c r="E358" s="61" t="s">
        <v>3</v>
      </c>
      <c r="F358" s="61" t="s">
        <v>63</v>
      </c>
      <c r="G358" s="61" t="s">
        <v>21</v>
      </c>
      <c r="H358" s="11">
        <f>Prislista!H358*'Prislista 2021-10-01'!$H$1</f>
        <v>424.68300000000005</v>
      </c>
      <c r="I358" s="11">
        <f>Prislista!I358*'Prislista 2021-10-01'!$H$1</f>
        <v>471.87</v>
      </c>
      <c r="J358" s="11">
        <f>Prislista!J358*'Prislista 2021-10-01'!$H$1</f>
        <v>674.1</v>
      </c>
      <c r="K358" s="11">
        <f>Prislista!K358*'Prislista 2021-10-01'!$H$1</f>
        <v>963</v>
      </c>
      <c r="L358" s="61" t="s">
        <v>48</v>
      </c>
      <c r="M358" s="61">
        <v>22000</v>
      </c>
    </row>
    <row r="359" spans="1:13" x14ac:dyDescent="0.35">
      <c r="A359" s="61" t="s">
        <v>138</v>
      </c>
      <c r="B359" s="61" t="s">
        <v>113</v>
      </c>
      <c r="C359" s="61" t="s">
        <v>6</v>
      </c>
      <c r="D359" s="61" t="s">
        <v>52</v>
      </c>
      <c r="E359" s="61" t="s">
        <v>2</v>
      </c>
      <c r="F359" s="61" t="s">
        <v>63</v>
      </c>
      <c r="G359" s="61" t="s">
        <v>53</v>
      </c>
      <c r="H359" s="11">
        <f>Prislista!H359*'Prislista 2021-10-01'!$H$1</f>
        <v>667.35900000000004</v>
      </c>
      <c r="I359" s="11">
        <f>Prislista!I359*'Prislista 2021-10-01'!$H$1</f>
        <v>741.51</v>
      </c>
      <c r="J359" s="11">
        <f>Prislista!J359*'Prislista 2021-10-01'!$H$1</f>
        <v>823.90000000000009</v>
      </c>
      <c r="K359" s="11">
        <f>Prislista!K359*'Prislista 2021-10-01'!$H$1</f>
        <v>1177</v>
      </c>
      <c r="L359" s="61" t="s">
        <v>48</v>
      </c>
      <c r="M359" s="61">
        <v>22000</v>
      </c>
    </row>
    <row r="360" spans="1:13" x14ac:dyDescent="0.35">
      <c r="A360" s="61" t="s">
        <v>138</v>
      </c>
      <c r="B360" s="61" t="s">
        <v>113</v>
      </c>
      <c r="C360" s="61" t="s">
        <v>6</v>
      </c>
      <c r="D360" s="61" t="s">
        <v>52</v>
      </c>
      <c r="E360" s="61" t="s">
        <v>2</v>
      </c>
      <c r="F360" s="61" t="s">
        <v>63</v>
      </c>
      <c r="G360" s="61" t="s">
        <v>54</v>
      </c>
      <c r="H360" s="11">
        <f>Prislista!H360*'Prislista 2021-10-01'!$H$1</f>
        <v>667.35900000000004</v>
      </c>
      <c r="I360" s="11">
        <f>Prislista!I360*'Prislista 2021-10-01'!$H$1</f>
        <v>741.51</v>
      </c>
      <c r="J360" s="11">
        <f>Prislista!J360*'Prislista 2021-10-01'!$H$1</f>
        <v>823.90000000000009</v>
      </c>
      <c r="K360" s="11">
        <f>Prislista!K360*'Prislista 2021-10-01'!$H$1</f>
        <v>1177</v>
      </c>
      <c r="L360" s="61" t="s">
        <v>48</v>
      </c>
      <c r="M360" s="61">
        <v>22000</v>
      </c>
    </row>
    <row r="361" spans="1:13" x14ac:dyDescent="0.35">
      <c r="A361" s="61" t="s">
        <v>138</v>
      </c>
      <c r="B361" s="61" t="s">
        <v>113</v>
      </c>
      <c r="C361" s="61" t="s">
        <v>6</v>
      </c>
      <c r="D361" s="61" t="s">
        <v>52</v>
      </c>
      <c r="E361" s="61" t="s">
        <v>2</v>
      </c>
      <c r="F361" s="61" t="s">
        <v>63</v>
      </c>
      <c r="G361" s="61" t="s">
        <v>55</v>
      </c>
      <c r="H361" s="11">
        <f>Prislista!H361*'Prislista 2021-10-01'!$H$1</f>
        <v>667.35900000000004</v>
      </c>
      <c r="I361" s="11">
        <f>Prislista!I361*'Prislista 2021-10-01'!$H$1</f>
        <v>741.51</v>
      </c>
      <c r="J361" s="11">
        <f>Prislista!J361*'Prislista 2021-10-01'!$H$1</f>
        <v>823.90000000000009</v>
      </c>
      <c r="K361" s="11">
        <f>Prislista!K361*'Prislista 2021-10-01'!$H$1</f>
        <v>1177</v>
      </c>
      <c r="L361" s="61" t="s">
        <v>48</v>
      </c>
      <c r="M361" s="61">
        <v>22000</v>
      </c>
    </row>
    <row r="362" spans="1:13" x14ac:dyDescent="0.35">
      <c r="A362" s="61" t="s">
        <v>138</v>
      </c>
      <c r="B362" s="61" t="s">
        <v>113</v>
      </c>
      <c r="C362" s="61" t="s">
        <v>6</v>
      </c>
      <c r="D362" s="61" t="s">
        <v>52</v>
      </c>
      <c r="E362" s="61" t="s">
        <v>2</v>
      </c>
      <c r="F362" s="61" t="s">
        <v>63</v>
      </c>
      <c r="G362" s="61" t="s">
        <v>56</v>
      </c>
      <c r="H362" s="11">
        <f>Prislista!H362*'Prislista 2021-10-01'!$H$1</f>
        <v>667.35900000000004</v>
      </c>
      <c r="I362" s="11">
        <f>Prislista!I362*'Prislista 2021-10-01'!$H$1</f>
        <v>741.51</v>
      </c>
      <c r="J362" s="11">
        <f>Prislista!J362*'Prislista 2021-10-01'!$H$1</f>
        <v>823.90000000000009</v>
      </c>
      <c r="K362" s="11">
        <f>Prislista!K362*'Prislista 2021-10-01'!$H$1</f>
        <v>1177</v>
      </c>
      <c r="L362" s="61" t="s">
        <v>48</v>
      </c>
      <c r="M362" s="61">
        <v>22000</v>
      </c>
    </row>
    <row r="363" spans="1:13" x14ac:dyDescent="0.35">
      <c r="A363" s="61" t="s">
        <v>138</v>
      </c>
      <c r="B363" s="61" t="s">
        <v>113</v>
      </c>
      <c r="C363" s="61" t="s">
        <v>6</v>
      </c>
      <c r="D363" s="61" t="s">
        <v>52</v>
      </c>
      <c r="E363" s="61" t="s">
        <v>2</v>
      </c>
      <c r="F363" s="61" t="s">
        <v>63</v>
      </c>
      <c r="G363" s="61" t="s">
        <v>57</v>
      </c>
      <c r="H363" s="11">
        <f>Prislista!H363*'Prislista 2021-10-01'!$H$1</f>
        <v>667.35900000000004</v>
      </c>
      <c r="I363" s="11">
        <f>Prislista!I363*'Prislista 2021-10-01'!$H$1</f>
        <v>741.51</v>
      </c>
      <c r="J363" s="11">
        <f>Prislista!J363*'Prislista 2021-10-01'!$H$1</f>
        <v>823.90000000000009</v>
      </c>
      <c r="K363" s="11">
        <f>Prislista!K363*'Prislista 2021-10-01'!$H$1</f>
        <v>1177</v>
      </c>
      <c r="L363" s="61" t="s">
        <v>48</v>
      </c>
      <c r="M363" s="61">
        <v>22000</v>
      </c>
    </row>
    <row r="364" spans="1:13" x14ac:dyDescent="0.35">
      <c r="A364" s="61" t="s">
        <v>138</v>
      </c>
      <c r="B364" s="61" t="s">
        <v>113</v>
      </c>
      <c r="C364" s="61" t="s">
        <v>6</v>
      </c>
      <c r="D364" s="61" t="s">
        <v>58</v>
      </c>
      <c r="E364" s="61" t="s">
        <v>2</v>
      </c>
      <c r="F364" s="61" t="s">
        <v>63</v>
      </c>
      <c r="G364" s="61" t="s">
        <v>22</v>
      </c>
      <c r="H364" s="11">
        <f>Prislista!H364*'Prislista 2021-10-01'!$H$1</f>
        <v>519.05700000000002</v>
      </c>
      <c r="I364" s="11">
        <f>Prislista!I364*'Prislista 2021-10-01'!$H$1</f>
        <v>576.73</v>
      </c>
      <c r="J364" s="11">
        <f>Prislista!J364*'Prislista 2021-10-01'!$H$1</f>
        <v>823.90000000000009</v>
      </c>
      <c r="K364" s="11">
        <f>Prislista!K364*'Prislista 2021-10-01'!$H$1</f>
        <v>1177</v>
      </c>
      <c r="L364" s="61" t="s">
        <v>48</v>
      </c>
      <c r="M364" s="61">
        <v>22000</v>
      </c>
    </row>
    <row r="365" spans="1:13" x14ac:dyDescent="0.35">
      <c r="A365" s="61" t="s">
        <v>138</v>
      </c>
      <c r="B365" s="61" t="s">
        <v>113</v>
      </c>
      <c r="C365" s="61" t="s">
        <v>6</v>
      </c>
      <c r="D365" s="61" t="s">
        <v>58</v>
      </c>
      <c r="E365" s="61" t="s">
        <v>2</v>
      </c>
      <c r="F365" s="61" t="s">
        <v>63</v>
      </c>
      <c r="G365" s="61" t="s">
        <v>23</v>
      </c>
      <c r="H365" s="11">
        <f>Prislista!H365*'Prislista 2021-10-01'!$H$1</f>
        <v>519.05700000000002</v>
      </c>
      <c r="I365" s="11">
        <f>Prislista!I365*'Prislista 2021-10-01'!$H$1</f>
        <v>576.73</v>
      </c>
      <c r="J365" s="11">
        <f>Prislista!J365*'Prislista 2021-10-01'!$H$1</f>
        <v>823.90000000000009</v>
      </c>
      <c r="K365" s="11">
        <f>Prislista!K365*'Prislista 2021-10-01'!$H$1</f>
        <v>1177</v>
      </c>
      <c r="L365" s="61" t="s">
        <v>48</v>
      </c>
      <c r="M365" s="61">
        <v>22000</v>
      </c>
    </row>
    <row r="366" spans="1:13" x14ac:dyDescent="0.35">
      <c r="A366" s="61" t="s">
        <v>138</v>
      </c>
      <c r="B366" s="61" t="s">
        <v>113</v>
      </c>
      <c r="C366" s="61" t="s">
        <v>6</v>
      </c>
      <c r="D366" s="61" t="s">
        <v>58</v>
      </c>
      <c r="E366" s="61" t="s">
        <v>3</v>
      </c>
      <c r="F366" s="61" t="s">
        <v>63</v>
      </c>
      <c r="G366" s="61" t="s">
        <v>24</v>
      </c>
      <c r="H366" s="11">
        <f>Prislista!H366*'Prislista 2021-10-01'!$H$1</f>
        <v>519.05700000000002</v>
      </c>
      <c r="I366" s="11">
        <f>Prislista!I366*'Prislista 2021-10-01'!$H$1</f>
        <v>576.73</v>
      </c>
      <c r="J366" s="11">
        <f>Prislista!J366*'Prislista 2021-10-01'!$H$1</f>
        <v>823.90000000000009</v>
      </c>
      <c r="K366" s="11">
        <f>Prislista!K366*'Prislista 2021-10-01'!$H$1</f>
        <v>1177</v>
      </c>
      <c r="L366" s="61" t="s">
        <v>48</v>
      </c>
      <c r="M366" s="61">
        <v>22000</v>
      </c>
    </row>
    <row r="367" spans="1:13" x14ac:dyDescent="0.35">
      <c r="A367" s="61" t="s">
        <v>138</v>
      </c>
      <c r="B367" s="61" t="s">
        <v>113</v>
      </c>
      <c r="C367" s="61" t="s">
        <v>6</v>
      </c>
      <c r="D367" s="61" t="s">
        <v>59</v>
      </c>
      <c r="E367" s="61" t="s">
        <v>2</v>
      </c>
      <c r="F367" s="61" t="s">
        <v>63</v>
      </c>
      <c r="G367" s="61" t="s">
        <v>60</v>
      </c>
      <c r="H367" s="11">
        <f>Prislista!H367*'Prislista 2021-10-01'!$H$1</f>
        <v>424.68300000000005</v>
      </c>
      <c r="I367" s="11">
        <f>Prislista!I367*'Prislista 2021-10-01'!$H$1</f>
        <v>471.87</v>
      </c>
      <c r="J367" s="11">
        <f>Prislista!J367*'Prislista 2021-10-01'!$H$1</f>
        <v>674.1</v>
      </c>
      <c r="K367" s="11">
        <f>Prislista!K367*'Prislista 2021-10-01'!$H$1</f>
        <v>963</v>
      </c>
      <c r="L367" s="61" t="s">
        <v>48</v>
      </c>
      <c r="M367" s="61">
        <v>22000</v>
      </c>
    </row>
    <row r="368" spans="1:13" x14ac:dyDescent="0.35">
      <c r="A368" s="61" t="s">
        <v>138</v>
      </c>
      <c r="B368" s="61" t="s">
        <v>113</v>
      </c>
      <c r="C368" s="61" t="s">
        <v>6</v>
      </c>
      <c r="D368" s="61" t="s">
        <v>59</v>
      </c>
      <c r="E368" s="61" t="s">
        <v>2</v>
      </c>
      <c r="F368" s="61" t="s">
        <v>63</v>
      </c>
      <c r="G368" s="61" t="s">
        <v>25</v>
      </c>
      <c r="H368" s="11">
        <f>Prislista!H368*'Prislista 2021-10-01'!$H$1</f>
        <v>424.68300000000005</v>
      </c>
      <c r="I368" s="11">
        <f>Prislista!I368*'Prislista 2021-10-01'!$H$1</f>
        <v>471.87</v>
      </c>
      <c r="J368" s="11">
        <f>Prislista!J368*'Prislista 2021-10-01'!$H$1</f>
        <v>674.1</v>
      </c>
      <c r="K368" s="11">
        <f>Prislista!K368*'Prislista 2021-10-01'!$H$1</f>
        <v>963</v>
      </c>
      <c r="L368" s="61" t="s">
        <v>48</v>
      </c>
      <c r="M368" s="61">
        <v>22000</v>
      </c>
    </row>
    <row r="369" spans="1:13" x14ac:dyDescent="0.35">
      <c r="A369" s="61" t="s">
        <v>138</v>
      </c>
      <c r="B369" s="61" t="s">
        <v>113</v>
      </c>
      <c r="C369" s="61" t="s">
        <v>6</v>
      </c>
      <c r="D369" s="61" t="s">
        <v>59</v>
      </c>
      <c r="E369" s="61" t="s">
        <v>2</v>
      </c>
      <c r="F369" s="61" t="s">
        <v>63</v>
      </c>
      <c r="G369" s="61" t="s">
        <v>26</v>
      </c>
      <c r="H369" s="11">
        <f>Prislista!H369*'Prislista 2021-10-01'!$H$1</f>
        <v>424.68300000000005</v>
      </c>
      <c r="I369" s="11">
        <f>Prislista!I369*'Prislista 2021-10-01'!$H$1</f>
        <v>471.87</v>
      </c>
      <c r="J369" s="11">
        <f>Prislista!J369*'Prislista 2021-10-01'!$H$1</f>
        <v>674.1</v>
      </c>
      <c r="K369" s="11">
        <f>Prislista!K369*'Prislista 2021-10-01'!$H$1</f>
        <v>963</v>
      </c>
      <c r="L369" s="61" t="s">
        <v>48</v>
      </c>
      <c r="M369" s="61">
        <v>22000</v>
      </c>
    </row>
    <row r="370" spans="1:13" x14ac:dyDescent="0.35">
      <c r="A370" s="61" t="s">
        <v>138</v>
      </c>
      <c r="B370" s="61" t="s">
        <v>113</v>
      </c>
      <c r="C370" s="61" t="s">
        <v>6</v>
      </c>
      <c r="D370" s="61" t="s">
        <v>59</v>
      </c>
      <c r="E370" s="61" t="s">
        <v>3</v>
      </c>
      <c r="F370" s="61" t="s">
        <v>63</v>
      </c>
      <c r="G370" s="61" t="s">
        <v>27</v>
      </c>
      <c r="H370" s="11">
        <f>Prislista!H370*'Prislista 2021-10-01'!$H$1</f>
        <v>424.68300000000005</v>
      </c>
      <c r="I370" s="11">
        <f>Prislista!I370*'Prislista 2021-10-01'!$H$1</f>
        <v>471.87</v>
      </c>
      <c r="J370" s="11">
        <f>Prislista!J370*'Prislista 2021-10-01'!$H$1</f>
        <v>674.1</v>
      </c>
      <c r="K370" s="11">
        <f>Prislista!K370*'Prislista 2021-10-01'!$H$1</f>
        <v>963</v>
      </c>
      <c r="L370" s="61" t="s">
        <v>48</v>
      </c>
      <c r="M370" s="61">
        <v>22000</v>
      </c>
    </row>
    <row r="371" spans="1:13" x14ac:dyDescent="0.35">
      <c r="A371" s="61" t="s">
        <v>138</v>
      </c>
      <c r="B371" s="61" t="s">
        <v>113</v>
      </c>
      <c r="C371" s="61" t="s">
        <v>6</v>
      </c>
      <c r="D371" s="61" t="s">
        <v>61</v>
      </c>
      <c r="E371" s="61" t="s">
        <v>2</v>
      </c>
      <c r="F371" s="61" t="s">
        <v>63</v>
      </c>
      <c r="G371" s="61" t="s">
        <v>62</v>
      </c>
      <c r="H371" s="11">
        <f>Prislista!H371*'Prislista 2021-10-01'!$H$1</f>
        <v>356.31</v>
      </c>
      <c r="I371" s="11">
        <f>Prislista!I371*'Prislista 2021-10-01'!$H$1</f>
        <v>395.90000000000003</v>
      </c>
      <c r="J371" s="11">
        <f>Prislista!J371*'Prislista 2021-10-01'!$H$1</f>
        <v>502.90000000000003</v>
      </c>
      <c r="K371" s="11">
        <f>Prislista!K371*'Prislista 2021-10-01'!$H$1</f>
        <v>620.6</v>
      </c>
      <c r="L371" s="61" t="s">
        <v>48</v>
      </c>
      <c r="M371" s="61">
        <v>22000</v>
      </c>
    </row>
    <row r="372" spans="1:13" x14ac:dyDescent="0.35">
      <c r="A372" s="61" t="s">
        <v>138</v>
      </c>
      <c r="B372" s="61" t="s">
        <v>113</v>
      </c>
      <c r="C372" s="61" t="s">
        <v>8</v>
      </c>
      <c r="D372" s="61" t="s">
        <v>47</v>
      </c>
      <c r="E372" s="61" t="s">
        <v>2</v>
      </c>
      <c r="F372" s="61" t="s">
        <v>63</v>
      </c>
      <c r="G372" s="61" t="s">
        <v>10</v>
      </c>
      <c r="H372" s="11">
        <f>Prislista!H372*'Prislista 2021-10-01'!$H$1</f>
        <v>606.69000000000005</v>
      </c>
      <c r="I372" s="11">
        <f>Prislista!I372*'Prislista 2021-10-01'!$H$1</f>
        <v>674.1</v>
      </c>
      <c r="J372" s="11">
        <f>Prislista!J372*'Prislista 2021-10-01'!$H$1</f>
        <v>749</v>
      </c>
      <c r="K372" s="11">
        <f>Prislista!K372*'Prislista 2021-10-01'!$H$1</f>
        <v>1070</v>
      </c>
      <c r="L372" s="61" t="s">
        <v>48</v>
      </c>
      <c r="M372" s="61">
        <v>29200</v>
      </c>
    </row>
    <row r="373" spans="1:13" x14ac:dyDescent="0.35">
      <c r="A373" s="61" t="s">
        <v>138</v>
      </c>
      <c r="B373" s="61" t="s">
        <v>113</v>
      </c>
      <c r="C373" s="61" t="s">
        <v>8</v>
      </c>
      <c r="D373" s="61" t="s">
        <v>47</v>
      </c>
      <c r="E373" s="61" t="s">
        <v>2</v>
      </c>
      <c r="F373" s="61" t="s">
        <v>63</v>
      </c>
      <c r="G373" s="61" t="s">
        <v>11</v>
      </c>
      <c r="H373" s="11">
        <f>Prislista!H373*'Prislista 2021-10-01'!$H$1</f>
        <v>606.69000000000005</v>
      </c>
      <c r="I373" s="11">
        <f>Prislista!I373*'Prislista 2021-10-01'!$H$1</f>
        <v>674.1</v>
      </c>
      <c r="J373" s="11">
        <f>Prislista!J373*'Prislista 2021-10-01'!$H$1</f>
        <v>749</v>
      </c>
      <c r="K373" s="11">
        <f>Prislista!K373*'Prislista 2021-10-01'!$H$1</f>
        <v>1070</v>
      </c>
      <c r="L373" s="61" t="s">
        <v>48</v>
      </c>
      <c r="M373" s="61">
        <v>29200</v>
      </c>
    </row>
    <row r="374" spans="1:13" x14ac:dyDescent="0.35">
      <c r="A374" s="61" t="s">
        <v>138</v>
      </c>
      <c r="B374" s="61" t="s">
        <v>113</v>
      </c>
      <c r="C374" s="61" t="s">
        <v>8</v>
      </c>
      <c r="D374" s="61" t="s">
        <v>47</v>
      </c>
      <c r="E374" s="61" t="s">
        <v>2</v>
      </c>
      <c r="F374" s="61" t="s">
        <v>63</v>
      </c>
      <c r="G374" s="61" t="s">
        <v>49</v>
      </c>
      <c r="H374" s="11">
        <f>Prislista!H374*'Prislista 2021-10-01'!$H$1</f>
        <v>606.69000000000005</v>
      </c>
      <c r="I374" s="11">
        <f>Prislista!I374*'Prislista 2021-10-01'!$H$1</f>
        <v>674.1</v>
      </c>
      <c r="J374" s="11">
        <f>Prislista!J374*'Prislista 2021-10-01'!$H$1</f>
        <v>749</v>
      </c>
      <c r="K374" s="11">
        <f>Prislista!K374*'Prislista 2021-10-01'!$H$1</f>
        <v>1070</v>
      </c>
      <c r="L374" s="61" t="s">
        <v>48</v>
      </c>
      <c r="M374" s="61">
        <v>29200</v>
      </c>
    </row>
    <row r="375" spans="1:13" x14ac:dyDescent="0.35">
      <c r="A375" s="61" t="s">
        <v>138</v>
      </c>
      <c r="B375" s="61" t="s">
        <v>113</v>
      </c>
      <c r="C375" s="61" t="s">
        <v>8</v>
      </c>
      <c r="D375" s="61" t="s">
        <v>47</v>
      </c>
      <c r="E375" s="61" t="s">
        <v>2</v>
      </c>
      <c r="F375" s="61" t="s">
        <v>63</v>
      </c>
      <c r="G375" s="61" t="s">
        <v>12</v>
      </c>
      <c r="H375" s="11">
        <f>Prislista!H375*'Prislista 2021-10-01'!$H$1</f>
        <v>606.69000000000005</v>
      </c>
      <c r="I375" s="11">
        <f>Prislista!I375*'Prislista 2021-10-01'!$H$1</f>
        <v>674.1</v>
      </c>
      <c r="J375" s="11">
        <f>Prislista!J375*'Prislista 2021-10-01'!$H$1</f>
        <v>749</v>
      </c>
      <c r="K375" s="11">
        <f>Prislista!K375*'Prislista 2021-10-01'!$H$1</f>
        <v>1070</v>
      </c>
      <c r="L375" s="61" t="s">
        <v>48</v>
      </c>
      <c r="M375" s="61">
        <v>29200</v>
      </c>
    </row>
    <row r="376" spans="1:13" x14ac:dyDescent="0.35">
      <c r="A376" s="61" t="s">
        <v>138</v>
      </c>
      <c r="B376" s="61" t="s">
        <v>113</v>
      </c>
      <c r="C376" s="61" t="s">
        <v>8</v>
      </c>
      <c r="D376" s="61" t="s">
        <v>50</v>
      </c>
      <c r="E376" s="61" t="s">
        <v>2</v>
      </c>
      <c r="F376" s="61" t="s">
        <v>63</v>
      </c>
      <c r="G376" s="61" t="s">
        <v>13</v>
      </c>
      <c r="H376" s="11">
        <f>Prislista!H376*'Prislista 2021-10-01'!$H$1</f>
        <v>484.38900000000001</v>
      </c>
      <c r="I376" s="11">
        <f>Prislista!I376*'Prislista 2021-10-01'!$H$1</f>
        <v>538.21</v>
      </c>
      <c r="J376" s="11">
        <f>Prislista!J376*'Prislista 2021-10-01'!$H$1</f>
        <v>768.26</v>
      </c>
      <c r="K376" s="11">
        <f>Prislista!K376*'Prislista 2021-10-01'!$H$1</f>
        <v>1096.75</v>
      </c>
      <c r="L376" s="61" t="s">
        <v>48</v>
      </c>
      <c r="M376" s="61">
        <v>29200</v>
      </c>
    </row>
    <row r="377" spans="1:13" x14ac:dyDescent="0.35">
      <c r="A377" s="61" t="s">
        <v>138</v>
      </c>
      <c r="B377" s="61" t="s">
        <v>113</v>
      </c>
      <c r="C377" s="61" t="s">
        <v>8</v>
      </c>
      <c r="D377" s="61" t="s">
        <v>50</v>
      </c>
      <c r="E377" s="61" t="s">
        <v>2</v>
      </c>
      <c r="F377" s="61" t="s">
        <v>63</v>
      </c>
      <c r="G377" s="61" t="s">
        <v>14</v>
      </c>
      <c r="H377" s="11">
        <f>Prislista!H377*'Prislista 2021-10-01'!$H$1</f>
        <v>484.38900000000001</v>
      </c>
      <c r="I377" s="11">
        <f>Prislista!I377*'Prislista 2021-10-01'!$H$1</f>
        <v>538.21</v>
      </c>
      <c r="J377" s="11">
        <f>Prislista!J377*'Prislista 2021-10-01'!$H$1</f>
        <v>768.26</v>
      </c>
      <c r="K377" s="11">
        <f>Prislista!K377*'Prislista 2021-10-01'!$H$1</f>
        <v>1096.75</v>
      </c>
      <c r="L377" s="61" t="s">
        <v>48</v>
      </c>
      <c r="M377" s="61">
        <v>29200</v>
      </c>
    </row>
    <row r="378" spans="1:13" x14ac:dyDescent="0.35">
      <c r="A378" s="61" t="s">
        <v>138</v>
      </c>
      <c r="B378" s="61" t="s">
        <v>113</v>
      </c>
      <c r="C378" s="61" t="s">
        <v>8</v>
      </c>
      <c r="D378" s="61" t="s">
        <v>50</v>
      </c>
      <c r="E378" s="61" t="s">
        <v>2</v>
      </c>
      <c r="F378" s="61" t="s">
        <v>63</v>
      </c>
      <c r="G378" s="61" t="s">
        <v>15</v>
      </c>
      <c r="H378" s="11">
        <f>Prislista!H378*'Prislista 2021-10-01'!$H$1</f>
        <v>484.38900000000001</v>
      </c>
      <c r="I378" s="11">
        <f>Prislista!I378*'Prislista 2021-10-01'!$H$1</f>
        <v>538.21</v>
      </c>
      <c r="J378" s="11">
        <f>Prislista!J378*'Prislista 2021-10-01'!$H$1</f>
        <v>768.26</v>
      </c>
      <c r="K378" s="11">
        <f>Prislista!K378*'Prislista 2021-10-01'!$H$1</f>
        <v>1096.75</v>
      </c>
      <c r="L378" s="61" t="s">
        <v>48</v>
      </c>
      <c r="M378" s="61">
        <v>29200</v>
      </c>
    </row>
    <row r="379" spans="1:13" x14ac:dyDescent="0.35">
      <c r="A379" s="61" t="s">
        <v>138</v>
      </c>
      <c r="B379" s="61" t="s">
        <v>113</v>
      </c>
      <c r="C379" s="61" t="s">
        <v>8</v>
      </c>
      <c r="D379" s="61" t="s">
        <v>50</v>
      </c>
      <c r="E379" s="61" t="s">
        <v>2</v>
      </c>
      <c r="F379" s="61" t="s">
        <v>63</v>
      </c>
      <c r="G379" s="61" t="s">
        <v>16</v>
      </c>
      <c r="H379" s="11">
        <f>Prislista!H379*'Prislista 2021-10-01'!$H$1</f>
        <v>484.38900000000001</v>
      </c>
      <c r="I379" s="11">
        <f>Prislista!I379*'Prislista 2021-10-01'!$H$1</f>
        <v>538.21</v>
      </c>
      <c r="J379" s="11">
        <f>Prislista!J379*'Prislista 2021-10-01'!$H$1</f>
        <v>768.26</v>
      </c>
      <c r="K379" s="11">
        <f>Prislista!K379*'Prislista 2021-10-01'!$H$1</f>
        <v>1096.75</v>
      </c>
      <c r="L379" s="61" t="s">
        <v>48</v>
      </c>
      <c r="M379" s="61">
        <v>29200</v>
      </c>
    </row>
    <row r="380" spans="1:13" x14ac:dyDescent="0.35">
      <c r="A380" s="61" t="s">
        <v>138</v>
      </c>
      <c r="B380" s="61" t="s">
        <v>113</v>
      </c>
      <c r="C380" s="61" t="s">
        <v>8</v>
      </c>
      <c r="D380" s="61" t="s">
        <v>50</v>
      </c>
      <c r="E380" s="61" t="s">
        <v>2</v>
      </c>
      <c r="F380" s="61" t="s">
        <v>63</v>
      </c>
      <c r="G380" s="61" t="s">
        <v>17</v>
      </c>
      <c r="H380" s="11">
        <f>Prislista!H380*'Prislista 2021-10-01'!$H$1</f>
        <v>484.38900000000001</v>
      </c>
      <c r="I380" s="11">
        <f>Prislista!I380*'Prislista 2021-10-01'!$H$1</f>
        <v>538.21</v>
      </c>
      <c r="J380" s="11">
        <f>Prislista!J380*'Prislista 2021-10-01'!$H$1</f>
        <v>768.26</v>
      </c>
      <c r="K380" s="11">
        <f>Prislista!K380*'Prislista 2021-10-01'!$H$1</f>
        <v>1096.75</v>
      </c>
      <c r="L380" s="61" t="s">
        <v>48</v>
      </c>
      <c r="M380" s="61">
        <v>29200</v>
      </c>
    </row>
    <row r="381" spans="1:13" x14ac:dyDescent="0.35">
      <c r="A381" s="61" t="s">
        <v>138</v>
      </c>
      <c r="B381" s="61" t="s">
        <v>113</v>
      </c>
      <c r="C381" s="61" t="s">
        <v>8</v>
      </c>
      <c r="D381" s="61" t="s">
        <v>51</v>
      </c>
      <c r="E381" s="61" t="s">
        <v>2</v>
      </c>
      <c r="F381" s="61" t="s">
        <v>63</v>
      </c>
      <c r="G381" s="61" t="s">
        <v>18</v>
      </c>
      <c r="H381" s="11">
        <f>Prislista!H381*'Prislista 2021-10-01'!$H$1</f>
        <v>424.68300000000005</v>
      </c>
      <c r="I381" s="11">
        <f>Prislista!I381*'Prislista 2021-10-01'!$H$1</f>
        <v>471.87</v>
      </c>
      <c r="J381" s="11">
        <f>Prislista!J381*'Prislista 2021-10-01'!$H$1</f>
        <v>674.1</v>
      </c>
      <c r="K381" s="11">
        <f>Prislista!K381*'Prislista 2021-10-01'!$H$1</f>
        <v>963</v>
      </c>
      <c r="L381" s="61" t="s">
        <v>48</v>
      </c>
      <c r="M381" s="61">
        <v>29200</v>
      </c>
    </row>
    <row r="382" spans="1:13" x14ac:dyDescent="0.35">
      <c r="A382" s="61" t="s">
        <v>138</v>
      </c>
      <c r="B382" s="61" t="s">
        <v>113</v>
      </c>
      <c r="C382" s="61" t="s">
        <v>8</v>
      </c>
      <c r="D382" s="61" t="s">
        <v>51</v>
      </c>
      <c r="E382" s="61" t="s">
        <v>2</v>
      </c>
      <c r="F382" s="61" t="s">
        <v>63</v>
      </c>
      <c r="G382" s="61" t="s">
        <v>19</v>
      </c>
      <c r="H382" s="11">
        <f>Prislista!H382*'Prislista 2021-10-01'!$H$1</f>
        <v>424.68300000000005</v>
      </c>
      <c r="I382" s="11">
        <f>Prislista!I382*'Prislista 2021-10-01'!$H$1</f>
        <v>471.87</v>
      </c>
      <c r="J382" s="11">
        <f>Prislista!J382*'Prislista 2021-10-01'!$H$1</f>
        <v>674.1</v>
      </c>
      <c r="K382" s="11">
        <f>Prislista!K382*'Prislista 2021-10-01'!$H$1</f>
        <v>963</v>
      </c>
      <c r="L382" s="61" t="s">
        <v>48</v>
      </c>
      <c r="M382" s="61">
        <v>29200</v>
      </c>
    </row>
    <row r="383" spans="1:13" x14ac:dyDescent="0.35">
      <c r="A383" s="61" t="s">
        <v>138</v>
      </c>
      <c r="B383" s="61" t="s">
        <v>113</v>
      </c>
      <c r="C383" s="61" t="s">
        <v>8</v>
      </c>
      <c r="D383" s="61" t="s">
        <v>51</v>
      </c>
      <c r="E383" s="61" t="s">
        <v>3</v>
      </c>
      <c r="F383" s="61" t="s">
        <v>63</v>
      </c>
      <c r="G383" s="61" t="s">
        <v>20</v>
      </c>
      <c r="H383" s="11">
        <f>Prislista!H383*'Prislista 2021-10-01'!$H$1</f>
        <v>424.68300000000005</v>
      </c>
      <c r="I383" s="11">
        <f>Prislista!I383*'Prislista 2021-10-01'!$H$1</f>
        <v>471.87</v>
      </c>
      <c r="J383" s="11">
        <f>Prislista!J383*'Prislista 2021-10-01'!$H$1</f>
        <v>674.1</v>
      </c>
      <c r="K383" s="11">
        <f>Prislista!K383*'Prislista 2021-10-01'!$H$1</f>
        <v>963</v>
      </c>
      <c r="L383" s="61" t="s">
        <v>48</v>
      </c>
      <c r="M383" s="61">
        <v>29200</v>
      </c>
    </row>
    <row r="384" spans="1:13" x14ac:dyDescent="0.35">
      <c r="A384" s="61" t="s">
        <v>138</v>
      </c>
      <c r="B384" s="61" t="s">
        <v>113</v>
      </c>
      <c r="C384" s="61" t="s">
        <v>8</v>
      </c>
      <c r="D384" s="61" t="s">
        <v>51</v>
      </c>
      <c r="E384" s="61" t="s">
        <v>3</v>
      </c>
      <c r="F384" s="61" t="s">
        <v>63</v>
      </c>
      <c r="G384" s="61" t="s">
        <v>21</v>
      </c>
      <c r="H384" s="11">
        <f>Prislista!H384*'Prislista 2021-10-01'!$H$1</f>
        <v>424.68300000000005</v>
      </c>
      <c r="I384" s="11">
        <f>Prislista!I384*'Prislista 2021-10-01'!$H$1</f>
        <v>471.87</v>
      </c>
      <c r="J384" s="11">
        <f>Prislista!J384*'Prislista 2021-10-01'!$H$1</f>
        <v>674.1</v>
      </c>
      <c r="K384" s="11">
        <f>Prislista!K384*'Prislista 2021-10-01'!$H$1</f>
        <v>963</v>
      </c>
      <c r="L384" s="61" t="s">
        <v>48</v>
      </c>
      <c r="M384" s="61">
        <v>29200</v>
      </c>
    </row>
    <row r="385" spans="1:13" x14ac:dyDescent="0.35">
      <c r="A385" s="61" t="s">
        <v>138</v>
      </c>
      <c r="B385" s="61" t="s">
        <v>113</v>
      </c>
      <c r="C385" s="61" t="s">
        <v>8</v>
      </c>
      <c r="D385" s="61" t="s">
        <v>52</v>
      </c>
      <c r="E385" s="61" t="s">
        <v>2</v>
      </c>
      <c r="F385" s="61" t="s">
        <v>63</v>
      </c>
      <c r="G385" s="61" t="s">
        <v>53</v>
      </c>
      <c r="H385" s="11">
        <f>Prislista!H385*'Prislista 2021-10-01'!$H$1</f>
        <v>667.35900000000004</v>
      </c>
      <c r="I385" s="11">
        <f>Prislista!I385*'Prislista 2021-10-01'!$H$1</f>
        <v>741.51</v>
      </c>
      <c r="J385" s="11">
        <f>Prislista!J385*'Prislista 2021-10-01'!$H$1</f>
        <v>823.90000000000009</v>
      </c>
      <c r="K385" s="11">
        <f>Prislista!K385*'Prislista 2021-10-01'!$H$1</f>
        <v>1177</v>
      </c>
      <c r="L385" s="61" t="s">
        <v>48</v>
      </c>
      <c r="M385" s="61">
        <v>29200</v>
      </c>
    </row>
    <row r="386" spans="1:13" x14ac:dyDescent="0.35">
      <c r="A386" s="61" t="s">
        <v>138</v>
      </c>
      <c r="B386" s="61" t="s">
        <v>113</v>
      </c>
      <c r="C386" s="61" t="s">
        <v>8</v>
      </c>
      <c r="D386" s="61" t="s">
        <v>52</v>
      </c>
      <c r="E386" s="61" t="s">
        <v>2</v>
      </c>
      <c r="F386" s="61" t="s">
        <v>63</v>
      </c>
      <c r="G386" s="61" t="s">
        <v>54</v>
      </c>
      <c r="H386" s="11">
        <f>Prislista!H386*'Prislista 2021-10-01'!$H$1</f>
        <v>667.35900000000004</v>
      </c>
      <c r="I386" s="11">
        <f>Prislista!I386*'Prislista 2021-10-01'!$H$1</f>
        <v>741.51</v>
      </c>
      <c r="J386" s="11">
        <f>Prislista!J386*'Prislista 2021-10-01'!$H$1</f>
        <v>823.90000000000009</v>
      </c>
      <c r="K386" s="11">
        <f>Prislista!K386*'Prislista 2021-10-01'!$H$1</f>
        <v>1177</v>
      </c>
      <c r="L386" s="61" t="s">
        <v>48</v>
      </c>
      <c r="M386" s="61">
        <v>29200</v>
      </c>
    </row>
    <row r="387" spans="1:13" x14ac:dyDescent="0.35">
      <c r="A387" s="61" t="s">
        <v>138</v>
      </c>
      <c r="B387" s="61" t="s">
        <v>113</v>
      </c>
      <c r="C387" s="61" t="s">
        <v>8</v>
      </c>
      <c r="D387" s="61" t="s">
        <v>52</v>
      </c>
      <c r="E387" s="61" t="s">
        <v>2</v>
      </c>
      <c r="F387" s="61" t="s">
        <v>63</v>
      </c>
      <c r="G387" s="61" t="s">
        <v>55</v>
      </c>
      <c r="H387" s="11">
        <f>Prislista!H387*'Prislista 2021-10-01'!$H$1</f>
        <v>667.35900000000004</v>
      </c>
      <c r="I387" s="11">
        <f>Prislista!I387*'Prislista 2021-10-01'!$H$1</f>
        <v>741.51</v>
      </c>
      <c r="J387" s="11">
        <f>Prislista!J387*'Prislista 2021-10-01'!$H$1</f>
        <v>823.90000000000009</v>
      </c>
      <c r="K387" s="11">
        <f>Prislista!K387*'Prislista 2021-10-01'!$H$1</f>
        <v>1177</v>
      </c>
      <c r="L387" s="61" t="s">
        <v>48</v>
      </c>
      <c r="M387" s="61">
        <v>29200</v>
      </c>
    </row>
    <row r="388" spans="1:13" x14ac:dyDescent="0.35">
      <c r="A388" s="61" t="s">
        <v>138</v>
      </c>
      <c r="B388" s="61" t="s">
        <v>113</v>
      </c>
      <c r="C388" s="61" t="s">
        <v>8</v>
      </c>
      <c r="D388" s="61" t="s">
        <v>52</v>
      </c>
      <c r="E388" s="61" t="s">
        <v>2</v>
      </c>
      <c r="F388" s="61" t="s">
        <v>63</v>
      </c>
      <c r="G388" s="61" t="s">
        <v>56</v>
      </c>
      <c r="H388" s="11">
        <f>Prislista!H388*'Prislista 2021-10-01'!$H$1</f>
        <v>667.35900000000004</v>
      </c>
      <c r="I388" s="11">
        <f>Prislista!I388*'Prislista 2021-10-01'!$H$1</f>
        <v>741.51</v>
      </c>
      <c r="J388" s="11">
        <f>Prislista!J388*'Prislista 2021-10-01'!$H$1</f>
        <v>823.90000000000009</v>
      </c>
      <c r="K388" s="11">
        <f>Prislista!K388*'Prislista 2021-10-01'!$H$1</f>
        <v>1177</v>
      </c>
      <c r="L388" s="61" t="s">
        <v>48</v>
      </c>
      <c r="M388" s="61">
        <v>29200</v>
      </c>
    </row>
    <row r="389" spans="1:13" x14ac:dyDescent="0.35">
      <c r="A389" s="61" t="s">
        <v>138</v>
      </c>
      <c r="B389" s="61" t="s">
        <v>113</v>
      </c>
      <c r="C389" s="61" t="s">
        <v>8</v>
      </c>
      <c r="D389" s="61" t="s">
        <v>52</v>
      </c>
      <c r="E389" s="61" t="s">
        <v>2</v>
      </c>
      <c r="F389" s="61" t="s">
        <v>63</v>
      </c>
      <c r="G389" s="61" t="s">
        <v>57</v>
      </c>
      <c r="H389" s="11">
        <f>Prislista!H389*'Prislista 2021-10-01'!$H$1</f>
        <v>667.35900000000004</v>
      </c>
      <c r="I389" s="11">
        <f>Prislista!I389*'Prislista 2021-10-01'!$H$1</f>
        <v>741.51</v>
      </c>
      <c r="J389" s="11">
        <f>Prislista!J389*'Prislista 2021-10-01'!$H$1</f>
        <v>823.90000000000009</v>
      </c>
      <c r="K389" s="11">
        <f>Prislista!K389*'Prislista 2021-10-01'!$H$1</f>
        <v>1177</v>
      </c>
      <c r="L389" s="61" t="s">
        <v>48</v>
      </c>
      <c r="M389" s="61">
        <v>29200</v>
      </c>
    </row>
    <row r="390" spans="1:13" x14ac:dyDescent="0.35">
      <c r="A390" s="61" t="s">
        <v>138</v>
      </c>
      <c r="B390" s="61" t="s">
        <v>113</v>
      </c>
      <c r="C390" s="61" t="s">
        <v>8</v>
      </c>
      <c r="D390" s="61" t="s">
        <v>58</v>
      </c>
      <c r="E390" s="61" t="s">
        <v>2</v>
      </c>
      <c r="F390" s="61" t="s">
        <v>63</v>
      </c>
      <c r="G390" s="61" t="s">
        <v>22</v>
      </c>
      <c r="H390" s="11">
        <f>Prislista!H390*'Prislista 2021-10-01'!$H$1</f>
        <v>531.57600000000002</v>
      </c>
      <c r="I390" s="11">
        <f>Prislista!I390*'Prislista 2021-10-01'!$H$1</f>
        <v>590.64</v>
      </c>
      <c r="J390" s="11">
        <f>Prislista!J390*'Prislista 2021-10-01'!$H$1</f>
        <v>843.16000000000008</v>
      </c>
      <c r="K390" s="11">
        <f>Prislista!K390*'Prislista 2021-10-01'!$H$1</f>
        <v>1203.75</v>
      </c>
      <c r="L390" s="61" t="s">
        <v>48</v>
      </c>
      <c r="M390" s="61">
        <v>29200</v>
      </c>
    </row>
    <row r="391" spans="1:13" x14ac:dyDescent="0.35">
      <c r="A391" s="61" t="s">
        <v>138</v>
      </c>
      <c r="B391" s="61" t="s">
        <v>113</v>
      </c>
      <c r="C391" s="61" t="s">
        <v>8</v>
      </c>
      <c r="D391" s="61" t="s">
        <v>58</v>
      </c>
      <c r="E391" s="61" t="s">
        <v>2</v>
      </c>
      <c r="F391" s="61" t="s">
        <v>63</v>
      </c>
      <c r="G391" s="61" t="s">
        <v>23</v>
      </c>
      <c r="H391" s="11">
        <f>Prislista!H391*'Prislista 2021-10-01'!$H$1</f>
        <v>531.57600000000002</v>
      </c>
      <c r="I391" s="11">
        <f>Prislista!I391*'Prislista 2021-10-01'!$H$1</f>
        <v>590.64</v>
      </c>
      <c r="J391" s="11">
        <f>Prislista!J391*'Prislista 2021-10-01'!$H$1</f>
        <v>843.16000000000008</v>
      </c>
      <c r="K391" s="11">
        <f>Prislista!K391*'Prislista 2021-10-01'!$H$1</f>
        <v>1203.75</v>
      </c>
      <c r="L391" s="61" t="s">
        <v>48</v>
      </c>
      <c r="M391" s="61">
        <v>29200</v>
      </c>
    </row>
    <row r="392" spans="1:13" x14ac:dyDescent="0.35">
      <c r="A392" s="61" t="s">
        <v>138</v>
      </c>
      <c r="B392" s="61" t="s">
        <v>113</v>
      </c>
      <c r="C392" s="61" t="s">
        <v>8</v>
      </c>
      <c r="D392" s="61" t="s">
        <v>58</v>
      </c>
      <c r="E392" s="61" t="s">
        <v>3</v>
      </c>
      <c r="F392" s="61" t="s">
        <v>63</v>
      </c>
      <c r="G392" s="61" t="s">
        <v>24</v>
      </c>
      <c r="H392" s="11">
        <f>Prislista!H392*'Prislista 2021-10-01'!$H$1</f>
        <v>531.57600000000002</v>
      </c>
      <c r="I392" s="11">
        <f>Prislista!I392*'Prislista 2021-10-01'!$H$1</f>
        <v>590.64</v>
      </c>
      <c r="J392" s="11">
        <f>Prislista!J392*'Prislista 2021-10-01'!$H$1</f>
        <v>843.16000000000008</v>
      </c>
      <c r="K392" s="11">
        <f>Prislista!K392*'Prislista 2021-10-01'!$H$1</f>
        <v>1203.75</v>
      </c>
      <c r="L392" s="61" t="s">
        <v>48</v>
      </c>
      <c r="M392" s="61">
        <v>29200</v>
      </c>
    </row>
    <row r="393" spans="1:13" x14ac:dyDescent="0.35">
      <c r="A393" s="61" t="s">
        <v>138</v>
      </c>
      <c r="B393" s="61" t="s">
        <v>113</v>
      </c>
      <c r="C393" s="61" t="s">
        <v>8</v>
      </c>
      <c r="D393" s="61" t="s">
        <v>59</v>
      </c>
      <c r="E393" s="61" t="s">
        <v>2</v>
      </c>
      <c r="F393" s="61" t="s">
        <v>63</v>
      </c>
      <c r="G393" s="61" t="s">
        <v>60</v>
      </c>
      <c r="H393" s="11">
        <f>Prislista!H393*'Prislista 2021-10-01'!$H$1</f>
        <v>424.68300000000005</v>
      </c>
      <c r="I393" s="11">
        <f>Prislista!I393*'Prislista 2021-10-01'!$H$1</f>
        <v>471.87</v>
      </c>
      <c r="J393" s="11">
        <f>Prislista!J393*'Prislista 2021-10-01'!$H$1</f>
        <v>674.1</v>
      </c>
      <c r="K393" s="11">
        <f>Prislista!K393*'Prislista 2021-10-01'!$H$1</f>
        <v>963</v>
      </c>
      <c r="L393" s="61" t="s">
        <v>48</v>
      </c>
      <c r="M393" s="61">
        <v>29200</v>
      </c>
    </row>
    <row r="394" spans="1:13" x14ac:dyDescent="0.35">
      <c r="A394" s="61" t="s">
        <v>138</v>
      </c>
      <c r="B394" s="61" t="s">
        <v>113</v>
      </c>
      <c r="C394" s="61" t="s">
        <v>8</v>
      </c>
      <c r="D394" s="61" t="s">
        <v>59</v>
      </c>
      <c r="E394" s="61" t="s">
        <v>2</v>
      </c>
      <c r="F394" s="61" t="s">
        <v>63</v>
      </c>
      <c r="G394" s="61" t="s">
        <v>25</v>
      </c>
      <c r="H394" s="11">
        <f>Prislista!H394*'Prislista 2021-10-01'!$H$1</f>
        <v>424.68300000000005</v>
      </c>
      <c r="I394" s="11">
        <f>Prislista!I394*'Prislista 2021-10-01'!$H$1</f>
        <v>471.87</v>
      </c>
      <c r="J394" s="11">
        <f>Prislista!J394*'Prislista 2021-10-01'!$H$1</f>
        <v>674.1</v>
      </c>
      <c r="K394" s="11">
        <f>Prislista!K394*'Prislista 2021-10-01'!$H$1</f>
        <v>963</v>
      </c>
      <c r="L394" s="61" t="s">
        <v>48</v>
      </c>
      <c r="M394" s="61">
        <v>29200</v>
      </c>
    </row>
    <row r="395" spans="1:13" x14ac:dyDescent="0.35">
      <c r="A395" s="61" t="s">
        <v>138</v>
      </c>
      <c r="B395" s="61" t="s">
        <v>113</v>
      </c>
      <c r="C395" s="61" t="s">
        <v>8</v>
      </c>
      <c r="D395" s="61" t="s">
        <v>59</v>
      </c>
      <c r="E395" s="61" t="s">
        <v>2</v>
      </c>
      <c r="F395" s="61" t="s">
        <v>63</v>
      </c>
      <c r="G395" s="61" t="s">
        <v>26</v>
      </c>
      <c r="H395" s="11">
        <f>Prislista!H395*'Prislista 2021-10-01'!$H$1</f>
        <v>424.68300000000005</v>
      </c>
      <c r="I395" s="11">
        <f>Prislista!I395*'Prislista 2021-10-01'!$H$1</f>
        <v>471.87</v>
      </c>
      <c r="J395" s="11">
        <f>Prislista!J395*'Prislista 2021-10-01'!$H$1</f>
        <v>674.1</v>
      </c>
      <c r="K395" s="11">
        <f>Prislista!K395*'Prislista 2021-10-01'!$H$1</f>
        <v>963</v>
      </c>
      <c r="L395" s="61" t="s">
        <v>48</v>
      </c>
      <c r="M395" s="61">
        <v>29200</v>
      </c>
    </row>
    <row r="396" spans="1:13" x14ac:dyDescent="0.35">
      <c r="A396" s="61" t="s">
        <v>138</v>
      </c>
      <c r="B396" s="61" t="s">
        <v>113</v>
      </c>
      <c r="C396" s="61" t="s">
        <v>8</v>
      </c>
      <c r="D396" s="61" t="s">
        <v>59</v>
      </c>
      <c r="E396" s="61" t="s">
        <v>3</v>
      </c>
      <c r="F396" s="61" t="s">
        <v>63</v>
      </c>
      <c r="G396" s="61" t="s">
        <v>27</v>
      </c>
      <c r="H396" s="11">
        <f>Prislista!H396*'Prislista 2021-10-01'!$H$1</f>
        <v>424.68300000000005</v>
      </c>
      <c r="I396" s="11">
        <f>Prislista!I396*'Prislista 2021-10-01'!$H$1</f>
        <v>471.87</v>
      </c>
      <c r="J396" s="11">
        <f>Prislista!J396*'Prislista 2021-10-01'!$H$1</f>
        <v>674.1</v>
      </c>
      <c r="K396" s="11">
        <f>Prislista!K396*'Prislista 2021-10-01'!$H$1</f>
        <v>963</v>
      </c>
      <c r="L396" s="61" t="s">
        <v>48</v>
      </c>
      <c r="M396" s="61">
        <v>29200</v>
      </c>
    </row>
    <row r="397" spans="1:13" x14ac:dyDescent="0.35">
      <c r="A397" s="61" t="s">
        <v>138</v>
      </c>
      <c r="B397" s="61" t="s">
        <v>113</v>
      </c>
      <c r="C397" s="61" t="s">
        <v>8</v>
      </c>
      <c r="D397" s="61" t="s">
        <v>61</v>
      </c>
      <c r="E397" s="61" t="s">
        <v>2</v>
      </c>
      <c r="F397" s="61" t="s">
        <v>63</v>
      </c>
      <c r="G397" s="61" t="s">
        <v>62</v>
      </c>
      <c r="H397" s="11">
        <f>Prislista!H397*'Prislista 2021-10-01'!$H$1</f>
        <v>356.31</v>
      </c>
      <c r="I397" s="11">
        <f>Prislista!I397*'Prislista 2021-10-01'!$H$1</f>
        <v>395.90000000000003</v>
      </c>
      <c r="J397" s="11">
        <f>Prislista!J397*'Prislista 2021-10-01'!$H$1</f>
        <v>502.90000000000003</v>
      </c>
      <c r="K397" s="11">
        <f>Prislista!K397*'Prislista 2021-10-01'!$H$1</f>
        <v>620.6</v>
      </c>
      <c r="L397" s="61" t="s">
        <v>48</v>
      </c>
      <c r="M397" s="61">
        <v>29200</v>
      </c>
    </row>
    <row r="398" spans="1:13" x14ac:dyDescent="0.35">
      <c r="A398" s="61" t="s">
        <v>114</v>
      </c>
      <c r="B398" s="61" t="s">
        <v>115</v>
      </c>
      <c r="C398" s="61" t="s">
        <v>3</v>
      </c>
      <c r="D398" s="61" t="s">
        <v>47</v>
      </c>
      <c r="E398" s="61" t="s">
        <v>2</v>
      </c>
      <c r="F398" s="61" t="s">
        <v>63</v>
      </c>
      <c r="G398" s="61" t="s">
        <v>10</v>
      </c>
      <c r="H398" s="11">
        <f>Prislista!H398*'Prislista 2021-10-01'!$H$1</f>
        <v>297.27809999999999</v>
      </c>
      <c r="I398" s="11">
        <f>Prislista!I398*'Prislista 2021-10-01'!$H$1</f>
        <v>330.30900000000003</v>
      </c>
      <c r="J398" s="11">
        <f>Prislista!J398*'Prislista 2021-10-01'!$H$1</f>
        <v>367.01000000000005</v>
      </c>
      <c r="K398" s="11">
        <f>Prislista!K398*'Prislista 2021-10-01'!$H$1</f>
        <v>524.30000000000007</v>
      </c>
      <c r="L398" s="61" t="s">
        <v>48</v>
      </c>
      <c r="M398" s="61">
        <v>24000</v>
      </c>
    </row>
    <row r="399" spans="1:13" x14ac:dyDescent="0.35">
      <c r="A399" s="61" t="s">
        <v>114</v>
      </c>
      <c r="B399" s="61" t="s">
        <v>115</v>
      </c>
      <c r="C399" s="61" t="s">
        <v>3</v>
      </c>
      <c r="D399" s="61" t="s">
        <v>47</v>
      </c>
      <c r="E399" s="61" t="s">
        <v>2</v>
      </c>
      <c r="F399" s="61" t="s">
        <v>63</v>
      </c>
      <c r="G399" s="61" t="s">
        <v>11</v>
      </c>
      <c r="H399" s="11">
        <f>Prislista!H399*'Prislista 2021-10-01'!$H$1</f>
        <v>297.27809999999999</v>
      </c>
      <c r="I399" s="11">
        <f>Prislista!I399*'Prislista 2021-10-01'!$H$1</f>
        <v>330.30900000000003</v>
      </c>
      <c r="J399" s="11">
        <f>Prislista!J399*'Prislista 2021-10-01'!$H$1</f>
        <v>367.01000000000005</v>
      </c>
      <c r="K399" s="11">
        <f>Prislista!K399*'Prislista 2021-10-01'!$H$1</f>
        <v>524.30000000000007</v>
      </c>
      <c r="L399" s="61" t="s">
        <v>48</v>
      </c>
      <c r="M399" s="61">
        <v>24000</v>
      </c>
    </row>
    <row r="400" spans="1:13" x14ac:dyDescent="0.35">
      <c r="A400" s="61" t="s">
        <v>114</v>
      </c>
      <c r="B400" s="61" t="s">
        <v>115</v>
      </c>
      <c r="C400" s="61" t="s">
        <v>3</v>
      </c>
      <c r="D400" s="61" t="s">
        <v>47</v>
      </c>
      <c r="E400" s="61" t="s">
        <v>2</v>
      </c>
      <c r="F400" s="61" t="s">
        <v>63</v>
      </c>
      <c r="G400" s="61" t="s">
        <v>49</v>
      </c>
      <c r="H400" s="11">
        <f>Prislista!H400*'Prislista 2021-10-01'!$H$1</f>
        <v>297.27809999999999</v>
      </c>
      <c r="I400" s="11">
        <f>Prislista!I400*'Prislista 2021-10-01'!$H$1</f>
        <v>330.30900000000003</v>
      </c>
      <c r="J400" s="11">
        <f>Prislista!J400*'Prislista 2021-10-01'!$H$1</f>
        <v>367.01000000000005</v>
      </c>
      <c r="K400" s="11">
        <f>Prislista!K400*'Prislista 2021-10-01'!$H$1</f>
        <v>524.30000000000007</v>
      </c>
      <c r="L400" s="61" t="s">
        <v>48</v>
      </c>
      <c r="M400" s="61">
        <v>24000</v>
      </c>
    </row>
    <row r="401" spans="1:13" x14ac:dyDescent="0.35">
      <c r="A401" s="61" t="s">
        <v>114</v>
      </c>
      <c r="B401" s="61" t="s">
        <v>115</v>
      </c>
      <c r="C401" s="61" t="s">
        <v>3</v>
      </c>
      <c r="D401" s="61" t="s">
        <v>47</v>
      </c>
      <c r="E401" s="61" t="s">
        <v>2</v>
      </c>
      <c r="F401" s="61" t="s">
        <v>63</v>
      </c>
      <c r="G401" s="61" t="s">
        <v>12</v>
      </c>
      <c r="H401" s="11">
        <f>Prislista!H401*'Prislista 2021-10-01'!$H$1</f>
        <v>297.27809999999999</v>
      </c>
      <c r="I401" s="11">
        <f>Prislista!I401*'Prislista 2021-10-01'!$H$1</f>
        <v>330.30900000000003</v>
      </c>
      <c r="J401" s="11">
        <f>Prislista!J401*'Prislista 2021-10-01'!$H$1</f>
        <v>367.01000000000005</v>
      </c>
      <c r="K401" s="11">
        <f>Prislista!K401*'Prislista 2021-10-01'!$H$1</f>
        <v>524.30000000000007</v>
      </c>
      <c r="L401" s="61" t="s">
        <v>48</v>
      </c>
      <c r="M401" s="61">
        <v>24000</v>
      </c>
    </row>
    <row r="402" spans="1:13" x14ac:dyDescent="0.35">
      <c r="A402" s="61" t="s">
        <v>114</v>
      </c>
      <c r="B402" s="61" t="s">
        <v>115</v>
      </c>
      <c r="C402" s="61" t="s">
        <v>3</v>
      </c>
      <c r="D402" s="61" t="s">
        <v>50</v>
      </c>
      <c r="E402" s="61" t="s">
        <v>2</v>
      </c>
      <c r="F402" s="61" t="s">
        <v>63</v>
      </c>
      <c r="G402" s="61" t="s">
        <v>13</v>
      </c>
      <c r="H402" s="11">
        <f>Prislista!H402*'Prislista 2021-10-01'!$H$1</f>
        <v>558.54000000000008</v>
      </c>
      <c r="I402" s="11">
        <f>Prislista!I402*'Prislista 2021-10-01'!$H$1</f>
        <v>620.6</v>
      </c>
      <c r="J402" s="11">
        <f>Prislista!J402*'Prislista 2021-10-01'!$H$1</f>
        <v>834.6</v>
      </c>
      <c r="K402" s="11">
        <f>Prislista!K402*'Prislista 2021-10-01'!$H$1</f>
        <v>1048.6000000000001</v>
      </c>
      <c r="L402" s="61" t="s">
        <v>48</v>
      </c>
      <c r="M402" s="61">
        <v>24000</v>
      </c>
    </row>
    <row r="403" spans="1:13" x14ac:dyDescent="0.35">
      <c r="A403" s="61" t="s">
        <v>114</v>
      </c>
      <c r="B403" s="61" t="s">
        <v>115</v>
      </c>
      <c r="C403" s="61" t="s">
        <v>3</v>
      </c>
      <c r="D403" s="61" t="s">
        <v>50</v>
      </c>
      <c r="E403" s="61" t="s">
        <v>2</v>
      </c>
      <c r="F403" s="61" t="s">
        <v>63</v>
      </c>
      <c r="G403" s="61" t="s">
        <v>14</v>
      </c>
      <c r="H403" s="11">
        <f>Prislista!H403*'Prislista 2021-10-01'!$H$1</f>
        <v>558.54000000000008</v>
      </c>
      <c r="I403" s="11">
        <f>Prislista!I403*'Prislista 2021-10-01'!$H$1</f>
        <v>620.6</v>
      </c>
      <c r="J403" s="11">
        <f>Prislista!J403*'Prislista 2021-10-01'!$H$1</f>
        <v>834.6</v>
      </c>
      <c r="K403" s="11">
        <f>Prislista!K403*'Prislista 2021-10-01'!$H$1</f>
        <v>1048.6000000000001</v>
      </c>
      <c r="L403" s="61" t="s">
        <v>48</v>
      </c>
      <c r="M403" s="61">
        <v>24000</v>
      </c>
    </row>
    <row r="404" spans="1:13" x14ac:dyDescent="0.35">
      <c r="A404" s="61" t="s">
        <v>114</v>
      </c>
      <c r="B404" s="61" t="s">
        <v>115</v>
      </c>
      <c r="C404" s="61" t="s">
        <v>3</v>
      </c>
      <c r="D404" s="61" t="s">
        <v>50</v>
      </c>
      <c r="E404" s="61" t="s">
        <v>2</v>
      </c>
      <c r="F404" s="61" t="s">
        <v>63</v>
      </c>
      <c r="G404" s="61" t="s">
        <v>15</v>
      </c>
      <c r="H404" s="11">
        <f>Prislista!H404*'Prislista 2021-10-01'!$H$1</f>
        <v>558.54000000000008</v>
      </c>
      <c r="I404" s="11">
        <f>Prislista!I404*'Prislista 2021-10-01'!$H$1</f>
        <v>620.6</v>
      </c>
      <c r="J404" s="11">
        <f>Prislista!J404*'Prislista 2021-10-01'!$H$1</f>
        <v>834.6</v>
      </c>
      <c r="K404" s="11">
        <f>Prislista!K404*'Prislista 2021-10-01'!$H$1</f>
        <v>1048.6000000000001</v>
      </c>
      <c r="L404" s="61" t="s">
        <v>48</v>
      </c>
      <c r="M404" s="61">
        <v>24000</v>
      </c>
    </row>
    <row r="405" spans="1:13" x14ac:dyDescent="0.35">
      <c r="A405" s="61" t="s">
        <v>114</v>
      </c>
      <c r="B405" s="61" t="s">
        <v>115</v>
      </c>
      <c r="C405" s="61" t="s">
        <v>3</v>
      </c>
      <c r="D405" s="61" t="s">
        <v>50</v>
      </c>
      <c r="E405" s="61" t="s">
        <v>2</v>
      </c>
      <c r="F405" s="61" t="s">
        <v>63</v>
      </c>
      <c r="G405" s="61" t="s">
        <v>16</v>
      </c>
      <c r="H405" s="11">
        <f>Prislista!H405*'Prislista 2021-10-01'!$H$1</f>
        <v>558.54000000000008</v>
      </c>
      <c r="I405" s="11">
        <f>Prislista!I405*'Prislista 2021-10-01'!$H$1</f>
        <v>620.6</v>
      </c>
      <c r="J405" s="11">
        <f>Prislista!J405*'Prislista 2021-10-01'!$H$1</f>
        <v>834.6</v>
      </c>
      <c r="K405" s="11">
        <f>Prislista!K405*'Prislista 2021-10-01'!$H$1</f>
        <v>1048.6000000000001</v>
      </c>
      <c r="L405" s="61" t="s">
        <v>48</v>
      </c>
      <c r="M405" s="61">
        <v>24000</v>
      </c>
    </row>
    <row r="406" spans="1:13" x14ac:dyDescent="0.35">
      <c r="A406" s="61" t="s">
        <v>114</v>
      </c>
      <c r="B406" s="61" t="s">
        <v>115</v>
      </c>
      <c r="C406" s="61" t="s">
        <v>3</v>
      </c>
      <c r="D406" s="61" t="s">
        <v>50</v>
      </c>
      <c r="E406" s="61" t="s">
        <v>2</v>
      </c>
      <c r="F406" s="61" t="s">
        <v>63</v>
      </c>
      <c r="G406" s="61" t="s">
        <v>17</v>
      </c>
      <c r="H406" s="11">
        <f>Prislista!H406*'Prislista 2021-10-01'!$H$1</f>
        <v>558.54000000000008</v>
      </c>
      <c r="I406" s="11">
        <f>Prislista!I406*'Prislista 2021-10-01'!$H$1</f>
        <v>620.6</v>
      </c>
      <c r="J406" s="11">
        <f>Prislista!J406*'Prislista 2021-10-01'!$H$1</f>
        <v>834.6</v>
      </c>
      <c r="K406" s="11">
        <f>Prislista!K406*'Prislista 2021-10-01'!$H$1</f>
        <v>1048.6000000000001</v>
      </c>
      <c r="L406" s="61" t="s">
        <v>48</v>
      </c>
      <c r="M406" s="61">
        <v>24000</v>
      </c>
    </row>
    <row r="407" spans="1:13" x14ac:dyDescent="0.35">
      <c r="A407" s="61" t="s">
        <v>114</v>
      </c>
      <c r="B407" s="61" t="s">
        <v>115</v>
      </c>
      <c r="C407" s="61" t="s">
        <v>3</v>
      </c>
      <c r="D407" s="61" t="s">
        <v>51</v>
      </c>
      <c r="E407" s="61" t="s">
        <v>2</v>
      </c>
      <c r="F407" s="61" t="s">
        <v>63</v>
      </c>
      <c r="G407" s="61" t="s">
        <v>18</v>
      </c>
      <c r="H407" s="11">
        <f>Prislista!H407*'Prislista 2021-10-01'!$H$1</f>
        <v>558.54000000000008</v>
      </c>
      <c r="I407" s="11">
        <f>Prislista!I407*'Prislista 2021-10-01'!$H$1</f>
        <v>620.6</v>
      </c>
      <c r="J407" s="11">
        <f>Prislista!J407*'Prislista 2021-10-01'!$H$1</f>
        <v>834.6</v>
      </c>
      <c r="K407" s="11">
        <f>Prislista!K407*'Prislista 2021-10-01'!$H$1</f>
        <v>1048.6000000000001</v>
      </c>
      <c r="L407" s="61" t="s">
        <v>48</v>
      </c>
      <c r="M407" s="61">
        <v>24000</v>
      </c>
    </row>
    <row r="408" spans="1:13" x14ac:dyDescent="0.35">
      <c r="A408" s="61" t="s">
        <v>114</v>
      </c>
      <c r="B408" s="61" t="s">
        <v>115</v>
      </c>
      <c r="C408" s="61" t="s">
        <v>3</v>
      </c>
      <c r="D408" s="61" t="s">
        <v>51</v>
      </c>
      <c r="E408" s="61" t="s">
        <v>2</v>
      </c>
      <c r="F408" s="61" t="s">
        <v>63</v>
      </c>
      <c r="G408" s="61" t="s">
        <v>19</v>
      </c>
      <c r="H408" s="11">
        <f>Prislista!H408*'Prislista 2021-10-01'!$H$1</f>
        <v>558.54000000000008</v>
      </c>
      <c r="I408" s="11">
        <f>Prislista!I408*'Prislista 2021-10-01'!$H$1</f>
        <v>620.6</v>
      </c>
      <c r="J408" s="11">
        <f>Prislista!J408*'Prislista 2021-10-01'!$H$1</f>
        <v>834.6</v>
      </c>
      <c r="K408" s="11">
        <f>Prislista!K408*'Prislista 2021-10-01'!$H$1</f>
        <v>1048.6000000000001</v>
      </c>
      <c r="L408" s="61" t="s">
        <v>48</v>
      </c>
      <c r="M408" s="61">
        <v>24000</v>
      </c>
    </row>
    <row r="409" spans="1:13" x14ac:dyDescent="0.35">
      <c r="A409" s="61" t="s">
        <v>114</v>
      </c>
      <c r="B409" s="61" t="s">
        <v>115</v>
      </c>
      <c r="C409" s="61" t="s">
        <v>3</v>
      </c>
      <c r="D409" s="61" t="s">
        <v>51</v>
      </c>
      <c r="E409" s="61" t="s">
        <v>3</v>
      </c>
      <c r="F409" s="61" t="s">
        <v>63</v>
      </c>
      <c r="G409" s="61" t="s">
        <v>20</v>
      </c>
      <c r="H409" s="11">
        <f>Prislista!H409*'Prislista 2021-10-01'!$H$1</f>
        <v>558.54000000000008</v>
      </c>
      <c r="I409" s="11">
        <f>Prislista!I409*'Prislista 2021-10-01'!$H$1</f>
        <v>620.6</v>
      </c>
      <c r="J409" s="11">
        <f>Prislista!J409*'Prislista 2021-10-01'!$H$1</f>
        <v>834.6</v>
      </c>
      <c r="K409" s="11">
        <f>Prislista!K409*'Prislista 2021-10-01'!$H$1</f>
        <v>1048.6000000000001</v>
      </c>
      <c r="L409" s="61" t="s">
        <v>48</v>
      </c>
      <c r="M409" s="61">
        <v>24000</v>
      </c>
    </row>
    <row r="410" spans="1:13" x14ac:dyDescent="0.35">
      <c r="A410" s="61" t="s">
        <v>114</v>
      </c>
      <c r="B410" s="61" t="s">
        <v>115</v>
      </c>
      <c r="C410" s="61" t="s">
        <v>3</v>
      </c>
      <c r="D410" s="61" t="s">
        <v>51</v>
      </c>
      <c r="E410" s="61" t="s">
        <v>3</v>
      </c>
      <c r="F410" s="61" t="s">
        <v>63</v>
      </c>
      <c r="G410" s="61" t="s">
        <v>21</v>
      </c>
      <c r="H410" s="11">
        <f>Prislista!H410*'Prislista 2021-10-01'!$H$1</f>
        <v>558.54000000000008</v>
      </c>
      <c r="I410" s="11">
        <f>Prislista!I410*'Prislista 2021-10-01'!$H$1</f>
        <v>620.6</v>
      </c>
      <c r="J410" s="11">
        <f>Prislista!J410*'Prislista 2021-10-01'!$H$1</f>
        <v>834.6</v>
      </c>
      <c r="K410" s="11">
        <f>Prislista!K410*'Prislista 2021-10-01'!$H$1</f>
        <v>1048.6000000000001</v>
      </c>
      <c r="L410" s="61" t="s">
        <v>48</v>
      </c>
      <c r="M410" s="61">
        <v>24000</v>
      </c>
    </row>
    <row r="411" spans="1:13" x14ac:dyDescent="0.35">
      <c r="A411" s="61" t="s">
        <v>114</v>
      </c>
      <c r="B411" s="61" t="s">
        <v>115</v>
      </c>
      <c r="C411" s="61" t="s">
        <v>3</v>
      </c>
      <c r="D411" s="61" t="s">
        <v>52</v>
      </c>
      <c r="E411" s="61" t="s">
        <v>2</v>
      </c>
      <c r="F411" s="61" t="s">
        <v>63</v>
      </c>
      <c r="G411" s="61" t="s">
        <v>53</v>
      </c>
      <c r="H411" s="11">
        <f>Prislista!H411*'Prislista 2021-10-01'!$H$1</f>
        <v>676.02600000000007</v>
      </c>
      <c r="I411" s="11">
        <f>Prislista!I411*'Prislista 2021-10-01'!$H$1</f>
        <v>751.1400000000001</v>
      </c>
      <c r="J411" s="11">
        <f>Prislista!J411*'Prislista 2021-10-01'!$H$1</f>
        <v>834.6</v>
      </c>
      <c r="K411" s="11">
        <f>Prislista!K411*'Prislista 2021-10-01'!$H$1</f>
        <v>1048.6000000000001</v>
      </c>
      <c r="L411" s="61" t="s">
        <v>48</v>
      </c>
      <c r="M411" s="61">
        <v>24000</v>
      </c>
    </row>
    <row r="412" spans="1:13" x14ac:dyDescent="0.35">
      <c r="A412" s="61" t="s">
        <v>114</v>
      </c>
      <c r="B412" s="61" t="s">
        <v>115</v>
      </c>
      <c r="C412" s="61" t="s">
        <v>3</v>
      </c>
      <c r="D412" s="61" t="s">
        <v>52</v>
      </c>
      <c r="E412" s="61" t="s">
        <v>2</v>
      </c>
      <c r="F412" s="61" t="s">
        <v>63</v>
      </c>
      <c r="G412" s="61" t="s">
        <v>54</v>
      </c>
      <c r="H412" s="11">
        <f>Prislista!H412*'Prislista 2021-10-01'!$H$1</f>
        <v>676.02600000000007</v>
      </c>
      <c r="I412" s="11">
        <f>Prislista!I412*'Prislista 2021-10-01'!$H$1</f>
        <v>751.1400000000001</v>
      </c>
      <c r="J412" s="11">
        <f>Prislista!J412*'Prislista 2021-10-01'!$H$1</f>
        <v>834.6</v>
      </c>
      <c r="K412" s="11">
        <f>Prislista!K412*'Prislista 2021-10-01'!$H$1</f>
        <v>1048.6000000000001</v>
      </c>
      <c r="L412" s="61" t="s">
        <v>48</v>
      </c>
      <c r="M412" s="61">
        <v>24000</v>
      </c>
    </row>
    <row r="413" spans="1:13" x14ac:dyDescent="0.35">
      <c r="A413" s="61" t="s">
        <v>114</v>
      </c>
      <c r="B413" s="61" t="s">
        <v>115</v>
      </c>
      <c r="C413" s="61" t="s">
        <v>3</v>
      </c>
      <c r="D413" s="61" t="s">
        <v>52</v>
      </c>
      <c r="E413" s="61" t="s">
        <v>2</v>
      </c>
      <c r="F413" s="61" t="s">
        <v>63</v>
      </c>
      <c r="G413" s="61" t="s">
        <v>55</v>
      </c>
      <c r="H413" s="11">
        <f>Prislista!H413*'Prislista 2021-10-01'!$H$1</f>
        <v>676.02600000000007</v>
      </c>
      <c r="I413" s="11">
        <f>Prislista!I413*'Prislista 2021-10-01'!$H$1</f>
        <v>751.1400000000001</v>
      </c>
      <c r="J413" s="11">
        <f>Prislista!J413*'Prislista 2021-10-01'!$H$1</f>
        <v>834.6</v>
      </c>
      <c r="K413" s="11">
        <f>Prislista!K413*'Prislista 2021-10-01'!$H$1</f>
        <v>1048.6000000000001</v>
      </c>
      <c r="L413" s="61" t="s">
        <v>48</v>
      </c>
      <c r="M413" s="61">
        <v>24000</v>
      </c>
    </row>
    <row r="414" spans="1:13" x14ac:dyDescent="0.35">
      <c r="A414" s="61" t="s">
        <v>114</v>
      </c>
      <c r="B414" s="61" t="s">
        <v>115</v>
      </c>
      <c r="C414" s="61" t="s">
        <v>3</v>
      </c>
      <c r="D414" s="61" t="s">
        <v>52</v>
      </c>
      <c r="E414" s="61" t="s">
        <v>2</v>
      </c>
      <c r="F414" s="61" t="s">
        <v>63</v>
      </c>
      <c r="G414" s="61" t="s">
        <v>56</v>
      </c>
      <c r="H414" s="11">
        <f>Prislista!H414*'Prislista 2021-10-01'!$H$1</f>
        <v>676.02600000000007</v>
      </c>
      <c r="I414" s="11">
        <f>Prislista!I414*'Prislista 2021-10-01'!$H$1</f>
        <v>751.1400000000001</v>
      </c>
      <c r="J414" s="11">
        <f>Prislista!J414*'Prislista 2021-10-01'!$H$1</f>
        <v>834.6</v>
      </c>
      <c r="K414" s="11">
        <f>Prislista!K414*'Prislista 2021-10-01'!$H$1</f>
        <v>1048.6000000000001</v>
      </c>
      <c r="L414" s="61" t="s">
        <v>48</v>
      </c>
      <c r="M414" s="61">
        <v>24000</v>
      </c>
    </row>
    <row r="415" spans="1:13" x14ac:dyDescent="0.35">
      <c r="A415" s="61" t="s">
        <v>114</v>
      </c>
      <c r="B415" s="61" t="s">
        <v>115</v>
      </c>
      <c r="C415" s="61" t="s">
        <v>3</v>
      </c>
      <c r="D415" s="61" t="s">
        <v>52</v>
      </c>
      <c r="E415" s="61" t="s">
        <v>2</v>
      </c>
      <c r="F415" s="61" t="s">
        <v>63</v>
      </c>
      <c r="G415" s="61" t="s">
        <v>57</v>
      </c>
      <c r="H415" s="11">
        <f>Prislista!H415*'Prislista 2021-10-01'!$H$1</f>
        <v>676.02600000000007</v>
      </c>
      <c r="I415" s="11">
        <f>Prislista!I415*'Prislista 2021-10-01'!$H$1</f>
        <v>751.1400000000001</v>
      </c>
      <c r="J415" s="11">
        <f>Prislista!J415*'Prislista 2021-10-01'!$H$1</f>
        <v>834.6</v>
      </c>
      <c r="K415" s="11">
        <f>Prislista!K415*'Prislista 2021-10-01'!$H$1</f>
        <v>1048.6000000000001</v>
      </c>
      <c r="L415" s="61" t="s">
        <v>48</v>
      </c>
      <c r="M415" s="61">
        <v>24000</v>
      </c>
    </row>
    <row r="416" spans="1:13" x14ac:dyDescent="0.35">
      <c r="A416" s="61" t="s">
        <v>114</v>
      </c>
      <c r="B416" s="61" t="s">
        <v>115</v>
      </c>
      <c r="C416" s="61" t="s">
        <v>3</v>
      </c>
      <c r="D416" s="61" t="s">
        <v>58</v>
      </c>
      <c r="E416" s="61" t="s">
        <v>2</v>
      </c>
      <c r="F416" s="61" t="s">
        <v>63</v>
      </c>
      <c r="G416" s="61" t="s">
        <v>22</v>
      </c>
      <c r="H416" s="11">
        <f>Prislista!H416*'Prislista 2021-10-01'!$H$1</f>
        <v>232.08300000000003</v>
      </c>
      <c r="I416" s="11">
        <f>Prislista!I416*'Prislista 2021-10-01'!$H$1</f>
        <v>257.87</v>
      </c>
      <c r="J416" s="11">
        <f>Prislista!J416*'Prislista 2021-10-01'!$H$1</f>
        <v>367.01000000000005</v>
      </c>
      <c r="K416" s="11">
        <f>Prislista!K416*'Prislista 2021-10-01'!$H$1</f>
        <v>524.30000000000007</v>
      </c>
      <c r="L416" s="61" t="s">
        <v>48</v>
      </c>
      <c r="M416" s="61">
        <v>24000</v>
      </c>
    </row>
    <row r="417" spans="1:13" x14ac:dyDescent="0.35">
      <c r="A417" s="61" t="s">
        <v>114</v>
      </c>
      <c r="B417" s="61" t="s">
        <v>115</v>
      </c>
      <c r="C417" s="61" t="s">
        <v>3</v>
      </c>
      <c r="D417" s="61" t="s">
        <v>58</v>
      </c>
      <c r="E417" s="61" t="s">
        <v>2</v>
      </c>
      <c r="F417" s="61" t="s">
        <v>63</v>
      </c>
      <c r="G417" s="61" t="s">
        <v>23</v>
      </c>
      <c r="H417" s="11">
        <f>Prislista!H417*'Prislista 2021-10-01'!$H$1</f>
        <v>232.08300000000003</v>
      </c>
      <c r="I417" s="11">
        <f>Prislista!I417*'Prislista 2021-10-01'!$H$1</f>
        <v>257.87</v>
      </c>
      <c r="J417" s="11">
        <f>Prislista!J417*'Prislista 2021-10-01'!$H$1</f>
        <v>367.01000000000005</v>
      </c>
      <c r="K417" s="11">
        <f>Prislista!K417*'Prislista 2021-10-01'!$H$1</f>
        <v>524.30000000000007</v>
      </c>
      <c r="L417" s="61" t="s">
        <v>48</v>
      </c>
      <c r="M417" s="61">
        <v>24000</v>
      </c>
    </row>
    <row r="418" spans="1:13" x14ac:dyDescent="0.35">
      <c r="A418" s="61" t="s">
        <v>114</v>
      </c>
      <c r="B418" s="61" t="s">
        <v>115</v>
      </c>
      <c r="C418" s="61" t="s">
        <v>3</v>
      </c>
      <c r="D418" s="61" t="s">
        <v>58</v>
      </c>
      <c r="E418" s="61" t="s">
        <v>3</v>
      </c>
      <c r="F418" s="61" t="s">
        <v>63</v>
      </c>
      <c r="G418" s="61" t="s">
        <v>24</v>
      </c>
      <c r="H418" s="11">
        <f>Prislista!H418*'Prislista 2021-10-01'!$H$1</f>
        <v>232.08300000000003</v>
      </c>
      <c r="I418" s="11">
        <f>Prislista!I418*'Prislista 2021-10-01'!$H$1</f>
        <v>257.87</v>
      </c>
      <c r="J418" s="11">
        <f>Prislista!J418*'Prislista 2021-10-01'!$H$1</f>
        <v>367.01000000000005</v>
      </c>
      <c r="K418" s="11">
        <f>Prislista!K418*'Prislista 2021-10-01'!$H$1</f>
        <v>524.30000000000007</v>
      </c>
      <c r="L418" s="61" t="s">
        <v>48</v>
      </c>
      <c r="M418" s="61">
        <v>24000</v>
      </c>
    </row>
    <row r="419" spans="1:13" x14ac:dyDescent="0.35">
      <c r="A419" s="61" t="s">
        <v>114</v>
      </c>
      <c r="B419" s="61" t="s">
        <v>115</v>
      </c>
      <c r="C419" s="61" t="s">
        <v>3</v>
      </c>
      <c r="D419" s="61" t="s">
        <v>59</v>
      </c>
      <c r="E419" s="61" t="s">
        <v>2</v>
      </c>
      <c r="F419" s="61" t="s">
        <v>63</v>
      </c>
      <c r="G419" s="61" t="s">
        <v>60</v>
      </c>
      <c r="H419" s="11">
        <f>Prislista!H419*'Prislista 2021-10-01'!$H$1</f>
        <v>232.08300000000003</v>
      </c>
      <c r="I419" s="11">
        <f>Prislista!I419*'Prislista 2021-10-01'!$H$1</f>
        <v>257.87</v>
      </c>
      <c r="J419" s="11">
        <f>Prislista!J419*'Prislista 2021-10-01'!$H$1</f>
        <v>367.01000000000005</v>
      </c>
      <c r="K419" s="11">
        <f>Prislista!K419*'Prislista 2021-10-01'!$H$1</f>
        <v>524.30000000000007</v>
      </c>
      <c r="L419" s="61" t="s">
        <v>48</v>
      </c>
      <c r="M419" s="61">
        <v>24000</v>
      </c>
    </row>
    <row r="420" spans="1:13" x14ac:dyDescent="0.35">
      <c r="A420" s="61" t="s">
        <v>114</v>
      </c>
      <c r="B420" s="61" t="s">
        <v>115</v>
      </c>
      <c r="C420" s="61" t="s">
        <v>3</v>
      </c>
      <c r="D420" s="61" t="s">
        <v>59</v>
      </c>
      <c r="E420" s="61" t="s">
        <v>2</v>
      </c>
      <c r="F420" s="61" t="s">
        <v>63</v>
      </c>
      <c r="G420" s="61" t="s">
        <v>25</v>
      </c>
      <c r="H420" s="11">
        <f>Prislista!H420*'Prislista 2021-10-01'!$H$1</f>
        <v>232.08300000000003</v>
      </c>
      <c r="I420" s="11">
        <f>Prislista!I420*'Prislista 2021-10-01'!$H$1</f>
        <v>257.87</v>
      </c>
      <c r="J420" s="11">
        <f>Prislista!J420*'Prislista 2021-10-01'!$H$1</f>
        <v>367.01000000000005</v>
      </c>
      <c r="K420" s="11">
        <f>Prislista!K420*'Prislista 2021-10-01'!$H$1</f>
        <v>524.30000000000007</v>
      </c>
      <c r="L420" s="61" t="s">
        <v>48</v>
      </c>
      <c r="M420" s="61">
        <v>24000</v>
      </c>
    </row>
    <row r="421" spans="1:13" x14ac:dyDescent="0.35">
      <c r="A421" s="61" t="s">
        <v>114</v>
      </c>
      <c r="B421" s="61" t="s">
        <v>115</v>
      </c>
      <c r="C421" s="61" t="s">
        <v>3</v>
      </c>
      <c r="D421" s="61" t="s">
        <v>59</v>
      </c>
      <c r="E421" s="61" t="s">
        <v>2</v>
      </c>
      <c r="F421" s="61" t="s">
        <v>63</v>
      </c>
      <c r="G421" s="61" t="s">
        <v>26</v>
      </c>
      <c r="H421" s="11">
        <f>Prislista!H421*'Prislista 2021-10-01'!$H$1</f>
        <v>232.08300000000003</v>
      </c>
      <c r="I421" s="11">
        <f>Prislista!I421*'Prislista 2021-10-01'!$H$1</f>
        <v>257.87</v>
      </c>
      <c r="J421" s="11">
        <f>Prislista!J421*'Prislista 2021-10-01'!$H$1</f>
        <v>367.01000000000005</v>
      </c>
      <c r="K421" s="11">
        <f>Prislista!K421*'Prislista 2021-10-01'!$H$1</f>
        <v>524.30000000000007</v>
      </c>
      <c r="L421" s="61" t="s">
        <v>48</v>
      </c>
      <c r="M421" s="61">
        <v>24000</v>
      </c>
    </row>
    <row r="422" spans="1:13" x14ac:dyDescent="0.35">
      <c r="A422" s="61" t="s">
        <v>114</v>
      </c>
      <c r="B422" s="61" t="s">
        <v>115</v>
      </c>
      <c r="C422" s="61" t="s">
        <v>3</v>
      </c>
      <c r="D422" s="61" t="s">
        <v>59</v>
      </c>
      <c r="E422" s="61" t="s">
        <v>3</v>
      </c>
      <c r="F422" s="61" t="s">
        <v>63</v>
      </c>
      <c r="G422" s="61" t="s">
        <v>27</v>
      </c>
      <c r="H422" s="11">
        <f>Prislista!H422*'Prislista 2021-10-01'!$H$1</f>
        <v>232.08300000000003</v>
      </c>
      <c r="I422" s="11">
        <f>Prislista!I422*'Prislista 2021-10-01'!$H$1</f>
        <v>257.87</v>
      </c>
      <c r="J422" s="11">
        <f>Prislista!J422*'Prislista 2021-10-01'!$H$1</f>
        <v>367.01000000000005</v>
      </c>
      <c r="K422" s="11">
        <f>Prislista!K422*'Prislista 2021-10-01'!$H$1</f>
        <v>524.30000000000007</v>
      </c>
      <c r="L422" s="61" t="s">
        <v>48</v>
      </c>
      <c r="M422" s="61">
        <v>24000</v>
      </c>
    </row>
    <row r="423" spans="1:13" x14ac:dyDescent="0.35">
      <c r="A423" s="61" t="s">
        <v>114</v>
      </c>
      <c r="B423" s="61" t="s">
        <v>115</v>
      </c>
      <c r="C423" s="61" t="s">
        <v>3</v>
      </c>
      <c r="D423" s="61" t="s">
        <v>61</v>
      </c>
      <c r="E423" s="61" t="s">
        <v>2</v>
      </c>
      <c r="F423" s="61" t="s">
        <v>63</v>
      </c>
      <c r="G423" s="61" t="s">
        <v>62</v>
      </c>
      <c r="H423" s="11">
        <f>Prislista!H423*'Prislista 2021-10-01'!$H$1</f>
        <v>232.08300000000003</v>
      </c>
      <c r="I423" s="11">
        <f>Prislista!I423*'Prislista 2021-10-01'!$H$1</f>
        <v>257.87</v>
      </c>
      <c r="J423" s="11">
        <f>Prislista!J423*'Prislista 2021-10-01'!$H$1</f>
        <v>367.01000000000005</v>
      </c>
      <c r="K423" s="11">
        <f>Prislista!K423*'Prislista 2021-10-01'!$H$1</f>
        <v>524.30000000000007</v>
      </c>
      <c r="L423" s="61" t="s">
        <v>48</v>
      </c>
      <c r="M423" s="61">
        <v>24000</v>
      </c>
    </row>
    <row r="424" spans="1:13" x14ac:dyDescent="0.35">
      <c r="A424" s="61" t="s">
        <v>114</v>
      </c>
      <c r="B424" s="61" t="s">
        <v>115</v>
      </c>
      <c r="C424" s="61" t="s">
        <v>7</v>
      </c>
      <c r="D424" s="61" t="s">
        <v>47</v>
      </c>
      <c r="E424" s="61" t="s">
        <v>2</v>
      </c>
      <c r="F424" s="61" t="s">
        <v>63</v>
      </c>
      <c r="G424" s="61" t="s">
        <v>10</v>
      </c>
      <c r="H424" s="11">
        <f>Prislista!H424*'Prislista 2021-10-01'!$H$1</f>
        <v>297.27809999999999</v>
      </c>
      <c r="I424" s="11">
        <f>Prislista!I424*'Prislista 2021-10-01'!$H$1</f>
        <v>330.30900000000003</v>
      </c>
      <c r="J424" s="11">
        <f>Prislista!J424*'Prislista 2021-10-01'!$H$1</f>
        <v>367.01000000000005</v>
      </c>
      <c r="K424" s="11">
        <f>Prislista!K424*'Prislista 2021-10-01'!$H$1</f>
        <v>524.30000000000007</v>
      </c>
      <c r="L424" s="61" t="s">
        <v>48</v>
      </c>
      <c r="M424" s="61">
        <v>29200</v>
      </c>
    </row>
    <row r="425" spans="1:13" x14ac:dyDescent="0.35">
      <c r="A425" s="61" t="s">
        <v>114</v>
      </c>
      <c r="B425" s="61" t="s">
        <v>115</v>
      </c>
      <c r="C425" s="61" t="s">
        <v>7</v>
      </c>
      <c r="D425" s="61" t="s">
        <v>47</v>
      </c>
      <c r="E425" s="61" t="s">
        <v>2</v>
      </c>
      <c r="F425" s="61" t="s">
        <v>63</v>
      </c>
      <c r="G425" s="61" t="s">
        <v>11</v>
      </c>
      <c r="H425" s="11">
        <f>Prislista!H425*'Prislista 2021-10-01'!$H$1</f>
        <v>297.27809999999999</v>
      </c>
      <c r="I425" s="11">
        <f>Prislista!I425*'Prislista 2021-10-01'!$H$1</f>
        <v>330.30900000000003</v>
      </c>
      <c r="J425" s="11">
        <f>Prislista!J425*'Prislista 2021-10-01'!$H$1</f>
        <v>367.01000000000005</v>
      </c>
      <c r="K425" s="11">
        <f>Prislista!K425*'Prislista 2021-10-01'!$H$1</f>
        <v>524.30000000000007</v>
      </c>
      <c r="L425" s="61" t="s">
        <v>48</v>
      </c>
      <c r="M425" s="61">
        <v>29200</v>
      </c>
    </row>
    <row r="426" spans="1:13" x14ac:dyDescent="0.35">
      <c r="A426" s="61" t="s">
        <v>114</v>
      </c>
      <c r="B426" s="61" t="s">
        <v>115</v>
      </c>
      <c r="C426" s="61" t="s">
        <v>7</v>
      </c>
      <c r="D426" s="61" t="s">
        <v>47</v>
      </c>
      <c r="E426" s="61" t="s">
        <v>2</v>
      </c>
      <c r="F426" s="61" t="s">
        <v>63</v>
      </c>
      <c r="G426" s="61" t="s">
        <v>49</v>
      </c>
      <c r="H426" s="11">
        <f>Prislista!H426*'Prislista 2021-10-01'!$H$1</f>
        <v>297.27809999999999</v>
      </c>
      <c r="I426" s="11">
        <f>Prislista!I426*'Prislista 2021-10-01'!$H$1</f>
        <v>330.30900000000003</v>
      </c>
      <c r="J426" s="11">
        <f>Prislista!J426*'Prislista 2021-10-01'!$H$1</f>
        <v>367.01000000000005</v>
      </c>
      <c r="K426" s="11">
        <f>Prislista!K426*'Prislista 2021-10-01'!$H$1</f>
        <v>524.30000000000007</v>
      </c>
      <c r="L426" s="61" t="s">
        <v>48</v>
      </c>
      <c r="M426" s="61">
        <v>29200</v>
      </c>
    </row>
    <row r="427" spans="1:13" x14ac:dyDescent="0.35">
      <c r="A427" s="61" t="s">
        <v>114</v>
      </c>
      <c r="B427" s="61" t="s">
        <v>115</v>
      </c>
      <c r="C427" s="61" t="s">
        <v>7</v>
      </c>
      <c r="D427" s="61" t="s">
        <v>47</v>
      </c>
      <c r="E427" s="61" t="s">
        <v>2</v>
      </c>
      <c r="F427" s="61" t="s">
        <v>63</v>
      </c>
      <c r="G427" s="61" t="s">
        <v>12</v>
      </c>
      <c r="H427" s="11">
        <f>Prislista!H427*'Prislista 2021-10-01'!$H$1</f>
        <v>297.27809999999999</v>
      </c>
      <c r="I427" s="11">
        <f>Prislista!I427*'Prislista 2021-10-01'!$H$1</f>
        <v>330.30900000000003</v>
      </c>
      <c r="J427" s="11">
        <f>Prislista!J427*'Prislista 2021-10-01'!$H$1</f>
        <v>367.01000000000005</v>
      </c>
      <c r="K427" s="11">
        <f>Prislista!K427*'Prislista 2021-10-01'!$H$1</f>
        <v>524.30000000000007</v>
      </c>
      <c r="L427" s="61" t="s">
        <v>48</v>
      </c>
      <c r="M427" s="61">
        <v>29200</v>
      </c>
    </row>
    <row r="428" spans="1:13" x14ac:dyDescent="0.35">
      <c r="A428" s="61" t="s">
        <v>114</v>
      </c>
      <c r="B428" s="61" t="s">
        <v>115</v>
      </c>
      <c r="C428" s="61" t="s">
        <v>7</v>
      </c>
      <c r="D428" s="61" t="s">
        <v>50</v>
      </c>
      <c r="E428" s="61" t="s">
        <v>2</v>
      </c>
      <c r="F428" s="61" t="s">
        <v>63</v>
      </c>
      <c r="G428" s="61" t="s">
        <v>13</v>
      </c>
      <c r="H428" s="11">
        <f>Prislista!H428*'Prislista 2021-10-01'!$H$1</f>
        <v>558.54000000000008</v>
      </c>
      <c r="I428" s="11">
        <f>Prislista!I428*'Prislista 2021-10-01'!$H$1</f>
        <v>620.6</v>
      </c>
      <c r="J428" s="11">
        <f>Prislista!J428*'Prislista 2021-10-01'!$H$1</f>
        <v>834.6</v>
      </c>
      <c r="K428" s="11">
        <f>Prislista!K428*'Prislista 2021-10-01'!$H$1</f>
        <v>1048.6000000000001</v>
      </c>
      <c r="L428" s="61" t="s">
        <v>48</v>
      </c>
      <c r="M428" s="61">
        <v>29200</v>
      </c>
    </row>
    <row r="429" spans="1:13" x14ac:dyDescent="0.35">
      <c r="A429" s="61" t="s">
        <v>114</v>
      </c>
      <c r="B429" s="61" t="s">
        <v>115</v>
      </c>
      <c r="C429" s="61" t="s">
        <v>7</v>
      </c>
      <c r="D429" s="61" t="s">
        <v>50</v>
      </c>
      <c r="E429" s="61" t="s">
        <v>2</v>
      </c>
      <c r="F429" s="61" t="s">
        <v>63</v>
      </c>
      <c r="G429" s="61" t="s">
        <v>14</v>
      </c>
      <c r="H429" s="11">
        <f>Prislista!H429*'Prislista 2021-10-01'!$H$1</f>
        <v>558.54000000000008</v>
      </c>
      <c r="I429" s="11">
        <f>Prislista!I429*'Prislista 2021-10-01'!$H$1</f>
        <v>620.6</v>
      </c>
      <c r="J429" s="11">
        <f>Prislista!J429*'Prislista 2021-10-01'!$H$1</f>
        <v>834.6</v>
      </c>
      <c r="K429" s="11">
        <f>Prislista!K429*'Prislista 2021-10-01'!$H$1</f>
        <v>1048.6000000000001</v>
      </c>
      <c r="L429" s="61" t="s">
        <v>48</v>
      </c>
      <c r="M429" s="61">
        <v>29200</v>
      </c>
    </row>
    <row r="430" spans="1:13" x14ac:dyDescent="0.35">
      <c r="A430" s="61" t="s">
        <v>114</v>
      </c>
      <c r="B430" s="61" t="s">
        <v>115</v>
      </c>
      <c r="C430" s="61" t="s">
        <v>7</v>
      </c>
      <c r="D430" s="61" t="s">
        <v>50</v>
      </c>
      <c r="E430" s="61" t="s">
        <v>2</v>
      </c>
      <c r="F430" s="61" t="s">
        <v>63</v>
      </c>
      <c r="G430" s="61" t="s">
        <v>15</v>
      </c>
      <c r="H430" s="11">
        <f>Prislista!H430*'Prislista 2021-10-01'!$H$1</f>
        <v>558.54000000000008</v>
      </c>
      <c r="I430" s="11">
        <f>Prislista!I430*'Prislista 2021-10-01'!$H$1</f>
        <v>620.6</v>
      </c>
      <c r="J430" s="11">
        <f>Prislista!J430*'Prislista 2021-10-01'!$H$1</f>
        <v>834.6</v>
      </c>
      <c r="K430" s="11">
        <f>Prislista!K430*'Prislista 2021-10-01'!$H$1</f>
        <v>1048.6000000000001</v>
      </c>
      <c r="L430" s="61" t="s">
        <v>48</v>
      </c>
      <c r="M430" s="61">
        <v>29200</v>
      </c>
    </row>
    <row r="431" spans="1:13" x14ac:dyDescent="0.35">
      <c r="A431" s="61" t="s">
        <v>114</v>
      </c>
      <c r="B431" s="61" t="s">
        <v>115</v>
      </c>
      <c r="C431" s="61" t="s">
        <v>7</v>
      </c>
      <c r="D431" s="61" t="s">
        <v>50</v>
      </c>
      <c r="E431" s="61" t="s">
        <v>2</v>
      </c>
      <c r="F431" s="61" t="s">
        <v>63</v>
      </c>
      <c r="G431" s="61" t="s">
        <v>16</v>
      </c>
      <c r="H431" s="11">
        <f>Prislista!H431*'Prislista 2021-10-01'!$H$1</f>
        <v>558.54000000000008</v>
      </c>
      <c r="I431" s="11">
        <f>Prislista!I431*'Prislista 2021-10-01'!$H$1</f>
        <v>620.6</v>
      </c>
      <c r="J431" s="11">
        <f>Prislista!J431*'Prislista 2021-10-01'!$H$1</f>
        <v>834.6</v>
      </c>
      <c r="K431" s="11">
        <f>Prislista!K431*'Prislista 2021-10-01'!$H$1</f>
        <v>1048.6000000000001</v>
      </c>
      <c r="L431" s="61" t="s">
        <v>48</v>
      </c>
      <c r="M431" s="61">
        <v>29200</v>
      </c>
    </row>
    <row r="432" spans="1:13" x14ac:dyDescent="0.35">
      <c r="A432" s="61" t="s">
        <v>114</v>
      </c>
      <c r="B432" s="61" t="s">
        <v>115</v>
      </c>
      <c r="C432" s="61" t="s">
        <v>7</v>
      </c>
      <c r="D432" s="61" t="s">
        <v>50</v>
      </c>
      <c r="E432" s="61" t="s">
        <v>2</v>
      </c>
      <c r="F432" s="61" t="s">
        <v>63</v>
      </c>
      <c r="G432" s="61" t="s">
        <v>17</v>
      </c>
      <c r="H432" s="11">
        <f>Prislista!H432*'Prislista 2021-10-01'!$H$1</f>
        <v>558.54000000000008</v>
      </c>
      <c r="I432" s="11">
        <f>Prislista!I432*'Prislista 2021-10-01'!$H$1</f>
        <v>620.6</v>
      </c>
      <c r="J432" s="11">
        <f>Prislista!J432*'Prislista 2021-10-01'!$H$1</f>
        <v>834.6</v>
      </c>
      <c r="K432" s="11">
        <f>Prislista!K432*'Prislista 2021-10-01'!$H$1</f>
        <v>1048.6000000000001</v>
      </c>
      <c r="L432" s="61" t="s">
        <v>48</v>
      </c>
      <c r="M432" s="61">
        <v>29200</v>
      </c>
    </row>
    <row r="433" spans="1:13" x14ac:dyDescent="0.35">
      <c r="A433" s="61" t="s">
        <v>114</v>
      </c>
      <c r="B433" s="61" t="s">
        <v>115</v>
      </c>
      <c r="C433" s="61" t="s">
        <v>7</v>
      </c>
      <c r="D433" s="61" t="s">
        <v>51</v>
      </c>
      <c r="E433" s="61" t="s">
        <v>2</v>
      </c>
      <c r="F433" s="61" t="s">
        <v>63</v>
      </c>
      <c r="G433" s="61" t="s">
        <v>18</v>
      </c>
      <c r="H433" s="11">
        <f>Prislista!H433*'Prislista 2021-10-01'!$H$1</f>
        <v>558.54000000000008</v>
      </c>
      <c r="I433" s="11">
        <f>Prislista!I433*'Prislista 2021-10-01'!$H$1</f>
        <v>620.6</v>
      </c>
      <c r="J433" s="11">
        <f>Prislista!J433*'Prislista 2021-10-01'!$H$1</f>
        <v>834.6</v>
      </c>
      <c r="K433" s="11">
        <f>Prislista!K433*'Prislista 2021-10-01'!$H$1</f>
        <v>1048.6000000000001</v>
      </c>
      <c r="L433" s="61" t="s">
        <v>48</v>
      </c>
      <c r="M433" s="61">
        <v>29200</v>
      </c>
    </row>
    <row r="434" spans="1:13" x14ac:dyDescent="0.35">
      <c r="A434" s="61" t="s">
        <v>114</v>
      </c>
      <c r="B434" s="61" t="s">
        <v>115</v>
      </c>
      <c r="C434" s="61" t="s">
        <v>7</v>
      </c>
      <c r="D434" s="61" t="s">
        <v>51</v>
      </c>
      <c r="E434" s="61" t="s">
        <v>2</v>
      </c>
      <c r="F434" s="61" t="s">
        <v>63</v>
      </c>
      <c r="G434" s="61" t="s">
        <v>19</v>
      </c>
      <c r="H434" s="11">
        <f>Prislista!H434*'Prislista 2021-10-01'!$H$1</f>
        <v>558.54000000000008</v>
      </c>
      <c r="I434" s="11">
        <f>Prislista!I434*'Prislista 2021-10-01'!$H$1</f>
        <v>620.6</v>
      </c>
      <c r="J434" s="11">
        <f>Prislista!J434*'Prislista 2021-10-01'!$H$1</f>
        <v>834.6</v>
      </c>
      <c r="K434" s="11">
        <f>Prislista!K434*'Prislista 2021-10-01'!$H$1</f>
        <v>1048.6000000000001</v>
      </c>
      <c r="L434" s="61" t="s">
        <v>48</v>
      </c>
      <c r="M434" s="61">
        <v>29200</v>
      </c>
    </row>
    <row r="435" spans="1:13" x14ac:dyDescent="0.35">
      <c r="A435" s="61" t="s">
        <v>114</v>
      </c>
      <c r="B435" s="61" t="s">
        <v>115</v>
      </c>
      <c r="C435" s="61" t="s">
        <v>7</v>
      </c>
      <c r="D435" s="61" t="s">
        <v>51</v>
      </c>
      <c r="E435" s="61" t="s">
        <v>3</v>
      </c>
      <c r="F435" s="61" t="s">
        <v>63</v>
      </c>
      <c r="G435" s="61" t="s">
        <v>20</v>
      </c>
      <c r="H435" s="11">
        <f>Prislista!H435*'Prislista 2021-10-01'!$H$1</f>
        <v>558.54000000000008</v>
      </c>
      <c r="I435" s="11">
        <f>Prislista!I435*'Prislista 2021-10-01'!$H$1</f>
        <v>620.6</v>
      </c>
      <c r="J435" s="11">
        <f>Prislista!J435*'Prislista 2021-10-01'!$H$1</f>
        <v>834.6</v>
      </c>
      <c r="K435" s="11">
        <f>Prislista!K435*'Prislista 2021-10-01'!$H$1</f>
        <v>1048.6000000000001</v>
      </c>
      <c r="L435" s="61" t="s">
        <v>48</v>
      </c>
      <c r="M435" s="61">
        <v>29200</v>
      </c>
    </row>
    <row r="436" spans="1:13" x14ac:dyDescent="0.35">
      <c r="A436" s="61" t="s">
        <v>114</v>
      </c>
      <c r="B436" s="61" t="s">
        <v>115</v>
      </c>
      <c r="C436" s="61" t="s">
        <v>7</v>
      </c>
      <c r="D436" s="61" t="s">
        <v>51</v>
      </c>
      <c r="E436" s="61" t="s">
        <v>3</v>
      </c>
      <c r="F436" s="61" t="s">
        <v>63</v>
      </c>
      <c r="G436" s="61" t="s">
        <v>21</v>
      </c>
      <c r="H436" s="11">
        <f>Prislista!H436*'Prislista 2021-10-01'!$H$1</f>
        <v>558.54000000000008</v>
      </c>
      <c r="I436" s="11">
        <f>Prislista!I436*'Prislista 2021-10-01'!$H$1</f>
        <v>620.6</v>
      </c>
      <c r="J436" s="11">
        <f>Prislista!J436*'Prislista 2021-10-01'!$H$1</f>
        <v>834.6</v>
      </c>
      <c r="K436" s="11">
        <f>Prislista!K436*'Prislista 2021-10-01'!$H$1</f>
        <v>1048.6000000000001</v>
      </c>
      <c r="L436" s="61" t="s">
        <v>48</v>
      </c>
      <c r="M436" s="61">
        <v>29200</v>
      </c>
    </row>
    <row r="437" spans="1:13" x14ac:dyDescent="0.35">
      <c r="A437" s="61" t="s">
        <v>114</v>
      </c>
      <c r="B437" s="61" t="s">
        <v>115</v>
      </c>
      <c r="C437" s="61" t="s">
        <v>7</v>
      </c>
      <c r="D437" s="61" t="s">
        <v>52</v>
      </c>
      <c r="E437" s="61" t="s">
        <v>2</v>
      </c>
      <c r="F437" s="61" t="s">
        <v>63</v>
      </c>
      <c r="G437" s="61" t="s">
        <v>53</v>
      </c>
      <c r="H437" s="11">
        <f>Prislista!H437*'Prislista 2021-10-01'!$H$1</f>
        <v>676.02600000000007</v>
      </c>
      <c r="I437" s="11">
        <f>Prislista!I437*'Prislista 2021-10-01'!$H$1</f>
        <v>751.1400000000001</v>
      </c>
      <c r="J437" s="11">
        <f>Prislista!J437*'Prislista 2021-10-01'!$H$1</f>
        <v>834.6</v>
      </c>
      <c r="K437" s="11">
        <f>Prislista!K437*'Prislista 2021-10-01'!$H$1</f>
        <v>1048.6000000000001</v>
      </c>
      <c r="L437" s="61" t="s">
        <v>48</v>
      </c>
      <c r="M437" s="61">
        <v>29200</v>
      </c>
    </row>
    <row r="438" spans="1:13" x14ac:dyDescent="0.35">
      <c r="A438" s="61" t="s">
        <v>114</v>
      </c>
      <c r="B438" s="61" t="s">
        <v>115</v>
      </c>
      <c r="C438" s="61" t="s">
        <v>7</v>
      </c>
      <c r="D438" s="61" t="s">
        <v>52</v>
      </c>
      <c r="E438" s="61" t="s">
        <v>2</v>
      </c>
      <c r="F438" s="61" t="s">
        <v>63</v>
      </c>
      <c r="G438" s="61" t="s">
        <v>54</v>
      </c>
      <c r="H438" s="11">
        <f>Prislista!H438*'Prislista 2021-10-01'!$H$1</f>
        <v>676.02600000000007</v>
      </c>
      <c r="I438" s="11">
        <f>Prislista!I438*'Prislista 2021-10-01'!$H$1</f>
        <v>751.1400000000001</v>
      </c>
      <c r="J438" s="11">
        <f>Prislista!J438*'Prislista 2021-10-01'!$H$1</f>
        <v>834.6</v>
      </c>
      <c r="K438" s="11">
        <f>Prislista!K438*'Prislista 2021-10-01'!$H$1</f>
        <v>1048.6000000000001</v>
      </c>
      <c r="L438" s="61" t="s">
        <v>48</v>
      </c>
      <c r="M438" s="61">
        <v>29200</v>
      </c>
    </row>
    <row r="439" spans="1:13" x14ac:dyDescent="0.35">
      <c r="A439" s="61" t="s">
        <v>114</v>
      </c>
      <c r="B439" s="61" t="s">
        <v>115</v>
      </c>
      <c r="C439" s="61" t="s">
        <v>7</v>
      </c>
      <c r="D439" s="61" t="s">
        <v>52</v>
      </c>
      <c r="E439" s="61" t="s">
        <v>2</v>
      </c>
      <c r="F439" s="61" t="s">
        <v>63</v>
      </c>
      <c r="G439" s="61" t="s">
        <v>55</v>
      </c>
      <c r="H439" s="11">
        <f>Prislista!H439*'Prislista 2021-10-01'!$H$1</f>
        <v>676.02600000000007</v>
      </c>
      <c r="I439" s="11">
        <f>Prislista!I439*'Prislista 2021-10-01'!$H$1</f>
        <v>751.1400000000001</v>
      </c>
      <c r="J439" s="11">
        <f>Prislista!J439*'Prislista 2021-10-01'!$H$1</f>
        <v>834.6</v>
      </c>
      <c r="K439" s="11">
        <f>Prislista!K439*'Prislista 2021-10-01'!$H$1</f>
        <v>1048.6000000000001</v>
      </c>
      <c r="L439" s="61" t="s">
        <v>48</v>
      </c>
      <c r="M439" s="61">
        <v>29200</v>
      </c>
    </row>
    <row r="440" spans="1:13" x14ac:dyDescent="0.35">
      <c r="A440" s="61" t="s">
        <v>114</v>
      </c>
      <c r="B440" s="61" t="s">
        <v>115</v>
      </c>
      <c r="C440" s="61" t="s">
        <v>7</v>
      </c>
      <c r="D440" s="61" t="s">
        <v>52</v>
      </c>
      <c r="E440" s="61" t="s">
        <v>2</v>
      </c>
      <c r="F440" s="61" t="s">
        <v>63</v>
      </c>
      <c r="G440" s="61" t="s">
        <v>56</v>
      </c>
      <c r="H440" s="11">
        <f>Prislista!H440*'Prislista 2021-10-01'!$H$1</f>
        <v>676.02600000000007</v>
      </c>
      <c r="I440" s="11">
        <f>Prislista!I440*'Prislista 2021-10-01'!$H$1</f>
        <v>751.1400000000001</v>
      </c>
      <c r="J440" s="11">
        <f>Prislista!J440*'Prislista 2021-10-01'!$H$1</f>
        <v>834.6</v>
      </c>
      <c r="K440" s="11">
        <f>Prislista!K440*'Prislista 2021-10-01'!$H$1</f>
        <v>1048.6000000000001</v>
      </c>
      <c r="L440" s="61" t="s">
        <v>48</v>
      </c>
      <c r="M440" s="61">
        <v>29200</v>
      </c>
    </row>
    <row r="441" spans="1:13" x14ac:dyDescent="0.35">
      <c r="A441" s="61" t="s">
        <v>114</v>
      </c>
      <c r="B441" s="61" t="s">
        <v>115</v>
      </c>
      <c r="C441" s="61" t="s">
        <v>7</v>
      </c>
      <c r="D441" s="61" t="s">
        <v>52</v>
      </c>
      <c r="E441" s="61" t="s">
        <v>2</v>
      </c>
      <c r="F441" s="61" t="s">
        <v>63</v>
      </c>
      <c r="G441" s="61" t="s">
        <v>57</v>
      </c>
      <c r="H441" s="11">
        <f>Prislista!H441*'Prislista 2021-10-01'!$H$1</f>
        <v>676.02600000000007</v>
      </c>
      <c r="I441" s="11">
        <f>Prislista!I441*'Prislista 2021-10-01'!$H$1</f>
        <v>751.1400000000001</v>
      </c>
      <c r="J441" s="11">
        <f>Prislista!J441*'Prislista 2021-10-01'!$H$1</f>
        <v>834.6</v>
      </c>
      <c r="K441" s="11">
        <f>Prislista!K441*'Prislista 2021-10-01'!$H$1</f>
        <v>1048.6000000000001</v>
      </c>
      <c r="L441" s="61" t="s">
        <v>48</v>
      </c>
      <c r="M441" s="61">
        <v>29200</v>
      </c>
    </row>
    <row r="442" spans="1:13" x14ac:dyDescent="0.35">
      <c r="A442" s="61" t="s">
        <v>114</v>
      </c>
      <c r="B442" s="61" t="s">
        <v>115</v>
      </c>
      <c r="C442" s="61" t="s">
        <v>7</v>
      </c>
      <c r="D442" s="61" t="s">
        <v>58</v>
      </c>
      <c r="E442" s="61" t="s">
        <v>2</v>
      </c>
      <c r="F442" s="61" t="s">
        <v>63</v>
      </c>
      <c r="G442" s="61" t="s">
        <v>22</v>
      </c>
      <c r="H442" s="11">
        <f>Prislista!H442*'Prislista 2021-10-01'!$H$1</f>
        <v>232.08300000000003</v>
      </c>
      <c r="I442" s="11">
        <f>Prislista!I442*'Prislista 2021-10-01'!$H$1</f>
        <v>257.87</v>
      </c>
      <c r="J442" s="11">
        <f>Prislista!J442*'Prislista 2021-10-01'!$H$1</f>
        <v>367.01000000000005</v>
      </c>
      <c r="K442" s="11">
        <f>Prislista!K442*'Prislista 2021-10-01'!$H$1</f>
        <v>524.30000000000007</v>
      </c>
      <c r="L442" s="61" t="s">
        <v>48</v>
      </c>
      <c r="M442" s="61">
        <v>29200</v>
      </c>
    </row>
    <row r="443" spans="1:13" x14ac:dyDescent="0.35">
      <c r="A443" s="61" t="s">
        <v>114</v>
      </c>
      <c r="B443" s="61" t="s">
        <v>115</v>
      </c>
      <c r="C443" s="61" t="s">
        <v>7</v>
      </c>
      <c r="D443" s="61" t="s">
        <v>58</v>
      </c>
      <c r="E443" s="61" t="s">
        <v>2</v>
      </c>
      <c r="F443" s="61" t="s">
        <v>63</v>
      </c>
      <c r="G443" s="61" t="s">
        <v>23</v>
      </c>
      <c r="H443" s="11">
        <f>Prislista!H443*'Prislista 2021-10-01'!$H$1</f>
        <v>232.08300000000003</v>
      </c>
      <c r="I443" s="11">
        <f>Prislista!I443*'Prislista 2021-10-01'!$H$1</f>
        <v>257.87</v>
      </c>
      <c r="J443" s="11">
        <f>Prislista!J443*'Prislista 2021-10-01'!$H$1</f>
        <v>367.01000000000005</v>
      </c>
      <c r="K443" s="11">
        <f>Prislista!K443*'Prislista 2021-10-01'!$H$1</f>
        <v>524.30000000000007</v>
      </c>
      <c r="L443" s="61" t="s">
        <v>48</v>
      </c>
      <c r="M443" s="61">
        <v>29200</v>
      </c>
    </row>
    <row r="444" spans="1:13" x14ac:dyDescent="0.35">
      <c r="A444" s="61" t="s">
        <v>114</v>
      </c>
      <c r="B444" s="61" t="s">
        <v>115</v>
      </c>
      <c r="C444" s="61" t="s">
        <v>7</v>
      </c>
      <c r="D444" s="61" t="s">
        <v>58</v>
      </c>
      <c r="E444" s="61" t="s">
        <v>3</v>
      </c>
      <c r="F444" s="61" t="s">
        <v>63</v>
      </c>
      <c r="G444" s="61" t="s">
        <v>24</v>
      </c>
      <c r="H444" s="11">
        <f>Prislista!H444*'Prislista 2021-10-01'!$H$1</f>
        <v>232.08300000000003</v>
      </c>
      <c r="I444" s="11">
        <f>Prislista!I444*'Prislista 2021-10-01'!$H$1</f>
        <v>257.87</v>
      </c>
      <c r="J444" s="11">
        <f>Prislista!J444*'Prislista 2021-10-01'!$H$1</f>
        <v>367.01000000000005</v>
      </c>
      <c r="K444" s="11">
        <f>Prislista!K444*'Prislista 2021-10-01'!$H$1</f>
        <v>524.30000000000007</v>
      </c>
      <c r="L444" s="61" t="s">
        <v>48</v>
      </c>
      <c r="M444" s="61">
        <v>29200</v>
      </c>
    </row>
    <row r="445" spans="1:13" x14ac:dyDescent="0.35">
      <c r="A445" s="61" t="s">
        <v>114</v>
      </c>
      <c r="B445" s="61" t="s">
        <v>115</v>
      </c>
      <c r="C445" s="61" t="s">
        <v>7</v>
      </c>
      <c r="D445" s="61" t="s">
        <v>59</v>
      </c>
      <c r="E445" s="61" t="s">
        <v>2</v>
      </c>
      <c r="F445" s="61" t="s">
        <v>63</v>
      </c>
      <c r="G445" s="61" t="s">
        <v>60</v>
      </c>
      <c r="H445" s="11">
        <f>Prislista!H445*'Prislista 2021-10-01'!$H$1</f>
        <v>232.08300000000003</v>
      </c>
      <c r="I445" s="11">
        <f>Prislista!I445*'Prislista 2021-10-01'!$H$1</f>
        <v>257.87</v>
      </c>
      <c r="J445" s="11">
        <f>Prislista!J445*'Prislista 2021-10-01'!$H$1</f>
        <v>367.01000000000005</v>
      </c>
      <c r="K445" s="11">
        <f>Prislista!K445*'Prislista 2021-10-01'!$H$1</f>
        <v>524.30000000000007</v>
      </c>
      <c r="L445" s="61" t="s">
        <v>48</v>
      </c>
      <c r="M445" s="61">
        <v>29200</v>
      </c>
    </row>
    <row r="446" spans="1:13" x14ac:dyDescent="0.35">
      <c r="A446" s="61" t="s">
        <v>114</v>
      </c>
      <c r="B446" s="61" t="s">
        <v>115</v>
      </c>
      <c r="C446" s="61" t="s">
        <v>7</v>
      </c>
      <c r="D446" s="61" t="s">
        <v>59</v>
      </c>
      <c r="E446" s="61" t="s">
        <v>2</v>
      </c>
      <c r="F446" s="61" t="s">
        <v>63</v>
      </c>
      <c r="G446" s="61" t="s">
        <v>25</v>
      </c>
      <c r="H446" s="11">
        <f>Prislista!H446*'Prislista 2021-10-01'!$H$1</f>
        <v>232.08300000000003</v>
      </c>
      <c r="I446" s="11">
        <f>Prislista!I446*'Prislista 2021-10-01'!$H$1</f>
        <v>257.87</v>
      </c>
      <c r="J446" s="11">
        <f>Prislista!J446*'Prislista 2021-10-01'!$H$1</f>
        <v>367.01000000000005</v>
      </c>
      <c r="K446" s="11">
        <f>Prislista!K446*'Prislista 2021-10-01'!$H$1</f>
        <v>524.30000000000007</v>
      </c>
      <c r="L446" s="61" t="s">
        <v>48</v>
      </c>
      <c r="M446" s="61">
        <v>29200</v>
      </c>
    </row>
    <row r="447" spans="1:13" x14ac:dyDescent="0.35">
      <c r="A447" s="61" t="s">
        <v>114</v>
      </c>
      <c r="B447" s="61" t="s">
        <v>115</v>
      </c>
      <c r="C447" s="61" t="s">
        <v>7</v>
      </c>
      <c r="D447" s="61" t="s">
        <v>59</v>
      </c>
      <c r="E447" s="61" t="s">
        <v>2</v>
      </c>
      <c r="F447" s="61" t="s">
        <v>63</v>
      </c>
      <c r="G447" s="61" t="s">
        <v>26</v>
      </c>
      <c r="H447" s="11">
        <f>Prislista!H447*'Prislista 2021-10-01'!$H$1</f>
        <v>232.08300000000003</v>
      </c>
      <c r="I447" s="11">
        <f>Prislista!I447*'Prislista 2021-10-01'!$H$1</f>
        <v>257.87</v>
      </c>
      <c r="J447" s="11">
        <f>Prislista!J447*'Prislista 2021-10-01'!$H$1</f>
        <v>367.01000000000005</v>
      </c>
      <c r="K447" s="11">
        <f>Prislista!K447*'Prislista 2021-10-01'!$H$1</f>
        <v>524.30000000000007</v>
      </c>
      <c r="L447" s="61" t="s">
        <v>48</v>
      </c>
      <c r="M447" s="61">
        <v>29200</v>
      </c>
    </row>
    <row r="448" spans="1:13" x14ac:dyDescent="0.35">
      <c r="A448" s="61" t="s">
        <v>114</v>
      </c>
      <c r="B448" s="61" t="s">
        <v>115</v>
      </c>
      <c r="C448" s="61" t="s">
        <v>7</v>
      </c>
      <c r="D448" s="61" t="s">
        <v>59</v>
      </c>
      <c r="E448" s="61" t="s">
        <v>3</v>
      </c>
      <c r="F448" s="61" t="s">
        <v>63</v>
      </c>
      <c r="G448" s="61" t="s">
        <v>27</v>
      </c>
      <c r="H448" s="11">
        <f>Prislista!H448*'Prislista 2021-10-01'!$H$1</f>
        <v>232.08300000000003</v>
      </c>
      <c r="I448" s="11">
        <f>Prislista!I448*'Prislista 2021-10-01'!$H$1</f>
        <v>257.87</v>
      </c>
      <c r="J448" s="11">
        <f>Prislista!J448*'Prislista 2021-10-01'!$H$1</f>
        <v>367.01000000000005</v>
      </c>
      <c r="K448" s="11">
        <f>Prislista!K448*'Prislista 2021-10-01'!$H$1</f>
        <v>524.30000000000007</v>
      </c>
      <c r="L448" s="61" t="s">
        <v>48</v>
      </c>
      <c r="M448" s="61">
        <v>29200</v>
      </c>
    </row>
    <row r="449" spans="1:13" x14ac:dyDescent="0.35">
      <c r="A449" s="61" t="s">
        <v>114</v>
      </c>
      <c r="B449" s="61" t="s">
        <v>115</v>
      </c>
      <c r="C449" s="61" t="s">
        <v>7</v>
      </c>
      <c r="D449" s="61" t="s">
        <v>61</v>
      </c>
      <c r="E449" s="61" t="s">
        <v>2</v>
      </c>
      <c r="F449" s="61" t="s">
        <v>63</v>
      </c>
      <c r="G449" s="61" t="s">
        <v>62</v>
      </c>
      <c r="H449" s="11">
        <f>Prislista!H449*'Prislista 2021-10-01'!$H$1</f>
        <v>232.08300000000003</v>
      </c>
      <c r="I449" s="11">
        <f>Prislista!I449*'Prislista 2021-10-01'!$H$1</f>
        <v>257.87</v>
      </c>
      <c r="J449" s="11">
        <f>Prislista!J449*'Prislista 2021-10-01'!$H$1</f>
        <v>367.01000000000005</v>
      </c>
      <c r="K449" s="11">
        <f>Prislista!K449*'Prislista 2021-10-01'!$H$1</f>
        <v>524.30000000000007</v>
      </c>
      <c r="L449" s="61" t="s">
        <v>48</v>
      </c>
      <c r="M449" s="61">
        <v>29200</v>
      </c>
    </row>
    <row r="450" spans="1:13" x14ac:dyDescent="0.35">
      <c r="A450" s="61" t="s">
        <v>118</v>
      </c>
      <c r="B450" s="61" t="s">
        <v>119</v>
      </c>
      <c r="C450" s="61" t="s">
        <v>4</v>
      </c>
      <c r="D450" s="61" t="s">
        <v>47</v>
      </c>
      <c r="E450" s="61" t="s">
        <v>2</v>
      </c>
      <c r="F450" s="61" t="s">
        <v>63</v>
      </c>
      <c r="G450" s="61" t="s">
        <v>10</v>
      </c>
      <c r="H450" s="11">
        <f>Prislista!H450*'Prislista 2021-10-01'!$H$1</f>
        <v>822.49830000000009</v>
      </c>
      <c r="I450" s="11">
        <f>Prislista!I450*'Prislista 2021-10-01'!$H$1</f>
        <v>913.88700000000006</v>
      </c>
      <c r="J450" s="11">
        <f>Prislista!J450*'Prislista 2021-10-01'!$H$1</f>
        <v>1015.4300000000001</v>
      </c>
      <c r="K450" s="11">
        <f>Prislista!K450*'Prislista 2021-10-01'!$H$1</f>
        <v>1282.93</v>
      </c>
      <c r="L450" s="61" t="s">
        <v>48</v>
      </c>
      <c r="M450" s="61">
        <v>30000</v>
      </c>
    </row>
    <row r="451" spans="1:13" x14ac:dyDescent="0.35">
      <c r="A451" s="61" t="s">
        <v>118</v>
      </c>
      <c r="B451" s="61" t="s">
        <v>119</v>
      </c>
      <c r="C451" s="61" t="s">
        <v>4</v>
      </c>
      <c r="D451" s="61" t="s">
        <v>47</v>
      </c>
      <c r="E451" s="61" t="s">
        <v>2</v>
      </c>
      <c r="F451" s="61" t="s">
        <v>63</v>
      </c>
      <c r="G451" s="61" t="s">
        <v>11</v>
      </c>
      <c r="H451" s="11">
        <f>Prislista!H451*'Prislista 2021-10-01'!$H$1</f>
        <v>822.49830000000009</v>
      </c>
      <c r="I451" s="11">
        <f>Prislista!I451*'Prislista 2021-10-01'!$H$1</f>
        <v>913.88700000000006</v>
      </c>
      <c r="J451" s="11">
        <f>Prislista!J451*'Prislista 2021-10-01'!$H$1</f>
        <v>1015.4300000000001</v>
      </c>
      <c r="K451" s="11">
        <f>Prislista!K451*'Prislista 2021-10-01'!$H$1</f>
        <v>1282.93</v>
      </c>
      <c r="L451" s="61" t="s">
        <v>48</v>
      </c>
      <c r="M451" s="61">
        <v>30000</v>
      </c>
    </row>
    <row r="452" spans="1:13" x14ac:dyDescent="0.35">
      <c r="A452" s="61" t="s">
        <v>118</v>
      </c>
      <c r="B452" s="61" t="s">
        <v>119</v>
      </c>
      <c r="C452" s="61" t="s">
        <v>4</v>
      </c>
      <c r="D452" s="61" t="s">
        <v>47</v>
      </c>
      <c r="E452" s="61" t="s">
        <v>2</v>
      </c>
      <c r="F452" s="61" t="s">
        <v>63</v>
      </c>
      <c r="G452" s="61" t="s">
        <v>49</v>
      </c>
      <c r="H452" s="11">
        <f>Prislista!H452*'Prislista 2021-10-01'!$H$1</f>
        <v>822.49830000000009</v>
      </c>
      <c r="I452" s="11">
        <f>Prislista!I452*'Prislista 2021-10-01'!$H$1</f>
        <v>913.88700000000006</v>
      </c>
      <c r="J452" s="11">
        <f>Prislista!J452*'Prislista 2021-10-01'!$H$1</f>
        <v>1015.4300000000001</v>
      </c>
      <c r="K452" s="11">
        <f>Prislista!K452*'Prislista 2021-10-01'!$H$1</f>
        <v>1282.93</v>
      </c>
      <c r="L452" s="61" t="s">
        <v>48</v>
      </c>
      <c r="M452" s="61">
        <v>30000</v>
      </c>
    </row>
    <row r="453" spans="1:13" x14ac:dyDescent="0.35">
      <c r="A453" s="61" t="s">
        <v>118</v>
      </c>
      <c r="B453" s="61" t="s">
        <v>119</v>
      </c>
      <c r="C453" s="61" t="s">
        <v>4</v>
      </c>
      <c r="D453" s="61" t="s">
        <v>47</v>
      </c>
      <c r="E453" s="61" t="s">
        <v>2</v>
      </c>
      <c r="F453" s="61" t="s">
        <v>63</v>
      </c>
      <c r="G453" s="61" t="s">
        <v>12</v>
      </c>
      <c r="H453" s="11">
        <f>Prislista!H453*'Prislista 2021-10-01'!$H$1</f>
        <v>822.49830000000009</v>
      </c>
      <c r="I453" s="11">
        <f>Prislista!I453*'Prislista 2021-10-01'!$H$1</f>
        <v>913.88700000000006</v>
      </c>
      <c r="J453" s="11">
        <f>Prislista!J453*'Prislista 2021-10-01'!$H$1</f>
        <v>1015.4300000000001</v>
      </c>
      <c r="K453" s="11">
        <f>Prislista!K453*'Prislista 2021-10-01'!$H$1</f>
        <v>1282.93</v>
      </c>
      <c r="L453" s="61" t="s">
        <v>48</v>
      </c>
      <c r="M453" s="61">
        <v>30000</v>
      </c>
    </row>
    <row r="454" spans="1:13" x14ac:dyDescent="0.35">
      <c r="A454" s="61" t="s">
        <v>118</v>
      </c>
      <c r="B454" s="61" t="s">
        <v>119</v>
      </c>
      <c r="C454" s="61" t="s">
        <v>4</v>
      </c>
      <c r="D454" s="61" t="s">
        <v>50</v>
      </c>
      <c r="E454" s="61" t="s">
        <v>2</v>
      </c>
      <c r="F454" s="61" t="s">
        <v>63</v>
      </c>
      <c r="G454" s="61" t="s">
        <v>13</v>
      </c>
      <c r="H454" s="11">
        <f>Prislista!H454*'Prislista 2021-10-01'!$H$1</f>
        <v>721.28700000000003</v>
      </c>
      <c r="I454" s="11">
        <f>Prislista!I454*'Prislista 2021-10-01'!$H$1</f>
        <v>801.43000000000006</v>
      </c>
      <c r="J454" s="11">
        <f>Prislista!J454*'Prislista 2021-10-01'!$H$1</f>
        <v>1015.4300000000001</v>
      </c>
      <c r="K454" s="11">
        <f>Prislista!K454*'Prislista 2021-10-01'!$H$1</f>
        <v>1229.43</v>
      </c>
      <c r="L454" s="61" t="s">
        <v>48</v>
      </c>
      <c r="M454" s="61">
        <v>30000</v>
      </c>
    </row>
    <row r="455" spans="1:13" x14ac:dyDescent="0.35">
      <c r="A455" s="61" t="s">
        <v>118</v>
      </c>
      <c r="B455" s="61" t="s">
        <v>119</v>
      </c>
      <c r="C455" s="61" t="s">
        <v>4</v>
      </c>
      <c r="D455" s="61" t="s">
        <v>50</v>
      </c>
      <c r="E455" s="61" t="s">
        <v>2</v>
      </c>
      <c r="F455" s="61" t="s">
        <v>63</v>
      </c>
      <c r="G455" s="61" t="s">
        <v>14</v>
      </c>
      <c r="H455" s="11">
        <f>Prislista!H455*'Prislista 2021-10-01'!$H$1</f>
        <v>721.28700000000003</v>
      </c>
      <c r="I455" s="11">
        <f>Prislista!I455*'Prislista 2021-10-01'!$H$1</f>
        <v>801.43000000000006</v>
      </c>
      <c r="J455" s="11">
        <f>Prislista!J455*'Prislista 2021-10-01'!$H$1</f>
        <v>1015.4300000000001</v>
      </c>
      <c r="K455" s="11">
        <f>Prislista!K455*'Prislista 2021-10-01'!$H$1</f>
        <v>1229.43</v>
      </c>
      <c r="L455" s="61" t="s">
        <v>48</v>
      </c>
      <c r="M455" s="61">
        <v>30000</v>
      </c>
    </row>
    <row r="456" spans="1:13" x14ac:dyDescent="0.35">
      <c r="A456" s="61" t="s">
        <v>118</v>
      </c>
      <c r="B456" s="61" t="s">
        <v>119</v>
      </c>
      <c r="C456" s="61" t="s">
        <v>4</v>
      </c>
      <c r="D456" s="61" t="s">
        <v>50</v>
      </c>
      <c r="E456" s="61" t="s">
        <v>2</v>
      </c>
      <c r="F456" s="61" t="s">
        <v>63</v>
      </c>
      <c r="G456" s="61" t="s">
        <v>15</v>
      </c>
      <c r="H456" s="11">
        <f>Prislista!H456*'Prislista 2021-10-01'!$H$1</f>
        <v>721.28700000000003</v>
      </c>
      <c r="I456" s="11">
        <f>Prislista!I456*'Prislista 2021-10-01'!$H$1</f>
        <v>801.43000000000006</v>
      </c>
      <c r="J456" s="11">
        <f>Prislista!J456*'Prislista 2021-10-01'!$H$1</f>
        <v>1015.4300000000001</v>
      </c>
      <c r="K456" s="11">
        <f>Prislista!K456*'Prislista 2021-10-01'!$H$1</f>
        <v>1229.43</v>
      </c>
      <c r="L456" s="61" t="s">
        <v>48</v>
      </c>
      <c r="M456" s="61">
        <v>30000</v>
      </c>
    </row>
    <row r="457" spans="1:13" x14ac:dyDescent="0.35">
      <c r="A457" s="61" t="s">
        <v>118</v>
      </c>
      <c r="B457" s="61" t="s">
        <v>119</v>
      </c>
      <c r="C457" s="61" t="s">
        <v>4</v>
      </c>
      <c r="D457" s="61" t="s">
        <v>50</v>
      </c>
      <c r="E457" s="61" t="s">
        <v>2</v>
      </c>
      <c r="F457" s="61" t="s">
        <v>63</v>
      </c>
      <c r="G457" s="61" t="s">
        <v>16</v>
      </c>
      <c r="H457" s="11">
        <f>Prislista!H457*'Prislista 2021-10-01'!$H$1</f>
        <v>721.28700000000003</v>
      </c>
      <c r="I457" s="11">
        <f>Prislista!I457*'Prislista 2021-10-01'!$H$1</f>
        <v>801.43000000000006</v>
      </c>
      <c r="J457" s="11">
        <f>Prislista!J457*'Prislista 2021-10-01'!$H$1</f>
        <v>1015.4300000000001</v>
      </c>
      <c r="K457" s="11">
        <f>Prislista!K457*'Prislista 2021-10-01'!$H$1</f>
        <v>1229.43</v>
      </c>
      <c r="L457" s="61" t="s">
        <v>48</v>
      </c>
      <c r="M457" s="61">
        <v>30000</v>
      </c>
    </row>
    <row r="458" spans="1:13" x14ac:dyDescent="0.35">
      <c r="A458" s="61" t="s">
        <v>118</v>
      </c>
      <c r="B458" s="61" t="s">
        <v>119</v>
      </c>
      <c r="C458" s="61" t="s">
        <v>4</v>
      </c>
      <c r="D458" s="61" t="s">
        <v>50</v>
      </c>
      <c r="E458" s="61" t="s">
        <v>2</v>
      </c>
      <c r="F458" s="61" t="s">
        <v>63</v>
      </c>
      <c r="G458" s="61" t="s">
        <v>17</v>
      </c>
      <c r="H458" s="11">
        <f>Prislista!H458*'Prislista 2021-10-01'!$H$1</f>
        <v>721.28700000000003</v>
      </c>
      <c r="I458" s="11">
        <f>Prislista!I458*'Prislista 2021-10-01'!$H$1</f>
        <v>801.43000000000006</v>
      </c>
      <c r="J458" s="11">
        <f>Prislista!J458*'Prislista 2021-10-01'!$H$1</f>
        <v>1015.4300000000001</v>
      </c>
      <c r="K458" s="11">
        <f>Prislista!K458*'Prislista 2021-10-01'!$H$1</f>
        <v>1229.43</v>
      </c>
      <c r="L458" s="61" t="s">
        <v>48</v>
      </c>
      <c r="M458" s="61">
        <v>30000</v>
      </c>
    </row>
    <row r="459" spans="1:13" x14ac:dyDescent="0.35">
      <c r="A459" s="61" t="s">
        <v>118</v>
      </c>
      <c r="B459" s="61" t="s">
        <v>119</v>
      </c>
      <c r="C459" s="61" t="s">
        <v>4</v>
      </c>
      <c r="D459" s="61" t="s">
        <v>51</v>
      </c>
      <c r="E459" s="61" t="s">
        <v>2</v>
      </c>
      <c r="F459" s="61" t="s">
        <v>63</v>
      </c>
      <c r="G459" s="61" t="s">
        <v>18</v>
      </c>
      <c r="H459" s="11">
        <f>Prislista!H459*'Prislista 2021-10-01'!$H$1</f>
        <v>673.13700000000006</v>
      </c>
      <c r="I459" s="11">
        <f>Prislista!I459*'Prislista 2021-10-01'!$H$1</f>
        <v>747.93000000000006</v>
      </c>
      <c r="J459" s="11">
        <f>Prislista!J459*'Prislista 2021-10-01'!$H$1</f>
        <v>908.43000000000006</v>
      </c>
      <c r="K459" s="11">
        <f>Prislista!K459*'Prislista 2021-10-01'!$H$1</f>
        <v>1042.18</v>
      </c>
      <c r="L459" s="61" t="s">
        <v>48</v>
      </c>
      <c r="M459" s="61">
        <v>30000</v>
      </c>
    </row>
    <row r="460" spans="1:13" x14ac:dyDescent="0.35">
      <c r="A460" s="61" t="s">
        <v>118</v>
      </c>
      <c r="B460" s="61" t="s">
        <v>119</v>
      </c>
      <c r="C460" s="61" t="s">
        <v>4</v>
      </c>
      <c r="D460" s="61" t="s">
        <v>51</v>
      </c>
      <c r="E460" s="61" t="s">
        <v>2</v>
      </c>
      <c r="F460" s="61" t="s">
        <v>63</v>
      </c>
      <c r="G460" s="61" t="s">
        <v>19</v>
      </c>
      <c r="H460" s="11">
        <f>Prislista!H460*'Prislista 2021-10-01'!$H$1</f>
        <v>673.13700000000006</v>
      </c>
      <c r="I460" s="11">
        <f>Prislista!I460*'Prislista 2021-10-01'!$H$1</f>
        <v>747.93000000000006</v>
      </c>
      <c r="J460" s="11">
        <f>Prislista!J460*'Prislista 2021-10-01'!$H$1</f>
        <v>908.43000000000006</v>
      </c>
      <c r="K460" s="11">
        <f>Prislista!K460*'Prislista 2021-10-01'!$H$1</f>
        <v>1042.18</v>
      </c>
      <c r="L460" s="61" t="s">
        <v>48</v>
      </c>
      <c r="M460" s="61">
        <v>30000</v>
      </c>
    </row>
    <row r="461" spans="1:13" x14ac:dyDescent="0.35">
      <c r="A461" s="61" t="s">
        <v>118</v>
      </c>
      <c r="B461" s="61" t="s">
        <v>119</v>
      </c>
      <c r="C461" s="61" t="s">
        <v>4</v>
      </c>
      <c r="D461" s="61" t="s">
        <v>51</v>
      </c>
      <c r="E461" s="61" t="s">
        <v>3</v>
      </c>
      <c r="F461" s="61" t="s">
        <v>63</v>
      </c>
      <c r="G461" s="61" t="s">
        <v>20</v>
      </c>
      <c r="H461" s="11">
        <f>Prislista!H461*'Prislista 2021-10-01'!$H$1</f>
        <v>673.13700000000006</v>
      </c>
      <c r="I461" s="11">
        <f>Prislista!I461*'Prislista 2021-10-01'!$H$1</f>
        <v>747.93000000000006</v>
      </c>
      <c r="J461" s="11">
        <f>Prislista!J461*'Prislista 2021-10-01'!$H$1</f>
        <v>908.43000000000006</v>
      </c>
      <c r="K461" s="11">
        <f>Prislista!K461*'Prislista 2021-10-01'!$H$1</f>
        <v>1042.18</v>
      </c>
      <c r="L461" s="61" t="s">
        <v>48</v>
      </c>
      <c r="M461" s="61">
        <v>30000</v>
      </c>
    </row>
    <row r="462" spans="1:13" x14ac:dyDescent="0.35">
      <c r="A462" s="61" t="s">
        <v>118</v>
      </c>
      <c r="B462" s="61" t="s">
        <v>119</v>
      </c>
      <c r="C462" s="61" t="s">
        <v>4</v>
      </c>
      <c r="D462" s="61" t="s">
        <v>51</v>
      </c>
      <c r="E462" s="61" t="s">
        <v>3</v>
      </c>
      <c r="F462" s="61" t="s">
        <v>63</v>
      </c>
      <c r="G462" s="61" t="s">
        <v>21</v>
      </c>
      <c r="H462" s="11">
        <f>Prislista!H462*'Prislista 2021-10-01'!$H$1</f>
        <v>673.13700000000006</v>
      </c>
      <c r="I462" s="11">
        <f>Prislista!I462*'Prislista 2021-10-01'!$H$1</f>
        <v>747.93000000000006</v>
      </c>
      <c r="J462" s="11">
        <f>Prislista!J462*'Prislista 2021-10-01'!$H$1</f>
        <v>908.43000000000006</v>
      </c>
      <c r="K462" s="11">
        <f>Prislista!K462*'Prislista 2021-10-01'!$H$1</f>
        <v>1042.18</v>
      </c>
      <c r="L462" s="61" t="s">
        <v>48</v>
      </c>
      <c r="M462" s="61">
        <v>30000</v>
      </c>
    </row>
    <row r="463" spans="1:13" x14ac:dyDescent="0.35">
      <c r="A463" s="61" t="s">
        <v>118</v>
      </c>
      <c r="B463" s="61" t="s">
        <v>119</v>
      </c>
      <c r="C463" s="61" t="s">
        <v>4</v>
      </c>
      <c r="D463" s="61" t="s">
        <v>52</v>
      </c>
      <c r="E463" s="61" t="s">
        <v>2</v>
      </c>
      <c r="F463" s="61" t="s">
        <v>63</v>
      </c>
      <c r="G463" s="61" t="s">
        <v>53</v>
      </c>
      <c r="H463" s="11">
        <f>Prislista!H463*'Prislista 2021-10-01'!$H$1</f>
        <v>822.49830000000009</v>
      </c>
      <c r="I463" s="11">
        <f>Prislista!I463*'Prislista 2021-10-01'!$H$1</f>
        <v>913.88700000000006</v>
      </c>
      <c r="J463" s="11">
        <f>Prislista!J463*'Prislista 2021-10-01'!$H$1</f>
        <v>1015.4300000000001</v>
      </c>
      <c r="K463" s="11">
        <f>Prislista!K463*'Prislista 2021-10-01'!$H$1</f>
        <v>1336.43</v>
      </c>
      <c r="L463" s="61" t="s">
        <v>48</v>
      </c>
      <c r="M463" s="61">
        <v>30000</v>
      </c>
    </row>
    <row r="464" spans="1:13" x14ac:dyDescent="0.35">
      <c r="A464" s="61" t="s">
        <v>118</v>
      </c>
      <c r="B464" s="61" t="s">
        <v>119</v>
      </c>
      <c r="C464" s="61" t="s">
        <v>4</v>
      </c>
      <c r="D464" s="61" t="s">
        <v>52</v>
      </c>
      <c r="E464" s="61" t="s">
        <v>2</v>
      </c>
      <c r="F464" s="61" t="s">
        <v>63</v>
      </c>
      <c r="G464" s="61" t="s">
        <v>54</v>
      </c>
      <c r="H464" s="11">
        <f>Prislista!H464*'Prislista 2021-10-01'!$H$1</f>
        <v>822.49830000000009</v>
      </c>
      <c r="I464" s="11">
        <f>Prislista!I464*'Prislista 2021-10-01'!$H$1</f>
        <v>913.88700000000006</v>
      </c>
      <c r="J464" s="11">
        <f>Prislista!J464*'Prislista 2021-10-01'!$H$1</f>
        <v>1015.4300000000001</v>
      </c>
      <c r="K464" s="11">
        <f>Prislista!K464*'Prislista 2021-10-01'!$H$1</f>
        <v>1336.43</v>
      </c>
      <c r="L464" s="61" t="s">
        <v>48</v>
      </c>
      <c r="M464" s="61">
        <v>30000</v>
      </c>
    </row>
    <row r="465" spans="1:13" x14ac:dyDescent="0.35">
      <c r="A465" s="61" t="s">
        <v>118</v>
      </c>
      <c r="B465" s="61" t="s">
        <v>119</v>
      </c>
      <c r="C465" s="61" t="s">
        <v>4</v>
      </c>
      <c r="D465" s="61" t="s">
        <v>52</v>
      </c>
      <c r="E465" s="61" t="s">
        <v>2</v>
      </c>
      <c r="F465" s="61" t="s">
        <v>63</v>
      </c>
      <c r="G465" s="61" t="s">
        <v>55</v>
      </c>
      <c r="H465" s="11">
        <f>Prislista!H465*'Prislista 2021-10-01'!$H$1</f>
        <v>822.49830000000009</v>
      </c>
      <c r="I465" s="11">
        <f>Prislista!I465*'Prislista 2021-10-01'!$H$1</f>
        <v>913.88700000000006</v>
      </c>
      <c r="J465" s="11">
        <f>Prislista!J465*'Prislista 2021-10-01'!$H$1</f>
        <v>1015.4300000000001</v>
      </c>
      <c r="K465" s="11">
        <f>Prislista!K465*'Prislista 2021-10-01'!$H$1</f>
        <v>1336.43</v>
      </c>
      <c r="L465" s="61" t="s">
        <v>48</v>
      </c>
      <c r="M465" s="61">
        <v>30000</v>
      </c>
    </row>
    <row r="466" spans="1:13" x14ac:dyDescent="0.35">
      <c r="A466" s="61" t="s">
        <v>118</v>
      </c>
      <c r="B466" s="61" t="s">
        <v>119</v>
      </c>
      <c r="C466" s="61" t="s">
        <v>4</v>
      </c>
      <c r="D466" s="61" t="s">
        <v>52</v>
      </c>
      <c r="E466" s="61" t="s">
        <v>2</v>
      </c>
      <c r="F466" s="61" t="s">
        <v>63</v>
      </c>
      <c r="G466" s="61" t="s">
        <v>56</v>
      </c>
      <c r="H466" s="11">
        <f>Prislista!H466*'Prislista 2021-10-01'!$H$1</f>
        <v>822.49830000000009</v>
      </c>
      <c r="I466" s="11">
        <f>Prislista!I466*'Prislista 2021-10-01'!$H$1</f>
        <v>913.88700000000006</v>
      </c>
      <c r="J466" s="11">
        <f>Prislista!J466*'Prislista 2021-10-01'!$H$1</f>
        <v>1015.4300000000001</v>
      </c>
      <c r="K466" s="11">
        <f>Prislista!K466*'Prislista 2021-10-01'!$H$1</f>
        <v>1336.43</v>
      </c>
      <c r="L466" s="61" t="s">
        <v>48</v>
      </c>
      <c r="M466" s="61">
        <v>30000</v>
      </c>
    </row>
    <row r="467" spans="1:13" x14ac:dyDescent="0.35">
      <c r="A467" s="61" t="s">
        <v>118</v>
      </c>
      <c r="B467" s="61" t="s">
        <v>119</v>
      </c>
      <c r="C467" s="61" t="s">
        <v>4</v>
      </c>
      <c r="D467" s="61" t="s">
        <v>52</v>
      </c>
      <c r="E467" s="61" t="s">
        <v>2</v>
      </c>
      <c r="F467" s="61" t="s">
        <v>63</v>
      </c>
      <c r="G467" s="61" t="s">
        <v>57</v>
      </c>
      <c r="H467" s="11">
        <f>Prislista!H467*'Prislista 2021-10-01'!$H$1</f>
        <v>822.49830000000009</v>
      </c>
      <c r="I467" s="11">
        <f>Prislista!I467*'Prislista 2021-10-01'!$H$1</f>
        <v>913.88700000000006</v>
      </c>
      <c r="J467" s="11">
        <f>Prislista!J467*'Prislista 2021-10-01'!$H$1</f>
        <v>1015.4300000000001</v>
      </c>
      <c r="K467" s="11">
        <f>Prislista!K467*'Prislista 2021-10-01'!$H$1</f>
        <v>1336.43</v>
      </c>
      <c r="L467" s="61" t="s">
        <v>48</v>
      </c>
      <c r="M467" s="61">
        <v>30000</v>
      </c>
    </row>
    <row r="468" spans="1:13" x14ac:dyDescent="0.35">
      <c r="A468" s="61" t="s">
        <v>118</v>
      </c>
      <c r="B468" s="61" t="s">
        <v>119</v>
      </c>
      <c r="C468" s="61" t="s">
        <v>4</v>
      </c>
      <c r="D468" s="61" t="s">
        <v>58</v>
      </c>
      <c r="E468" s="61" t="s">
        <v>2</v>
      </c>
      <c r="F468" s="61" t="s">
        <v>63</v>
      </c>
      <c r="G468" s="61" t="s">
        <v>22</v>
      </c>
      <c r="H468" s="11">
        <f>Prislista!H468*'Prislista 2021-10-01'!$H$1</f>
        <v>817.5870000000001</v>
      </c>
      <c r="I468" s="11">
        <f>Prislista!I468*'Prislista 2021-10-01'!$H$1</f>
        <v>908.43000000000006</v>
      </c>
      <c r="J468" s="11">
        <f>Prislista!J468*'Prislista 2021-10-01'!$H$1</f>
        <v>1175.93</v>
      </c>
      <c r="K468" s="11">
        <f>Prislista!K468*'Prislista 2021-10-01'!$H$1</f>
        <v>1331.0800000000002</v>
      </c>
      <c r="L468" s="61" t="s">
        <v>48</v>
      </c>
      <c r="M468" s="61">
        <v>30000</v>
      </c>
    </row>
    <row r="469" spans="1:13" x14ac:dyDescent="0.35">
      <c r="A469" s="61" t="s">
        <v>118</v>
      </c>
      <c r="B469" s="61" t="s">
        <v>119</v>
      </c>
      <c r="C469" s="61" t="s">
        <v>4</v>
      </c>
      <c r="D469" s="61" t="s">
        <v>58</v>
      </c>
      <c r="E469" s="61" t="s">
        <v>2</v>
      </c>
      <c r="F469" s="61" t="s">
        <v>63</v>
      </c>
      <c r="G469" s="61" t="s">
        <v>23</v>
      </c>
      <c r="H469" s="11">
        <f>Prislista!H469*'Prislista 2021-10-01'!$H$1</f>
        <v>817.5870000000001</v>
      </c>
      <c r="I469" s="11">
        <f>Prislista!I469*'Prislista 2021-10-01'!$H$1</f>
        <v>908.43000000000006</v>
      </c>
      <c r="J469" s="11">
        <f>Prislista!J469*'Prislista 2021-10-01'!$H$1</f>
        <v>1175.93</v>
      </c>
      <c r="K469" s="11">
        <f>Prislista!K469*'Prislista 2021-10-01'!$H$1</f>
        <v>1331.0800000000002</v>
      </c>
      <c r="L469" s="61" t="s">
        <v>48</v>
      </c>
      <c r="M469" s="61">
        <v>30000</v>
      </c>
    </row>
    <row r="470" spans="1:13" x14ac:dyDescent="0.35">
      <c r="A470" s="61" t="s">
        <v>118</v>
      </c>
      <c r="B470" s="61" t="s">
        <v>119</v>
      </c>
      <c r="C470" s="61" t="s">
        <v>4</v>
      </c>
      <c r="D470" s="61" t="s">
        <v>58</v>
      </c>
      <c r="E470" s="61" t="s">
        <v>3</v>
      </c>
      <c r="F470" s="61" t="s">
        <v>63</v>
      </c>
      <c r="G470" s="61" t="s">
        <v>24</v>
      </c>
      <c r="H470" s="11">
        <f>Prislista!H470*'Prislista 2021-10-01'!$H$1</f>
        <v>817.5870000000001</v>
      </c>
      <c r="I470" s="11">
        <f>Prislista!I470*'Prislista 2021-10-01'!$H$1</f>
        <v>908.43000000000006</v>
      </c>
      <c r="J470" s="11">
        <f>Prislista!J470*'Prislista 2021-10-01'!$H$1</f>
        <v>1175.93</v>
      </c>
      <c r="K470" s="11">
        <f>Prislista!K470*'Prislista 2021-10-01'!$H$1</f>
        <v>1331.0800000000002</v>
      </c>
      <c r="L470" s="61" t="s">
        <v>48</v>
      </c>
      <c r="M470" s="61">
        <v>30000</v>
      </c>
    </row>
    <row r="471" spans="1:13" x14ac:dyDescent="0.35">
      <c r="A471" s="61" t="s">
        <v>118</v>
      </c>
      <c r="B471" s="61" t="s">
        <v>119</v>
      </c>
      <c r="C471" s="61" t="s">
        <v>4</v>
      </c>
      <c r="D471" s="61" t="s">
        <v>59</v>
      </c>
      <c r="E471" s="61" t="s">
        <v>2</v>
      </c>
      <c r="F471" s="61" t="s">
        <v>64</v>
      </c>
      <c r="G471" s="61" t="s">
        <v>60</v>
      </c>
      <c r="H471" s="11">
        <f>Prislista!H471*'Prislista 2021-10-01'!$H$1</f>
        <v>769.43700000000013</v>
      </c>
      <c r="I471" s="11">
        <f>Prislista!I471*'Prislista 2021-10-01'!$H$1</f>
        <v>854.93000000000006</v>
      </c>
      <c r="J471" s="11">
        <f>Prislista!J471*'Prislista 2021-10-01'!$H$1</f>
        <v>1068.93</v>
      </c>
      <c r="K471" s="11">
        <f>Prislista!K471*'Prislista 2021-10-01'!$H$1</f>
        <v>1175.93</v>
      </c>
      <c r="L471" s="61" t="s">
        <v>48</v>
      </c>
      <c r="M471" s="61">
        <v>30000</v>
      </c>
    </row>
    <row r="472" spans="1:13" x14ac:dyDescent="0.35">
      <c r="A472" s="61" t="s">
        <v>118</v>
      </c>
      <c r="B472" s="61" t="s">
        <v>119</v>
      </c>
      <c r="C472" s="61" t="s">
        <v>4</v>
      </c>
      <c r="D472" s="61" t="s">
        <v>59</v>
      </c>
      <c r="E472" s="61" t="s">
        <v>2</v>
      </c>
      <c r="F472" s="61" t="s">
        <v>63</v>
      </c>
      <c r="G472" s="61" t="s">
        <v>25</v>
      </c>
      <c r="H472" s="11">
        <f>Prislista!H472*'Prislista 2021-10-01'!$H$1</f>
        <v>769.43700000000013</v>
      </c>
      <c r="I472" s="11">
        <f>Prislista!I472*'Prislista 2021-10-01'!$H$1</f>
        <v>854.93000000000006</v>
      </c>
      <c r="J472" s="11">
        <f>Prislista!J472*'Prislista 2021-10-01'!$H$1</f>
        <v>1068.93</v>
      </c>
      <c r="K472" s="11">
        <f>Prislista!K472*'Prislista 2021-10-01'!$H$1</f>
        <v>1175.93</v>
      </c>
      <c r="L472" s="61" t="s">
        <v>48</v>
      </c>
      <c r="M472" s="61">
        <v>30000</v>
      </c>
    </row>
    <row r="473" spans="1:13" x14ac:dyDescent="0.35">
      <c r="A473" s="61" t="s">
        <v>118</v>
      </c>
      <c r="B473" s="61" t="s">
        <v>119</v>
      </c>
      <c r="C473" s="61" t="s">
        <v>4</v>
      </c>
      <c r="D473" s="61" t="s">
        <v>59</v>
      </c>
      <c r="E473" s="61" t="s">
        <v>2</v>
      </c>
      <c r="F473" s="61" t="s">
        <v>64</v>
      </c>
      <c r="G473" s="61" t="s">
        <v>26</v>
      </c>
      <c r="H473" s="11">
        <f>Prislista!H473*'Prislista 2021-10-01'!$H$1</f>
        <v>769.43700000000013</v>
      </c>
      <c r="I473" s="11">
        <f>Prislista!I473*'Prislista 2021-10-01'!$H$1</f>
        <v>854.93000000000006</v>
      </c>
      <c r="J473" s="11">
        <f>Prislista!J473*'Prislista 2021-10-01'!$H$1</f>
        <v>1068.93</v>
      </c>
      <c r="K473" s="11">
        <f>Prislista!K473*'Prislista 2021-10-01'!$H$1</f>
        <v>1175.93</v>
      </c>
      <c r="L473" s="61" t="s">
        <v>48</v>
      </c>
      <c r="M473" s="61">
        <v>30000</v>
      </c>
    </row>
    <row r="474" spans="1:13" x14ac:dyDescent="0.35">
      <c r="A474" s="61" t="s">
        <v>118</v>
      </c>
      <c r="B474" s="61" t="s">
        <v>119</v>
      </c>
      <c r="C474" s="61" t="s">
        <v>4</v>
      </c>
      <c r="D474" s="61" t="s">
        <v>59</v>
      </c>
      <c r="E474" s="61" t="s">
        <v>3</v>
      </c>
      <c r="F474" s="61" t="s">
        <v>63</v>
      </c>
      <c r="G474" s="61" t="s">
        <v>27</v>
      </c>
      <c r="H474" s="11">
        <f>Prislista!H474*'Prislista 2021-10-01'!$H$1</f>
        <v>769.43700000000013</v>
      </c>
      <c r="I474" s="11">
        <f>Prislista!I474*'Prislista 2021-10-01'!$H$1</f>
        <v>854.93000000000006</v>
      </c>
      <c r="J474" s="11">
        <f>Prislista!J474*'Prislista 2021-10-01'!$H$1</f>
        <v>1068.93</v>
      </c>
      <c r="K474" s="11">
        <f>Prislista!K474*'Prislista 2021-10-01'!$H$1</f>
        <v>1175.93</v>
      </c>
      <c r="L474" s="61" t="s">
        <v>48</v>
      </c>
      <c r="M474" s="61">
        <v>30000</v>
      </c>
    </row>
    <row r="475" spans="1:13" x14ac:dyDescent="0.35">
      <c r="A475" s="61" t="s">
        <v>118</v>
      </c>
      <c r="B475" s="61" t="s">
        <v>119</v>
      </c>
      <c r="C475" s="61" t="s">
        <v>4</v>
      </c>
      <c r="D475" s="61" t="s">
        <v>61</v>
      </c>
      <c r="E475" s="61" t="s">
        <v>2</v>
      </c>
      <c r="F475" s="61" t="s">
        <v>63</v>
      </c>
      <c r="G475" s="61" t="s">
        <v>62</v>
      </c>
      <c r="H475" s="11">
        <f>Prislista!H475*'Prislista 2021-10-01'!$H$1</f>
        <v>674.1</v>
      </c>
      <c r="I475" s="11">
        <f>Prislista!I475*'Prislista 2021-10-01'!$H$1</f>
        <v>749</v>
      </c>
      <c r="J475" s="11">
        <f>Prislista!J475*'Prislista 2021-10-01'!$H$1</f>
        <v>856</v>
      </c>
      <c r="K475" s="11">
        <f>Prislista!K475*'Prislista 2021-10-01'!$H$1</f>
        <v>963</v>
      </c>
      <c r="L475" s="61" t="s">
        <v>48</v>
      </c>
      <c r="M475" s="61">
        <v>30000</v>
      </c>
    </row>
    <row r="476" spans="1:13" x14ac:dyDescent="0.35">
      <c r="A476" s="61" t="s">
        <v>118</v>
      </c>
      <c r="B476" s="61" t="s">
        <v>119</v>
      </c>
      <c r="C476" s="61" t="s">
        <v>5</v>
      </c>
      <c r="D476" s="61" t="s">
        <v>47</v>
      </c>
      <c r="E476" s="61" t="s">
        <v>2</v>
      </c>
      <c r="F476" s="61" t="s">
        <v>63</v>
      </c>
      <c r="G476" s="61" t="s">
        <v>10</v>
      </c>
      <c r="H476" s="11">
        <f>Prislista!H476*'Prislista 2021-10-01'!$H$1</f>
        <v>779.16330000000005</v>
      </c>
      <c r="I476" s="11">
        <f>Prislista!I476*'Prislista 2021-10-01'!$H$1</f>
        <v>865.73700000000008</v>
      </c>
      <c r="J476" s="11">
        <f>Prislista!J476*'Prislista 2021-10-01'!$H$1</f>
        <v>961.93000000000006</v>
      </c>
      <c r="K476" s="11">
        <f>Prislista!K476*'Prislista 2021-10-01'!$H$1</f>
        <v>1229.43</v>
      </c>
      <c r="L476" s="61" t="s">
        <v>48</v>
      </c>
      <c r="M476" s="61">
        <v>20000</v>
      </c>
    </row>
    <row r="477" spans="1:13" x14ac:dyDescent="0.35">
      <c r="A477" s="61" t="s">
        <v>118</v>
      </c>
      <c r="B477" s="61" t="s">
        <v>119</v>
      </c>
      <c r="C477" s="61" t="s">
        <v>5</v>
      </c>
      <c r="D477" s="61" t="s">
        <v>47</v>
      </c>
      <c r="E477" s="61" t="s">
        <v>2</v>
      </c>
      <c r="F477" s="61" t="s">
        <v>63</v>
      </c>
      <c r="G477" s="61" t="s">
        <v>11</v>
      </c>
      <c r="H477" s="11">
        <f>Prislista!H477*'Prislista 2021-10-01'!$H$1</f>
        <v>779.16330000000005</v>
      </c>
      <c r="I477" s="11">
        <f>Prislista!I477*'Prislista 2021-10-01'!$H$1</f>
        <v>865.73700000000008</v>
      </c>
      <c r="J477" s="11">
        <f>Prislista!J477*'Prislista 2021-10-01'!$H$1</f>
        <v>961.93000000000006</v>
      </c>
      <c r="K477" s="11">
        <f>Prislista!K477*'Prislista 2021-10-01'!$H$1</f>
        <v>1229.43</v>
      </c>
      <c r="L477" s="61" t="s">
        <v>48</v>
      </c>
      <c r="M477" s="61">
        <v>20000</v>
      </c>
    </row>
    <row r="478" spans="1:13" x14ac:dyDescent="0.35">
      <c r="A478" s="61" t="s">
        <v>118</v>
      </c>
      <c r="B478" s="61" t="s">
        <v>119</v>
      </c>
      <c r="C478" s="61" t="s">
        <v>5</v>
      </c>
      <c r="D478" s="61" t="s">
        <v>47</v>
      </c>
      <c r="E478" s="61" t="s">
        <v>2</v>
      </c>
      <c r="F478" s="61" t="s">
        <v>63</v>
      </c>
      <c r="G478" s="61" t="s">
        <v>49</v>
      </c>
      <c r="H478" s="11">
        <f>Prislista!H478*'Prislista 2021-10-01'!$H$1</f>
        <v>779.16330000000005</v>
      </c>
      <c r="I478" s="11">
        <f>Prislista!I478*'Prislista 2021-10-01'!$H$1</f>
        <v>865.73700000000008</v>
      </c>
      <c r="J478" s="11">
        <f>Prislista!J478*'Prislista 2021-10-01'!$H$1</f>
        <v>961.93000000000006</v>
      </c>
      <c r="K478" s="11">
        <f>Prislista!K478*'Prislista 2021-10-01'!$H$1</f>
        <v>1229.43</v>
      </c>
      <c r="L478" s="61" t="s">
        <v>48</v>
      </c>
      <c r="M478" s="61">
        <v>20000</v>
      </c>
    </row>
    <row r="479" spans="1:13" x14ac:dyDescent="0.35">
      <c r="A479" s="61" t="s">
        <v>118</v>
      </c>
      <c r="B479" s="61" t="s">
        <v>119</v>
      </c>
      <c r="C479" s="61" t="s">
        <v>5</v>
      </c>
      <c r="D479" s="61" t="s">
        <v>47</v>
      </c>
      <c r="E479" s="61" t="s">
        <v>2</v>
      </c>
      <c r="F479" s="61" t="s">
        <v>63</v>
      </c>
      <c r="G479" s="61" t="s">
        <v>12</v>
      </c>
      <c r="H479" s="11">
        <f>Prislista!H479*'Prislista 2021-10-01'!$H$1</f>
        <v>779.16330000000005</v>
      </c>
      <c r="I479" s="11">
        <f>Prislista!I479*'Prislista 2021-10-01'!$H$1</f>
        <v>865.73700000000008</v>
      </c>
      <c r="J479" s="11">
        <f>Prislista!J479*'Prislista 2021-10-01'!$H$1</f>
        <v>961.93000000000006</v>
      </c>
      <c r="K479" s="11">
        <f>Prislista!K479*'Prislista 2021-10-01'!$H$1</f>
        <v>1229.43</v>
      </c>
      <c r="L479" s="61" t="s">
        <v>48</v>
      </c>
      <c r="M479" s="61">
        <v>20000</v>
      </c>
    </row>
    <row r="480" spans="1:13" x14ac:dyDescent="0.35">
      <c r="A480" s="61" t="s">
        <v>118</v>
      </c>
      <c r="B480" s="61" t="s">
        <v>119</v>
      </c>
      <c r="C480" s="61" t="s">
        <v>5</v>
      </c>
      <c r="D480" s="61" t="s">
        <v>50</v>
      </c>
      <c r="E480" s="61" t="s">
        <v>2</v>
      </c>
      <c r="F480" s="61" t="s">
        <v>63</v>
      </c>
      <c r="G480" s="61" t="s">
        <v>13</v>
      </c>
      <c r="H480" s="11">
        <f>Prislista!H480*'Prislista 2021-10-01'!$H$1</f>
        <v>673.13700000000006</v>
      </c>
      <c r="I480" s="11">
        <f>Prislista!I480*'Prislista 2021-10-01'!$H$1</f>
        <v>747.93000000000006</v>
      </c>
      <c r="J480" s="11">
        <f>Prislista!J480*'Prislista 2021-10-01'!$H$1</f>
        <v>961.93000000000006</v>
      </c>
      <c r="K480" s="11">
        <f>Prislista!K480*'Prislista 2021-10-01'!$H$1</f>
        <v>1116.01</v>
      </c>
      <c r="L480" s="61" t="s">
        <v>48</v>
      </c>
      <c r="M480" s="61">
        <v>20000</v>
      </c>
    </row>
    <row r="481" spans="1:13" x14ac:dyDescent="0.35">
      <c r="A481" s="61" t="s">
        <v>118</v>
      </c>
      <c r="B481" s="61" t="s">
        <v>119</v>
      </c>
      <c r="C481" s="61" t="s">
        <v>5</v>
      </c>
      <c r="D481" s="61" t="s">
        <v>50</v>
      </c>
      <c r="E481" s="61" t="s">
        <v>2</v>
      </c>
      <c r="F481" s="61" t="s">
        <v>63</v>
      </c>
      <c r="G481" s="61" t="s">
        <v>14</v>
      </c>
      <c r="H481" s="11">
        <f>Prislista!H481*'Prislista 2021-10-01'!$H$1</f>
        <v>673.13700000000006</v>
      </c>
      <c r="I481" s="11">
        <f>Prislista!I481*'Prislista 2021-10-01'!$H$1</f>
        <v>747.93000000000006</v>
      </c>
      <c r="J481" s="11">
        <f>Prislista!J481*'Prislista 2021-10-01'!$H$1</f>
        <v>961.93000000000006</v>
      </c>
      <c r="K481" s="11">
        <f>Prislista!K481*'Prislista 2021-10-01'!$H$1</f>
        <v>1116.01</v>
      </c>
      <c r="L481" s="61" t="s">
        <v>48</v>
      </c>
      <c r="M481" s="61">
        <v>20000</v>
      </c>
    </row>
    <row r="482" spans="1:13" x14ac:dyDescent="0.35">
      <c r="A482" s="61" t="s">
        <v>118</v>
      </c>
      <c r="B482" s="61" t="s">
        <v>119</v>
      </c>
      <c r="C482" s="61" t="s">
        <v>5</v>
      </c>
      <c r="D482" s="61" t="s">
        <v>50</v>
      </c>
      <c r="E482" s="61" t="s">
        <v>2</v>
      </c>
      <c r="F482" s="61" t="s">
        <v>63</v>
      </c>
      <c r="G482" s="61" t="s">
        <v>15</v>
      </c>
      <c r="H482" s="11">
        <f>Prislista!H482*'Prislista 2021-10-01'!$H$1</f>
        <v>673.13700000000006</v>
      </c>
      <c r="I482" s="11">
        <f>Prislista!I482*'Prislista 2021-10-01'!$H$1</f>
        <v>747.93000000000006</v>
      </c>
      <c r="J482" s="11">
        <f>Prislista!J482*'Prislista 2021-10-01'!$H$1</f>
        <v>961.93000000000006</v>
      </c>
      <c r="K482" s="11">
        <f>Prislista!K482*'Prislista 2021-10-01'!$H$1</f>
        <v>1116.01</v>
      </c>
      <c r="L482" s="61" t="s">
        <v>48</v>
      </c>
      <c r="M482" s="61">
        <v>20000</v>
      </c>
    </row>
    <row r="483" spans="1:13" x14ac:dyDescent="0.35">
      <c r="A483" s="61" t="s">
        <v>118</v>
      </c>
      <c r="B483" s="61" t="s">
        <v>119</v>
      </c>
      <c r="C483" s="61" t="s">
        <v>5</v>
      </c>
      <c r="D483" s="61" t="s">
        <v>50</v>
      </c>
      <c r="E483" s="61" t="s">
        <v>2</v>
      </c>
      <c r="F483" s="61" t="s">
        <v>63</v>
      </c>
      <c r="G483" s="61" t="s">
        <v>16</v>
      </c>
      <c r="H483" s="11">
        <f>Prislista!H483*'Prislista 2021-10-01'!$H$1</f>
        <v>673.13700000000006</v>
      </c>
      <c r="I483" s="11">
        <f>Prislista!I483*'Prislista 2021-10-01'!$H$1</f>
        <v>747.93000000000006</v>
      </c>
      <c r="J483" s="11">
        <f>Prislista!J483*'Prislista 2021-10-01'!$H$1</f>
        <v>961.93000000000006</v>
      </c>
      <c r="K483" s="11">
        <f>Prislista!K483*'Prislista 2021-10-01'!$H$1</f>
        <v>1116.01</v>
      </c>
      <c r="L483" s="61" t="s">
        <v>48</v>
      </c>
      <c r="M483" s="61">
        <v>20000</v>
      </c>
    </row>
    <row r="484" spans="1:13" x14ac:dyDescent="0.35">
      <c r="A484" s="61" t="s">
        <v>118</v>
      </c>
      <c r="B484" s="61" t="s">
        <v>119</v>
      </c>
      <c r="C484" s="61" t="s">
        <v>5</v>
      </c>
      <c r="D484" s="61" t="s">
        <v>50</v>
      </c>
      <c r="E484" s="61" t="s">
        <v>2</v>
      </c>
      <c r="F484" s="61" t="s">
        <v>63</v>
      </c>
      <c r="G484" s="61" t="s">
        <v>17</v>
      </c>
      <c r="H484" s="11">
        <f>Prislista!H484*'Prislista 2021-10-01'!$H$1</f>
        <v>673.13700000000006</v>
      </c>
      <c r="I484" s="11">
        <f>Prislista!I484*'Prislista 2021-10-01'!$H$1</f>
        <v>747.93000000000006</v>
      </c>
      <c r="J484" s="11">
        <f>Prislista!J484*'Prislista 2021-10-01'!$H$1</f>
        <v>961.93000000000006</v>
      </c>
      <c r="K484" s="11">
        <f>Prislista!K484*'Prislista 2021-10-01'!$H$1</f>
        <v>1116.01</v>
      </c>
      <c r="L484" s="61" t="s">
        <v>48</v>
      </c>
      <c r="M484" s="61">
        <v>20000</v>
      </c>
    </row>
    <row r="485" spans="1:13" x14ac:dyDescent="0.35">
      <c r="A485" s="61" t="s">
        <v>118</v>
      </c>
      <c r="B485" s="61" t="s">
        <v>119</v>
      </c>
      <c r="C485" s="61" t="s">
        <v>5</v>
      </c>
      <c r="D485" s="61" t="s">
        <v>51</v>
      </c>
      <c r="E485" s="61" t="s">
        <v>2</v>
      </c>
      <c r="F485" s="61" t="s">
        <v>63</v>
      </c>
      <c r="G485" s="61" t="s">
        <v>18</v>
      </c>
      <c r="H485" s="11">
        <f>Prislista!H485*'Prislista 2021-10-01'!$H$1</f>
        <v>624.98700000000008</v>
      </c>
      <c r="I485" s="11">
        <f>Prislista!I485*'Prislista 2021-10-01'!$H$1</f>
        <v>694.43000000000006</v>
      </c>
      <c r="J485" s="11">
        <f>Prislista!J485*'Prislista 2021-10-01'!$H$1</f>
        <v>866.7</v>
      </c>
      <c r="K485" s="11">
        <f>Prislista!K485*'Prislista 2021-10-01'!$H$1</f>
        <v>973.7</v>
      </c>
      <c r="L485" s="61" t="s">
        <v>48</v>
      </c>
      <c r="M485" s="61">
        <v>20000</v>
      </c>
    </row>
    <row r="486" spans="1:13" x14ac:dyDescent="0.35">
      <c r="A486" s="61" t="s">
        <v>118</v>
      </c>
      <c r="B486" s="61" t="s">
        <v>119</v>
      </c>
      <c r="C486" s="61" t="s">
        <v>5</v>
      </c>
      <c r="D486" s="61" t="s">
        <v>51</v>
      </c>
      <c r="E486" s="61" t="s">
        <v>2</v>
      </c>
      <c r="F486" s="61" t="s">
        <v>63</v>
      </c>
      <c r="G486" s="61" t="s">
        <v>19</v>
      </c>
      <c r="H486" s="11">
        <f>Prislista!H486*'Prislista 2021-10-01'!$H$1</f>
        <v>624.98700000000008</v>
      </c>
      <c r="I486" s="11">
        <f>Prislista!I486*'Prislista 2021-10-01'!$H$1</f>
        <v>694.43000000000006</v>
      </c>
      <c r="J486" s="11">
        <f>Prislista!J486*'Prislista 2021-10-01'!$H$1</f>
        <v>866.7</v>
      </c>
      <c r="K486" s="11">
        <f>Prislista!K486*'Prislista 2021-10-01'!$H$1</f>
        <v>973.7</v>
      </c>
      <c r="L486" s="61" t="s">
        <v>48</v>
      </c>
      <c r="M486" s="61">
        <v>20000</v>
      </c>
    </row>
    <row r="487" spans="1:13" x14ac:dyDescent="0.35">
      <c r="A487" s="61" t="s">
        <v>118</v>
      </c>
      <c r="B487" s="61" t="s">
        <v>119</v>
      </c>
      <c r="C487" s="61" t="s">
        <v>5</v>
      </c>
      <c r="D487" s="61" t="s">
        <v>51</v>
      </c>
      <c r="E487" s="61" t="s">
        <v>3</v>
      </c>
      <c r="F487" s="61" t="s">
        <v>63</v>
      </c>
      <c r="G487" s="61" t="s">
        <v>20</v>
      </c>
      <c r="H487" s="11">
        <f>Prislista!H487*'Prislista 2021-10-01'!$H$1</f>
        <v>624.98700000000008</v>
      </c>
      <c r="I487" s="11">
        <f>Prislista!I487*'Prislista 2021-10-01'!$H$1</f>
        <v>694.43000000000006</v>
      </c>
      <c r="J487" s="11">
        <f>Prislista!J487*'Prislista 2021-10-01'!$H$1</f>
        <v>866.7</v>
      </c>
      <c r="K487" s="11">
        <f>Prislista!K487*'Prislista 2021-10-01'!$H$1</f>
        <v>973.7</v>
      </c>
      <c r="L487" s="61" t="s">
        <v>48</v>
      </c>
      <c r="M487" s="61">
        <v>20000</v>
      </c>
    </row>
    <row r="488" spans="1:13" x14ac:dyDescent="0.35">
      <c r="A488" s="61" t="s">
        <v>118</v>
      </c>
      <c r="B488" s="61" t="s">
        <v>119</v>
      </c>
      <c r="C488" s="61" t="s">
        <v>5</v>
      </c>
      <c r="D488" s="61" t="s">
        <v>51</v>
      </c>
      <c r="E488" s="61" t="s">
        <v>3</v>
      </c>
      <c r="F488" s="61" t="s">
        <v>63</v>
      </c>
      <c r="G488" s="61" t="s">
        <v>21</v>
      </c>
      <c r="H488" s="11">
        <f>Prislista!H488*'Prislista 2021-10-01'!$H$1</f>
        <v>624.98700000000008</v>
      </c>
      <c r="I488" s="11">
        <f>Prislista!I488*'Prislista 2021-10-01'!$H$1</f>
        <v>694.43000000000006</v>
      </c>
      <c r="J488" s="11">
        <f>Prislista!J488*'Prislista 2021-10-01'!$H$1</f>
        <v>866.7</v>
      </c>
      <c r="K488" s="11">
        <f>Prislista!K488*'Prislista 2021-10-01'!$H$1</f>
        <v>973.7</v>
      </c>
      <c r="L488" s="61" t="s">
        <v>48</v>
      </c>
      <c r="M488" s="61">
        <v>20000</v>
      </c>
    </row>
    <row r="489" spans="1:13" x14ac:dyDescent="0.35">
      <c r="A489" s="61" t="s">
        <v>118</v>
      </c>
      <c r="B489" s="61" t="s">
        <v>119</v>
      </c>
      <c r="C489" s="61" t="s">
        <v>5</v>
      </c>
      <c r="D489" s="61" t="s">
        <v>52</v>
      </c>
      <c r="E489" s="61" t="s">
        <v>2</v>
      </c>
      <c r="F489" s="61" t="s">
        <v>63</v>
      </c>
      <c r="G489" s="61" t="s">
        <v>53</v>
      </c>
      <c r="H489" s="11">
        <f>Prislista!H489*'Prislista 2021-10-01'!$H$1</f>
        <v>779.16330000000005</v>
      </c>
      <c r="I489" s="11">
        <f>Prislista!I489*'Prislista 2021-10-01'!$H$1</f>
        <v>865.73700000000008</v>
      </c>
      <c r="J489" s="11">
        <f>Prislista!J489*'Prislista 2021-10-01'!$H$1</f>
        <v>961.93000000000006</v>
      </c>
      <c r="K489" s="11">
        <f>Prislista!K489*'Prislista 2021-10-01'!$H$1</f>
        <v>1229.43</v>
      </c>
      <c r="L489" s="61" t="s">
        <v>48</v>
      </c>
      <c r="M489" s="61">
        <v>20000</v>
      </c>
    </row>
    <row r="490" spans="1:13" x14ac:dyDescent="0.35">
      <c r="A490" s="61" t="s">
        <v>118</v>
      </c>
      <c r="B490" s="61" t="s">
        <v>119</v>
      </c>
      <c r="C490" s="61" t="s">
        <v>5</v>
      </c>
      <c r="D490" s="61" t="s">
        <v>52</v>
      </c>
      <c r="E490" s="61" t="s">
        <v>2</v>
      </c>
      <c r="F490" s="61" t="s">
        <v>63</v>
      </c>
      <c r="G490" s="61" t="s">
        <v>54</v>
      </c>
      <c r="H490" s="11">
        <f>Prislista!H490*'Prislista 2021-10-01'!$H$1</f>
        <v>779.16330000000005</v>
      </c>
      <c r="I490" s="11">
        <f>Prislista!I490*'Prislista 2021-10-01'!$H$1</f>
        <v>865.73700000000008</v>
      </c>
      <c r="J490" s="11">
        <f>Prislista!J490*'Prislista 2021-10-01'!$H$1</f>
        <v>961.93000000000006</v>
      </c>
      <c r="K490" s="11">
        <f>Prislista!K490*'Prislista 2021-10-01'!$H$1</f>
        <v>1229.43</v>
      </c>
      <c r="L490" s="61" t="s">
        <v>48</v>
      </c>
      <c r="M490" s="61">
        <v>20000</v>
      </c>
    </row>
    <row r="491" spans="1:13" x14ac:dyDescent="0.35">
      <c r="A491" s="61" t="s">
        <v>118</v>
      </c>
      <c r="B491" s="61" t="s">
        <v>119</v>
      </c>
      <c r="C491" s="61" t="s">
        <v>5</v>
      </c>
      <c r="D491" s="61" t="s">
        <v>52</v>
      </c>
      <c r="E491" s="61" t="s">
        <v>2</v>
      </c>
      <c r="F491" s="61" t="s">
        <v>63</v>
      </c>
      <c r="G491" s="61" t="s">
        <v>55</v>
      </c>
      <c r="H491" s="11">
        <f>Prislista!H491*'Prislista 2021-10-01'!$H$1</f>
        <v>779.16330000000005</v>
      </c>
      <c r="I491" s="11">
        <f>Prislista!I491*'Prislista 2021-10-01'!$H$1</f>
        <v>865.73700000000008</v>
      </c>
      <c r="J491" s="11">
        <f>Prislista!J491*'Prislista 2021-10-01'!$H$1</f>
        <v>961.93000000000006</v>
      </c>
      <c r="K491" s="11">
        <f>Prislista!K491*'Prislista 2021-10-01'!$H$1</f>
        <v>1229.43</v>
      </c>
      <c r="L491" s="61" t="s">
        <v>48</v>
      </c>
      <c r="M491" s="61">
        <v>20000</v>
      </c>
    </row>
    <row r="492" spans="1:13" x14ac:dyDescent="0.35">
      <c r="A492" s="61" t="s">
        <v>118</v>
      </c>
      <c r="B492" s="61" t="s">
        <v>119</v>
      </c>
      <c r="C492" s="61" t="s">
        <v>5</v>
      </c>
      <c r="D492" s="61" t="s">
        <v>52</v>
      </c>
      <c r="E492" s="61" t="s">
        <v>2</v>
      </c>
      <c r="F492" s="61" t="s">
        <v>63</v>
      </c>
      <c r="G492" s="61" t="s">
        <v>56</v>
      </c>
      <c r="H492" s="11">
        <f>Prislista!H492*'Prislista 2021-10-01'!$H$1</f>
        <v>779.16330000000005</v>
      </c>
      <c r="I492" s="11">
        <f>Prislista!I492*'Prislista 2021-10-01'!$H$1</f>
        <v>865.73700000000008</v>
      </c>
      <c r="J492" s="11">
        <f>Prislista!J492*'Prislista 2021-10-01'!$H$1</f>
        <v>961.93000000000006</v>
      </c>
      <c r="K492" s="11">
        <f>Prislista!K492*'Prislista 2021-10-01'!$H$1</f>
        <v>1229.43</v>
      </c>
      <c r="L492" s="61" t="s">
        <v>48</v>
      </c>
      <c r="M492" s="61">
        <v>20000</v>
      </c>
    </row>
    <row r="493" spans="1:13" x14ac:dyDescent="0.35">
      <c r="A493" s="61" t="s">
        <v>118</v>
      </c>
      <c r="B493" s="61" t="s">
        <v>119</v>
      </c>
      <c r="C493" s="61" t="s">
        <v>5</v>
      </c>
      <c r="D493" s="61" t="s">
        <v>52</v>
      </c>
      <c r="E493" s="61" t="s">
        <v>2</v>
      </c>
      <c r="F493" s="61" t="s">
        <v>63</v>
      </c>
      <c r="G493" s="61" t="s">
        <v>57</v>
      </c>
      <c r="H493" s="11">
        <f>Prislista!H493*'Prislista 2021-10-01'!$H$1</f>
        <v>779.16330000000005</v>
      </c>
      <c r="I493" s="11">
        <f>Prislista!I493*'Prislista 2021-10-01'!$H$1</f>
        <v>865.73700000000008</v>
      </c>
      <c r="J493" s="11">
        <f>Prislista!J493*'Prislista 2021-10-01'!$H$1</f>
        <v>961.93000000000006</v>
      </c>
      <c r="K493" s="11">
        <f>Prislista!K493*'Prislista 2021-10-01'!$H$1</f>
        <v>1229.43</v>
      </c>
      <c r="L493" s="61" t="s">
        <v>48</v>
      </c>
      <c r="M493" s="61">
        <v>20000</v>
      </c>
    </row>
    <row r="494" spans="1:13" x14ac:dyDescent="0.35">
      <c r="A494" s="61" t="s">
        <v>118</v>
      </c>
      <c r="B494" s="61" t="s">
        <v>119</v>
      </c>
      <c r="C494" s="61" t="s">
        <v>5</v>
      </c>
      <c r="D494" s="61" t="s">
        <v>58</v>
      </c>
      <c r="E494" s="61" t="s">
        <v>2</v>
      </c>
      <c r="F494" s="61" t="s">
        <v>63</v>
      </c>
      <c r="G494" s="61" t="s">
        <v>22</v>
      </c>
      <c r="H494" s="11">
        <f>Prislista!H494*'Prislista 2021-10-01'!$H$1</f>
        <v>769.43700000000013</v>
      </c>
      <c r="I494" s="11">
        <f>Prislista!I494*'Prislista 2021-10-01'!$H$1</f>
        <v>854.93000000000006</v>
      </c>
      <c r="J494" s="11">
        <f>Prislista!J494*'Prislista 2021-10-01'!$H$1</f>
        <v>1122.43</v>
      </c>
      <c r="K494" s="11">
        <f>Prislista!K494*'Prislista 2021-10-01'!$H$1</f>
        <v>1202.68</v>
      </c>
      <c r="L494" s="61" t="s">
        <v>48</v>
      </c>
      <c r="M494" s="61">
        <v>20000</v>
      </c>
    </row>
    <row r="495" spans="1:13" x14ac:dyDescent="0.35">
      <c r="A495" s="61" t="s">
        <v>118</v>
      </c>
      <c r="B495" s="61" t="s">
        <v>119</v>
      </c>
      <c r="C495" s="61" t="s">
        <v>5</v>
      </c>
      <c r="D495" s="61" t="s">
        <v>58</v>
      </c>
      <c r="E495" s="61" t="s">
        <v>2</v>
      </c>
      <c r="F495" s="61" t="s">
        <v>63</v>
      </c>
      <c r="G495" s="61" t="s">
        <v>23</v>
      </c>
      <c r="H495" s="11">
        <f>Prislista!H495*'Prislista 2021-10-01'!$H$1</f>
        <v>769.43700000000013</v>
      </c>
      <c r="I495" s="11">
        <f>Prislista!I495*'Prislista 2021-10-01'!$H$1</f>
        <v>854.93000000000006</v>
      </c>
      <c r="J495" s="11">
        <f>Prislista!J495*'Prislista 2021-10-01'!$H$1</f>
        <v>1122.43</v>
      </c>
      <c r="K495" s="11">
        <f>Prislista!K495*'Prislista 2021-10-01'!$H$1</f>
        <v>1202.68</v>
      </c>
      <c r="L495" s="61" t="s">
        <v>48</v>
      </c>
      <c r="M495" s="61">
        <v>20000</v>
      </c>
    </row>
    <row r="496" spans="1:13" x14ac:dyDescent="0.35">
      <c r="A496" s="61" t="s">
        <v>118</v>
      </c>
      <c r="B496" s="61" t="s">
        <v>119</v>
      </c>
      <c r="C496" s="61" t="s">
        <v>5</v>
      </c>
      <c r="D496" s="61" t="s">
        <v>58</v>
      </c>
      <c r="E496" s="61" t="s">
        <v>3</v>
      </c>
      <c r="F496" s="61" t="s">
        <v>63</v>
      </c>
      <c r="G496" s="61" t="s">
        <v>24</v>
      </c>
      <c r="H496" s="11">
        <f>Prislista!H496*'Prislista 2021-10-01'!$H$1</f>
        <v>769.43700000000013</v>
      </c>
      <c r="I496" s="11">
        <f>Prislista!I496*'Prislista 2021-10-01'!$H$1</f>
        <v>854.93000000000006</v>
      </c>
      <c r="J496" s="11">
        <f>Prislista!J496*'Prislista 2021-10-01'!$H$1</f>
        <v>1122.43</v>
      </c>
      <c r="K496" s="11">
        <f>Prislista!K496*'Prislista 2021-10-01'!$H$1</f>
        <v>1202.68</v>
      </c>
      <c r="L496" s="61" t="s">
        <v>48</v>
      </c>
      <c r="M496" s="61">
        <v>20000</v>
      </c>
    </row>
    <row r="497" spans="1:13" x14ac:dyDescent="0.35">
      <c r="A497" s="61" t="s">
        <v>118</v>
      </c>
      <c r="B497" s="61" t="s">
        <v>119</v>
      </c>
      <c r="C497" s="61" t="s">
        <v>5</v>
      </c>
      <c r="D497" s="61" t="s">
        <v>59</v>
      </c>
      <c r="E497" s="61" t="s">
        <v>2</v>
      </c>
      <c r="F497" s="61" t="s">
        <v>63</v>
      </c>
      <c r="G497" s="61" t="s">
        <v>60</v>
      </c>
      <c r="H497" s="11">
        <f>Prislista!H497*'Prislista 2021-10-01'!$H$1</f>
        <v>624.98700000000008</v>
      </c>
      <c r="I497" s="11">
        <f>Prislista!I497*'Prislista 2021-10-01'!$H$1</f>
        <v>694.43000000000006</v>
      </c>
      <c r="J497" s="11">
        <f>Prislista!J497*'Prislista 2021-10-01'!$H$1</f>
        <v>866.7</v>
      </c>
      <c r="K497" s="11">
        <f>Prislista!K497*'Prislista 2021-10-01'!$H$1</f>
        <v>973.7</v>
      </c>
      <c r="L497" s="61" t="s">
        <v>48</v>
      </c>
      <c r="M497" s="61">
        <v>20000</v>
      </c>
    </row>
    <row r="498" spans="1:13" x14ac:dyDescent="0.35">
      <c r="A498" s="61" t="s">
        <v>118</v>
      </c>
      <c r="B498" s="61" t="s">
        <v>119</v>
      </c>
      <c r="C498" s="61" t="s">
        <v>5</v>
      </c>
      <c r="D498" s="61" t="s">
        <v>59</v>
      </c>
      <c r="E498" s="61" t="s">
        <v>2</v>
      </c>
      <c r="F498" s="61" t="s">
        <v>63</v>
      </c>
      <c r="G498" s="61" t="s">
        <v>25</v>
      </c>
      <c r="H498" s="11">
        <f>Prislista!H498*'Prislista 2021-10-01'!$H$1</f>
        <v>624.98700000000008</v>
      </c>
      <c r="I498" s="11">
        <f>Prislista!I498*'Prislista 2021-10-01'!$H$1</f>
        <v>694.43000000000006</v>
      </c>
      <c r="J498" s="11">
        <f>Prislista!J498*'Prislista 2021-10-01'!$H$1</f>
        <v>866.7</v>
      </c>
      <c r="K498" s="11">
        <f>Prislista!K498*'Prislista 2021-10-01'!$H$1</f>
        <v>973.7</v>
      </c>
      <c r="L498" s="61" t="s">
        <v>48</v>
      </c>
      <c r="M498" s="61">
        <v>20000</v>
      </c>
    </row>
    <row r="499" spans="1:13" x14ac:dyDescent="0.35">
      <c r="A499" s="61" t="s">
        <v>118</v>
      </c>
      <c r="B499" s="61" t="s">
        <v>119</v>
      </c>
      <c r="C499" s="61" t="s">
        <v>5</v>
      </c>
      <c r="D499" s="61" t="s">
        <v>59</v>
      </c>
      <c r="E499" s="61" t="s">
        <v>2</v>
      </c>
      <c r="F499" s="61" t="s">
        <v>63</v>
      </c>
      <c r="G499" s="61" t="s">
        <v>26</v>
      </c>
      <c r="H499" s="11">
        <f>Prislista!H499*'Prislista 2021-10-01'!$H$1</f>
        <v>624.98700000000008</v>
      </c>
      <c r="I499" s="11">
        <f>Prislista!I499*'Prislista 2021-10-01'!$H$1</f>
        <v>694.43000000000006</v>
      </c>
      <c r="J499" s="11">
        <f>Prislista!J499*'Prislista 2021-10-01'!$H$1</f>
        <v>866.7</v>
      </c>
      <c r="K499" s="11">
        <f>Prislista!K499*'Prislista 2021-10-01'!$H$1</f>
        <v>973.7</v>
      </c>
      <c r="L499" s="61" t="s">
        <v>48</v>
      </c>
      <c r="M499" s="61">
        <v>20000</v>
      </c>
    </row>
    <row r="500" spans="1:13" x14ac:dyDescent="0.35">
      <c r="A500" s="61" t="s">
        <v>118</v>
      </c>
      <c r="B500" s="61" t="s">
        <v>119</v>
      </c>
      <c r="C500" s="61" t="s">
        <v>5</v>
      </c>
      <c r="D500" s="61" t="s">
        <v>59</v>
      </c>
      <c r="E500" s="61" t="s">
        <v>3</v>
      </c>
      <c r="F500" s="61" t="s">
        <v>63</v>
      </c>
      <c r="G500" s="61" t="s">
        <v>27</v>
      </c>
      <c r="H500" s="11">
        <f>Prislista!H500*'Prislista 2021-10-01'!$H$1</f>
        <v>624.98700000000008</v>
      </c>
      <c r="I500" s="11">
        <f>Prislista!I500*'Prislista 2021-10-01'!$H$1</f>
        <v>694.43000000000006</v>
      </c>
      <c r="J500" s="11">
        <f>Prislista!J500*'Prislista 2021-10-01'!$H$1</f>
        <v>866.7</v>
      </c>
      <c r="K500" s="11">
        <f>Prislista!K500*'Prislista 2021-10-01'!$H$1</f>
        <v>973.7</v>
      </c>
      <c r="L500" s="61" t="s">
        <v>48</v>
      </c>
      <c r="M500" s="61">
        <v>20000</v>
      </c>
    </row>
    <row r="501" spans="1:13" x14ac:dyDescent="0.35">
      <c r="A501" s="61" t="s">
        <v>118</v>
      </c>
      <c r="B501" s="61" t="s">
        <v>119</v>
      </c>
      <c r="C501" s="61" t="s">
        <v>5</v>
      </c>
      <c r="D501" s="61" t="s">
        <v>61</v>
      </c>
      <c r="E501" s="61" t="s">
        <v>2</v>
      </c>
      <c r="F501" s="61" t="s">
        <v>63</v>
      </c>
      <c r="G501" s="61" t="s">
        <v>62</v>
      </c>
      <c r="H501" s="11">
        <f>Prislista!H501*'Prislista 2021-10-01'!$H$1</f>
        <v>673.13700000000006</v>
      </c>
      <c r="I501" s="11">
        <f>Prislista!I501*'Prislista 2021-10-01'!$H$1</f>
        <v>747.93000000000006</v>
      </c>
      <c r="J501" s="11">
        <f>Prislista!J501*'Prislista 2021-10-01'!$H$1</f>
        <v>854.93000000000006</v>
      </c>
      <c r="K501" s="11">
        <f>Prislista!K501*'Prislista 2021-10-01'!$H$1</f>
        <v>908.43000000000006</v>
      </c>
      <c r="L501" s="61" t="s">
        <v>48</v>
      </c>
      <c r="M501" s="61">
        <v>20000</v>
      </c>
    </row>
    <row r="502" spans="1:13" x14ac:dyDescent="0.35">
      <c r="A502" s="61" t="s">
        <v>118</v>
      </c>
      <c r="B502" s="61" t="s">
        <v>119</v>
      </c>
      <c r="C502" s="61" t="s">
        <v>6</v>
      </c>
      <c r="D502" s="61" t="s">
        <v>47</v>
      </c>
      <c r="E502" s="61" t="s">
        <v>2</v>
      </c>
      <c r="F502" s="61" t="s">
        <v>63</v>
      </c>
      <c r="G502" s="61" t="s">
        <v>10</v>
      </c>
      <c r="H502" s="11">
        <f>Prislista!H502*'Prislista 2021-10-01'!$H$1</f>
        <v>800.83080000000007</v>
      </c>
      <c r="I502" s="11">
        <f>Prislista!I502*'Prislista 2021-10-01'!$H$1</f>
        <v>889.81200000000013</v>
      </c>
      <c r="J502" s="11">
        <f>Prislista!J502*'Prislista 2021-10-01'!$H$1</f>
        <v>988.68000000000006</v>
      </c>
      <c r="K502" s="11">
        <f>Prislista!K502*'Prislista 2021-10-01'!$H$1</f>
        <v>1229.43</v>
      </c>
      <c r="L502" s="61" t="s">
        <v>48</v>
      </c>
      <c r="M502" s="61">
        <v>24000</v>
      </c>
    </row>
    <row r="503" spans="1:13" x14ac:dyDescent="0.35">
      <c r="A503" s="61" t="s">
        <v>118</v>
      </c>
      <c r="B503" s="61" t="s">
        <v>119</v>
      </c>
      <c r="C503" s="61" t="s">
        <v>6</v>
      </c>
      <c r="D503" s="61" t="s">
        <v>47</v>
      </c>
      <c r="E503" s="61" t="s">
        <v>2</v>
      </c>
      <c r="F503" s="61" t="s">
        <v>63</v>
      </c>
      <c r="G503" s="61" t="s">
        <v>11</v>
      </c>
      <c r="H503" s="11">
        <f>Prislista!H503*'Prislista 2021-10-01'!$H$1</f>
        <v>800.83080000000007</v>
      </c>
      <c r="I503" s="11">
        <f>Prislista!I503*'Prislista 2021-10-01'!$H$1</f>
        <v>889.81200000000013</v>
      </c>
      <c r="J503" s="11">
        <f>Prislista!J503*'Prislista 2021-10-01'!$H$1</f>
        <v>988.68000000000006</v>
      </c>
      <c r="K503" s="11">
        <f>Prislista!K503*'Prislista 2021-10-01'!$H$1</f>
        <v>1229.43</v>
      </c>
      <c r="L503" s="61" t="s">
        <v>48</v>
      </c>
      <c r="M503" s="61">
        <v>24000</v>
      </c>
    </row>
    <row r="504" spans="1:13" x14ac:dyDescent="0.35">
      <c r="A504" s="61" t="s">
        <v>118</v>
      </c>
      <c r="B504" s="61" t="s">
        <v>119</v>
      </c>
      <c r="C504" s="61" t="s">
        <v>6</v>
      </c>
      <c r="D504" s="61" t="s">
        <v>47</v>
      </c>
      <c r="E504" s="61" t="s">
        <v>2</v>
      </c>
      <c r="F504" s="61" t="s">
        <v>63</v>
      </c>
      <c r="G504" s="61" t="s">
        <v>49</v>
      </c>
      <c r="H504" s="11">
        <f>Prislista!H504*'Prislista 2021-10-01'!$H$1</f>
        <v>800.83080000000007</v>
      </c>
      <c r="I504" s="11">
        <f>Prislista!I504*'Prislista 2021-10-01'!$H$1</f>
        <v>889.81200000000013</v>
      </c>
      <c r="J504" s="11">
        <f>Prislista!J504*'Prislista 2021-10-01'!$H$1</f>
        <v>988.68000000000006</v>
      </c>
      <c r="K504" s="11">
        <f>Prislista!K504*'Prislista 2021-10-01'!$H$1</f>
        <v>1229.43</v>
      </c>
      <c r="L504" s="61" t="s">
        <v>48</v>
      </c>
      <c r="M504" s="61">
        <v>24000</v>
      </c>
    </row>
    <row r="505" spans="1:13" x14ac:dyDescent="0.35">
      <c r="A505" s="61" t="s">
        <v>118</v>
      </c>
      <c r="B505" s="61" t="s">
        <v>119</v>
      </c>
      <c r="C505" s="61" t="s">
        <v>6</v>
      </c>
      <c r="D505" s="61" t="s">
        <v>47</v>
      </c>
      <c r="E505" s="61" t="s">
        <v>2</v>
      </c>
      <c r="F505" s="61" t="s">
        <v>63</v>
      </c>
      <c r="G505" s="61" t="s">
        <v>12</v>
      </c>
      <c r="H505" s="11">
        <f>Prislista!H505*'Prislista 2021-10-01'!$H$1</f>
        <v>800.83080000000007</v>
      </c>
      <c r="I505" s="11">
        <f>Prislista!I505*'Prislista 2021-10-01'!$H$1</f>
        <v>889.81200000000013</v>
      </c>
      <c r="J505" s="11">
        <f>Prislista!J505*'Prislista 2021-10-01'!$H$1</f>
        <v>988.68000000000006</v>
      </c>
      <c r="K505" s="11">
        <f>Prislista!K505*'Prislista 2021-10-01'!$H$1</f>
        <v>1229.43</v>
      </c>
      <c r="L505" s="61" t="s">
        <v>48</v>
      </c>
      <c r="M505" s="61">
        <v>24000</v>
      </c>
    </row>
    <row r="506" spans="1:13" x14ac:dyDescent="0.35">
      <c r="A506" s="61" t="s">
        <v>118</v>
      </c>
      <c r="B506" s="61" t="s">
        <v>119</v>
      </c>
      <c r="C506" s="61" t="s">
        <v>6</v>
      </c>
      <c r="D506" s="61" t="s">
        <v>50</v>
      </c>
      <c r="E506" s="61" t="s">
        <v>2</v>
      </c>
      <c r="F506" s="61" t="s">
        <v>63</v>
      </c>
      <c r="G506" s="61" t="s">
        <v>13</v>
      </c>
      <c r="H506" s="11">
        <f>Prislista!H506*'Prislista 2021-10-01'!$H$1</f>
        <v>673.13700000000006</v>
      </c>
      <c r="I506" s="11">
        <f>Prislista!I506*'Prislista 2021-10-01'!$H$1</f>
        <v>747.93000000000006</v>
      </c>
      <c r="J506" s="11">
        <f>Prislista!J506*'Prislista 2021-10-01'!$H$1</f>
        <v>964.07</v>
      </c>
      <c r="K506" s="11">
        <f>Prislista!K506*'Prislista 2021-10-01'!$H$1</f>
        <v>1116.01</v>
      </c>
      <c r="L506" s="61" t="s">
        <v>48</v>
      </c>
      <c r="M506" s="61">
        <v>24000</v>
      </c>
    </row>
    <row r="507" spans="1:13" x14ac:dyDescent="0.35">
      <c r="A507" s="61" t="s">
        <v>118</v>
      </c>
      <c r="B507" s="61" t="s">
        <v>119</v>
      </c>
      <c r="C507" s="61" t="s">
        <v>6</v>
      </c>
      <c r="D507" s="61" t="s">
        <v>50</v>
      </c>
      <c r="E507" s="61" t="s">
        <v>2</v>
      </c>
      <c r="F507" s="61" t="s">
        <v>63</v>
      </c>
      <c r="G507" s="61" t="s">
        <v>14</v>
      </c>
      <c r="H507" s="11">
        <f>Prislista!H507*'Prislista 2021-10-01'!$H$1</f>
        <v>673.13700000000006</v>
      </c>
      <c r="I507" s="11">
        <f>Prislista!I507*'Prislista 2021-10-01'!$H$1</f>
        <v>747.93000000000006</v>
      </c>
      <c r="J507" s="11">
        <f>Prislista!J507*'Prislista 2021-10-01'!$H$1</f>
        <v>964.07</v>
      </c>
      <c r="K507" s="11">
        <f>Prislista!K507*'Prislista 2021-10-01'!$H$1</f>
        <v>1116.01</v>
      </c>
      <c r="L507" s="61" t="s">
        <v>48</v>
      </c>
      <c r="M507" s="61">
        <v>24000</v>
      </c>
    </row>
    <row r="508" spans="1:13" x14ac:dyDescent="0.35">
      <c r="A508" s="61" t="s">
        <v>118</v>
      </c>
      <c r="B508" s="61" t="s">
        <v>119</v>
      </c>
      <c r="C508" s="61" t="s">
        <v>6</v>
      </c>
      <c r="D508" s="61" t="s">
        <v>50</v>
      </c>
      <c r="E508" s="61" t="s">
        <v>2</v>
      </c>
      <c r="F508" s="61" t="s">
        <v>63</v>
      </c>
      <c r="G508" s="61" t="s">
        <v>15</v>
      </c>
      <c r="H508" s="11">
        <f>Prislista!H508*'Prislista 2021-10-01'!$H$1</f>
        <v>673.13700000000006</v>
      </c>
      <c r="I508" s="11">
        <f>Prislista!I508*'Prislista 2021-10-01'!$H$1</f>
        <v>747.93000000000006</v>
      </c>
      <c r="J508" s="11">
        <f>Prislista!J508*'Prislista 2021-10-01'!$H$1</f>
        <v>964.07</v>
      </c>
      <c r="K508" s="11">
        <f>Prislista!K508*'Prislista 2021-10-01'!$H$1</f>
        <v>1116.01</v>
      </c>
      <c r="L508" s="61" t="s">
        <v>48</v>
      </c>
      <c r="M508" s="61">
        <v>24000</v>
      </c>
    </row>
    <row r="509" spans="1:13" x14ac:dyDescent="0.35">
      <c r="A509" s="61" t="s">
        <v>118</v>
      </c>
      <c r="B509" s="61" t="s">
        <v>119</v>
      </c>
      <c r="C509" s="61" t="s">
        <v>6</v>
      </c>
      <c r="D509" s="61" t="s">
        <v>50</v>
      </c>
      <c r="E509" s="61" t="s">
        <v>2</v>
      </c>
      <c r="F509" s="61" t="s">
        <v>63</v>
      </c>
      <c r="G509" s="61" t="s">
        <v>16</v>
      </c>
      <c r="H509" s="11">
        <f>Prislista!H509*'Prislista 2021-10-01'!$H$1</f>
        <v>673.13700000000006</v>
      </c>
      <c r="I509" s="11">
        <f>Prislista!I509*'Prislista 2021-10-01'!$H$1</f>
        <v>747.93000000000006</v>
      </c>
      <c r="J509" s="11">
        <f>Prislista!J509*'Prislista 2021-10-01'!$H$1</f>
        <v>964.07</v>
      </c>
      <c r="K509" s="11">
        <f>Prislista!K509*'Prislista 2021-10-01'!$H$1</f>
        <v>1116.01</v>
      </c>
      <c r="L509" s="61" t="s">
        <v>48</v>
      </c>
      <c r="M509" s="61">
        <v>24000</v>
      </c>
    </row>
    <row r="510" spans="1:13" x14ac:dyDescent="0.35">
      <c r="A510" s="61" t="s">
        <v>118</v>
      </c>
      <c r="B510" s="61" t="s">
        <v>119</v>
      </c>
      <c r="C510" s="61" t="s">
        <v>6</v>
      </c>
      <c r="D510" s="61" t="s">
        <v>50</v>
      </c>
      <c r="E510" s="61" t="s">
        <v>2</v>
      </c>
      <c r="F510" s="61" t="s">
        <v>63</v>
      </c>
      <c r="G510" s="61" t="s">
        <v>17</v>
      </c>
      <c r="H510" s="11">
        <f>Prislista!H510*'Prislista 2021-10-01'!$H$1</f>
        <v>673.13700000000006</v>
      </c>
      <c r="I510" s="11">
        <f>Prislista!I510*'Prislista 2021-10-01'!$H$1</f>
        <v>747.93000000000006</v>
      </c>
      <c r="J510" s="11">
        <f>Prislista!J510*'Prislista 2021-10-01'!$H$1</f>
        <v>964.07</v>
      </c>
      <c r="K510" s="11">
        <f>Prislista!K510*'Prislista 2021-10-01'!$H$1</f>
        <v>1116.01</v>
      </c>
      <c r="L510" s="61" t="s">
        <v>48</v>
      </c>
      <c r="M510" s="61">
        <v>24000</v>
      </c>
    </row>
    <row r="511" spans="1:13" x14ac:dyDescent="0.35">
      <c r="A511" s="61" t="s">
        <v>118</v>
      </c>
      <c r="B511" s="61" t="s">
        <v>119</v>
      </c>
      <c r="C511" s="61" t="s">
        <v>6</v>
      </c>
      <c r="D511" s="61" t="s">
        <v>51</v>
      </c>
      <c r="E511" s="61" t="s">
        <v>2</v>
      </c>
      <c r="F511" s="61" t="s">
        <v>63</v>
      </c>
      <c r="G511" s="61" t="s">
        <v>18</v>
      </c>
      <c r="H511" s="11">
        <f>Prislista!H511*'Prislista 2021-10-01'!$H$1</f>
        <v>624.98700000000008</v>
      </c>
      <c r="I511" s="11">
        <f>Prislista!I511*'Prislista 2021-10-01'!$H$1</f>
        <v>694.43000000000006</v>
      </c>
      <c r="J511" s="11">
        <f>Prislista!J511*'Prislista 2021-10-01'!$H$1</f>
        <v>866.7</v>
      </c>
      <c r="K511" s="11">
        <f>Prislista!K511*'Prislista 2021-10-01'!$H$1</f>
        <v>973.7</v>
      </c>
      <c r="L511" s="61" t="s">
        <v>48</v>
      </c>
      <c r="M511" s="61">
        <v>24000</v>
      </c>
    </row>
    <row r="512" spans="1:13" x14ac:dyDescent="0.35">
      <c r="A512" s="61" t="s">
        <v>118</v>
      </c>
      <c r="B512" s="61" t="s">
        <v>119</v>
      </c>
      <c r="C512" s="61" t="s">
        <v>6</v>
      </c>
      <c r="D512" s="61" t="s">
        <v>51</v>
      </c>
      <c r="E512" s="61" t="s">
        <v>2</v>
      </c>
      <c r="F512" s="61" t="s">
        <v>63</v>
      </c>
      <c r="G512" s="61" t="s">
        <v>19</v>
      </c>
      <c r="H512" s="11">
        <f>Prislista!H512*'Prislista 2021-10-01'!$H$1</f>
        <v>624.98700000000008</v>
      </c>
      <c r="I512" s="11">
        <f>Prislista!I512*'Prislista 2021-10-01'!$H$1</f>
        <v>694.43000000000006</v>
      </c>
      <c r="J512" s="11">
        <f>Prislista!J512*'Prislista 2021-10-01'!$H$1</f>
        <v>866.7</v>
      </c>
      <c r="K512" s="11">
        <f>Prislista!K512*'Prislista 2021-10-01'!$H$1</f>
        <v>973.7</v>
      </c>
      <c r="L512" s="61" t="s">
        <v>48</v>
      </c>
      <c r="M512" s="61">
        <v>24000</v>
      </c>
    </row>
    <row r="513" spans="1:13" x14ac:dyDescent="0.35">
      <c r="A513" s="61" t="s">
        <v>118</v>
      </c>
      <c r="B513" s="61" t="s">
        <v>119</v>
      </c>
      <c r="C513" s="61" t="s">
        <v>6</v>
      </c>
      <c r="D513" s="61" t="s">
        <v>51</v>
      </c>
      <c r="E513" s="61" t="s">
        <v>3</v>
      </c>
      <c r="F513" s="61" t="s">
        <v>63</v>
      </c>
      <c r="G513" s="61" t="s">
        <v>20</v>
      </c>
      <c r="H513" s="11">
        <f>Prislista!H513*'Prislista 2021-10-01'!$H$1</f>
        <v>624.98700000000008</v>
      </c>
      <c r="I513" s="11">
        <f>Prislista!I513*'Prislista 2021-10-01'!$H$1</f>
        <v>694.43000000000006</v>
      </c>
      <c r="J513" s="11">
        <f>Prislista!J513*'Prislista 2021-10-01'!$H$1</f>
        <v>866.7</v>
      </c>
      <c r="K513" s="11">
        <f>Prislista!K513*'Prislista 2021-10-01'!$H$1</f>
        <v>973.7</v>
      </c>
      <c r="L513" s="61" t="s">
        <v>48</v>
      </c>
      <c r="M513" s="61">
        <v>24000</v>
      </c>
    </row>
    <row r="514" spans="1:13" x14ac:dyDescent="0.35">
      <c r="A514" s="61" t="s">
        <v>118</v>
      </c>
      <c r="B514" s="61" t="s">
        <v>119</v>
      </c>
      <c r="C514" s="61" t="s">
        <v>6</v>
      </c>
      <c r="D514" s="61" t="s">
        <v>51</v>
      </c>
      <c r="E514" s="61" t="s">
        <v>3</v>
      </c>
      <c r="F514" s="61" t="s">
        <v>63</v>
      </c>
      <c r="G514" s="61" t="s">
        <v>21</v>
      </c>
      <c r="H514" s="11">
        <f>Prislista!H514*'Prislista 2021-10-01'!$H$1</f>
        <v>624.98700000000008</v>
      </c>
      <c r="I514" s="11">
        <f>Prislista!I514*'Prislista 2021-10-01'!$H$1</f>
        <v>694.43000000000006</v>
      </c>
      <c r="J514" s="11">
        <f>Prislista!J514*'Prislista 2021-10-01'!$H$1</f>
        <v>866.7</v>
      </c>
      <c r="K514" s="11">
        <f>Prislista!K514*'Prislista 2021-10-01'!$H$1</f>
        <v>973.7</v>
      </c>
      <c r="L514" s="61" t="s">
        <v>48</v>
      </c>
      <c r="M514" s="61">
        <v>24000</v>
      </c>
    </row>
    <row r="515" spans="1:13" x14ac:dyDescent="0.35">
      <c r="A515" s="61" t="s">
        <v>118</v>
      </c>
      <c r="B515" s="61" t="s">
        <v>119</v>
      </c>
      <c r="C515" s="61" t="s">
        <v>6</v>
      </c>
      <c r="D515" s="61" t="s">
        <v>52</v>
      </c>
      <c r="E515" s="61" t="s">
        <v>2</v>
      </c>
      <c r="F515" s="61" t="s">
        <v>63</v>
      </c>
      <c r="G515" s="61" t="s">
        <v>53</v>
      </c>
      <c r="H515" s="11">
        <f>Prislista!H515*'Prislista 2021-10-01'!$H$1</f>
        <v>779.16330000000005</v>
      </c>
      <c r="I515" s="11">
        <f>Prislista!I515*'Prislista 2021-10-01'!$H$1</f>
        <v>865.73700000000008</v>
      </c>
      <c r="J515" s="11">
        <f>Prislista!J515*'Prislista 2021-10-01'!$H$1</f>
        <v>961.93000000000006</v>
      </c>
      <c r="K515" s="11">
        <f>Prislista!K515*'Prislista 2021-10-01'!$H$1</f>
        <v>1229.43</v>
      </c>
      <c r="L515" s="61" t="s">
        <v>48</v>
      </c>
      <c r="M515" s="61">
        <v>24000</v>
      </c>
    </row>
    <row r="516" spans="1:13" x14ac:dyDescent="0.35">
      <c r="A516" s="61" t="s">
        <v>118</v>
      </c>
      <c r="B516" s="61" t="s">
        <v>119</v>
      </c>
      <c r="C516" s="61" t="s">
        <v>6</v>
      </c>
      <c r="D516" s="61" t="s">
        <v>52</v>
      </c>
      <c r="E516" s="61" t="s">
        <v>2</v>
      </c>
      <c r="F516" s="61" t="s">
        <v>63</v>
      </c>
      <c r="G516" s="61" t="s">
        <v>54</v>
      </c>
      <c r="H516" s="11">
        <f>Prislista!H516*'Prislista 2021-10-01'!$H$1</f>
        <v>779.16330000000005</v>
      </c>
      <c r="I516" s="11">
        <f>Prislista!I516*'Prislista 2021-10-01'!$H$1</f>
        <v>865.73700000000008</v>
      </c>
      <c r="J516" s="11">
        <f>Prislista!J516*'Prislista 2021-10-01'!$H$1</f>
        <v>961.93000000000006</v>
      </c>
      <c r="K516" s="11">
        <f>Prislista!K516*'Prislista 2021-10-01'!$H$1</f>
        <v>1229.43</v>
      </c>
      <c r="L516" s="61" t="s">
        <v>48</v>
      </c>
      <c r="M516" s="61">
        <v>24000</v>
      </c>
    </row>
    <row r="517" spans="1:13" x14ac:dyDescent="0.35">
      <c r="A517" s="61" t="s">
        <v>118</v>
      </c>
      <c r="B517" s="61" t="s">
        <v>119</v>
      </c>
      <c r="C517" s="61" t="s">
        <v>6</v>
      </c>
      <c r="D517" s="61" t="s">
        <v>52</v>
      </c>
      <c r="E517" s="61" t="s">
        <v>2</v>
      </c>
      <c r="F517" s="61" t="s">
        <v>63</v>
      </c>
      <c r="G517" s="61" t="s">
        <v>55</v>
      </c>
      <c r="H517" s="11">
        <f>Prislista!H517*'Prislista 2021-10-01'!$H$1</f>
        <v>779.16330000000005</v>
      </c>
      <c r="I517" s="11">
        <f>Prislista!I517*'Prislista 2021-10-01'!$H$1</f>
        <v>865.73700000000008</v>
      </c>
      <c r="J517" s="11">
        <f>Prislista!J517*'Prislista 2021-10-01'!$H$1</f>
        <v>961.93000000000006</v>
      </c>
      <c r="K517" s="11">
        <f>Prislista!K517*'Prislista 2021-10-01'!$H$1</f>
        <v>1229.43</v>
      </c>
      <c r="L517" s="61" t="s">
        <v>48</v>
      </c>
      <c r="M517" s="61">
        <v>24000</v>
      </c>
    </row>
    <row r="518" spans="1:13" x14ac:dyDescent="0.35">
      <c r="A518" s="61" t="s">
        <v>118</v>
      </c>
      <c r="B518" s="61" t="s">
        <v>119</v>
      </c>
      <c r="C518" s="61" t="s">
        <v>6</v>
      </c>
      <c r="D518" s="61" t="s">
        <v>52</v>
      </c>
      <c r="E518" s="61" t="s">
        <v>2</v>
      </c>
      <c r="F518" s="61" t="s">
        <v>63</v>
      </c>
      <c r="G518" s="61" t="s">
        <v>56</v>
      </c>
      <c r="H518" s="11">
        <f>Prislista!H518*'Prislista 2021-10-01'!$H$1</f>
        <v>779.16330000000005</v>
      </c>
      <c r="I518" s="11">
        <f>Prislista!I518*'Prislista 2021-10-01'!$H$1</f>
        <v>865.73700000000008</v>
      </c>
      <c r="J518" s="11">
        <f>Prislista!J518*'Prislista 2021-10-01'!$H$1</f>
        <v>961.93000000000006</v>
      </c>
      <c r="K518" s="11">
        <f>Prislista!K518*'Prislista 2021-10-01'!$H$1</f>
        <v>1229.43</v>
      </c>
      <c r="L518" s="61" t="s">
        <v>48</v>
      </c>
      <c r="M518" s="61">
        <v>24000</v>
      </c>
    </row>
    <row r="519" spans="1:13" x14ac:dyDescent="0.35">
      <c r="A519" s="61" t="s">
        <v>118</v>
      </c>
      <c r="B519" s="61" t="s">
        <v>119</v>
      </c>
      <c r="C519" s="61" t="s">
        <v>6</v>
      </c>
      <c r="D519" s="61" t="s">
        <v>52</v>
      </c>
      <c r="E519" s="61" t="s">
        <v>2</v>
      </c>
      <c r="F519" s="61" t="s">
        <v>63</v>
      </c>
      <c r="G519" s="61" t="s">
        <v>57</v>
      </c>
      <c r="H519" s="11">
        <f>Prislista!H519*'Prislista 2021-10-01'!$H$1</f>
        <v>779.16330000000005</v>
      </c>
      <c r="I519" s="11">
        <f>Prislista!I519*'Prislista 2021-10-01'!$H$1</f>
        <v>865.73700000000008</v>
      </c>
      <c r="J519" s="11">
        <f>Prislista!J519*'Prislista 2021-10-01'!$H$1</f>
        <v>961.93000000000006</v>
      </c>
      <c r="K519" s="11">
        <f>Prislista!K519*'Prislista 2021-10-01'!$H$1</f>
        <v>1229.43</v>
      </c>
      <c r="L519" s="61" t="s">
        <v>48</v>
      </c>
      <c r="M519" s="61">
        <v>24000</v>
      </c>
    </row>
    <row r="520" spans="1:13" x14ac:dyDescent="0.35">
      <c r="A520" s="61" t="s">
        <v>118</v>
      </c>
      <c r="B520" s="61" t="s">
        <v>119</v>
      </c>
      <c r="C520" s="61" t="s">
        <v>6</v>
      </c>
      <c r="D520" s="61" t="s">
        <v>58</v>
      </c>
      <c r="E520" s="61" t="s">
        <v>2</v>
      </c>
      <c r="F520" s="61" t="s">
        <v>63</v>
      </c>
      <c r="G520" s="61" t="s">
        <v>22</v>
      </c>
      <c r="H520" s="11">
        <f>Prislista!H520*'Prislista 2021-10-01'!$H$1</f>
        <v>769.43700000000013</v>
      </c>
      <c r="I520" s="11">
        <f>Prislista!I520*'Prislista 2021-10-01'!$H$1</f>
        <v>854.93000000000006</v>
      </c>
      <c r="J520" s="11">
        <f>Prislista!J520*'Prislista 2021-10-01'!$H$1</f>
        <v>1122.43</v>
      </c>
      <c r="K520" s="11">
        <f>Prislista!K520*'Prislista 2021-10-01'!$H$1</f>
        <v>1202.68</v>
      </c>
      <c r="L520" s="61" t="s">
        <v>48</v>
      </c>
      <c r="M520" s="61">
        <v>24000</v>
      </c>
    </row>
    <row r="521" spans="1:13" x14ac:dyDescent="0.35">
      <c r="A521" s="61" t="s">
        <v>118</v>
      </c>
      <c r="B521" s="61" t="s">
        <v>119</v>
      </c>
      <c r="C521" s="61" t="s">
        <v>6</v>
      </c>
      <c r="D521" s="61" t="s">
        <v>58</v>
      </c>
      <c r="E521" s="61" t="s">
        <v>2</v>
      </c>
      <c r="F521" s="61" t="s">
        <v>63</v>
      </c>
      <c r="G521" s="61" t="s">
        <v>23</v>
      </c>
      <c r="H521" s="11">
        <f>Prislista!H521*'Prislista 2021-10-01'!$H$1</f>
        <v>769.43700000000013</v>
      </c>
      <c r="I521" s="11">
        <f>Prislista!I521*'Prislista 2021-10-01'!$H$1</f>
        <v>854.93000000000006</v>
      </c>
      <c r="J521" s="11">
        <f>Prislista!J521*'Prislista 2021-10-01'!$H$1</f>
        <v>1122.43</v>
      </c>
      <c r="K521" s="11">
        <f>Prislista!K521*'Prislista 2021-10-01'!$H$1</f>
        <v>1202.68</v>
      </c>
      <c r="L521" s="61" t="s">
        <v>48</v>
      </c>
      <c r="M521" s="61">
        <v>24000</v>
      </c>
    </row>
    <row r="522" spans="1:13" x14ac:dyDescent="0.35">
      <c r="A522" s="61" t="s">
        <v>118</v>
      </c>
      <c r="B522" s="61" t="s">
        <v>119</v>
      </c>
      <c r="C522" s="61" t="s">
        <v>6</v>
      </c>
      <c r="D522" s="61" t="s">
        <v>58</v>
      </c>
      <c r="E522" s="61" t="s">
        <v>3</v>
      </c>
      <c r="F522" s="61" t="s">
        <v>63</v>
      </c>
      <c r="G522" s="61" t="s">
        <v>24</v>
      </c>
      <c r="H522" s="11">
        <f>Prislista!H522*'Prislista 2021-10-01'!$H$1</f>
        <v>769.43700000000013</v>
      </c>
      <c r="I522" s="11">
        <f>Prislista!I522*'Prislista 2021-10-01'!$H$1</f>
        <v>854.93000000000006</v>
      </c>
      <c r="J522" s="11">
        <f>Prislista!J522*'Prislista 2021-10-01'!$H$1</f>
        <v>1122.43</v>
      </c>
      <c r="K522" s="11">
        <f>Prislista!K522*'Prislista 2021-10-01'!$H$1</f>
        <v>1202.68</v>
      </c>
      <c r="L522" s="61" t="s">
        <v>48</v>
      </c>
      <c r="M522" s="61">
        <v>24000</v>
      </c>
    </row>
    <row r="523" spans="1:13" x14ac:dyDescent="0.35">
      <c r="A523" s="61" t="s">
        <v>118</v>
      </c>
      <c r="B523" s="61" t="s">
        <v>119</v>
      </c>
      <c r="C523" s="61" t="s">
        <v>6</v>
      </c>
      <c r="D523" s="61" t="s">
        <v>59</v>
      </c>
      <c r="E523" s="61" t="s">
        <v>2</v>
      </c>
      <c r="F523" s="61" t="s">
        <v>63</v>
      </c>
      <c r="G523" s="61" t="s">
        <v>60</v>
      </c>
      <c r="H523" s="11">
        <f>Prislista!H523*'Prislista 2021-10-01'!$H$1</f>
        <v>654.84</v>
      </c>
      <c r="I523" s="11">
        <f>Prislista!I523*'Prislista 2021-10-01'!$H$1</f>
        <v>727.6</v>
      </c>
      <c r="J523" s="11">
        <f>Prislista!J523*'Prislista 2021-10-01'!$H$1</f>
        <v>898.80000000000007</v>
      </c>
      <c r="K523" s="11">
        <f>Prislista!K523*'Prislista 2021-10-01'!$H$1</f>
        <v>979.05000000000007</v>
      </c>
      <c r="L523" s="61" t="s">
        <v>48</v>
      </c>
      <c r="M523" s="61">
        <v>24000</v>
      </c>
    </row>
    <row r="524" spans="1:13" x14ac:dyDescent="0.35">
      <c r="A524" s="61" t="s">
        <v>118</v>
      </c>
      <c r="B524" s="61" t="s">
        <v>119</v>
      </c>
      <c r="C524" s="61" t="s">
        <v>6</v>
      </c>
      <c r="D524" s="61" t="s">
        <v>59</v>
      </c>
      <c r="E524" s="61" t="s">
        <v>2</v>
      </c>
      <c r="F524" s="61" t="s">
        <v>63</v>
      </c>
      <c r="G524" s="61" t="s">
        <v>25</v>
      </c>
      <c r="H524" s="11">
        <f>Prislista!H524*'Prislista 2021-10-01'!$H$1</f>
        <v>654.84</v>
      </c>
      <c r="I524" s="11">
        <f>Prislista!I524*'Prislista 2021-10-01'!$H$1</f>
        <v>727.6</v>
      </c>
      <c r="J524" s="11">
        <f>Prislista!J524*'Prislista 2021-10-01'!$H$1</f>
        <v>898.80000000000007</v>
      </c>
      <c r="K524" s="11">
        <f>Prislista!K524*'Prislista 2021-10-01'!$H$1</f>
        <v>979.05000000000007</v>
      </c>
      <c r="L524" s="61" t="s">
        <v>48</v>
      </c>
      <c r="M524" s="61">
        <v>24000</v>
      </c>
    </row>
    <row r="525" spans="1:13" x14ac:dyDescent="0.35">
      <c r="A525" s="61" t="s">
        <v>118</v>
      </c>
      <c r="B525" s="61" t="s">
        <v>119</v>
      </c>
      <c r="C525" s="61" t="s">
        <v>6</v>
      </c>
      <c r="D525" s="61" t="s">
        <v>59</v>
      </c>
      <c r="E525" s="61" t="s">
        <v>2</v>
      </c>
      <c r="F525" s="61" t="s">
        <v>63</v>
      </c>
      <c r="G525" s="61" t="s">
        <v>26</v>
      </c>
      <c r="H525" s="11">
        <f>Prislista!H525*'Prislista 2021-10-01'!$H$1</f>
        <v>654.84</v>
      </c>
      <c r="I525" s="11">
        <f>Prislista!I525*'Prislista 2021-10-01'!$H$1</f>
        <v>727.6</v>
      </c>
      <c r="J525" s="11">
        <f>Prislista!J525*'Prislista 2021-10-01'!$H$1</f>
        <v>898.80000000000007</v>
      </c>
      <c r="K525" s="11">
        <f>Prislista!K525*'Prislista 2021-10-01'!$H$1</f>
        <v>979.05000000000007</v>
      </c>
      <c r="L525" s="61" t="s">
        <v>48</v>
      </c>
      <c r="M525" s="61">
        <v>24000</v>
      </c>
    </row>
    <row r="526" spans="1:13" x14ac:dyDescent="0.35">
      <c r="A526" s="61" t="s">
        <v>118</v>
      </c>
      <c r="B526" s="61" t="s">
        <v>119</v>
      </c>
      <c r="C526" s="61" t="s">
        <v>6</v>
      </c>
      <c r="D526" s="61" t="s">
        <v>59</v>
      </c>
      <c r="E526" s="61" t="s">
        <v>3</v>
      </c>
      <c r="F526" s="61" t="s">
        <v>63</v>
      </c>
      <c r="G526" s="61" t="s">
        <v>27</v>
      </c>
      <c r="H526" s="11">
        <f>Prislista!H526*'Prislista 2021-10-01'!$H$1</f>
        <v>654.84</v>
      </c>
      <c r="I526" s="11">
        <f>Prislista!I526*'Prislista 2021-10-01'!$H$1</f>
        <v>727.6</v>
      </c>
      <c r="J526" s="11">
        <f>Prislista!J526*'Prislista 2021-10-01'!$H$1</f>
        <v>898.80000000000007</v>
      </c>
      <c r="K526" s="11">
        <f>Prislista!K526*'Prislista 2021-10-01'!$H$1</f>
        <v>979.05000000000007</v>
      </c>
      <c r="L526" s="61" t="s">
        <v>48</v>
      </c>
      <c r="M526" s="61">
        <v>24000</v>
      </c>
    </row>
    <row r="527" spans="1:13" x14ac:dyDescent="0.35">
      <c r="A527" s="61" t="s">
        <v>118</v>
      </c>
      <c r="B527" s="61" t="s">
        <v>119</v>
      </c>
      <c r="C527" s="61" t="s">
        <v>6</v>
      </c>
      <c r="D527" s="61" t="s">
        <v>61</v>
      </c>
      <c r="E527" s="61" t="s">
        <v>2</v>
      </c>
      <c r="F527" s="61" t="s">
        <v>63</v>
      </c>
      <c r="G527" s="61" t="s">
        <v>62</v>
      </c>
      <c r="H527" s="11">
        <f>Prislista!H527*'Prislista 2021-10-01'!$H$1</f>
        <v>673.13700000000006</v>
      </c>
      <c r="I527" s="11">
        <f>Prislista!I527*'Prislista 2021-10-01'!$H$1</f>
        <v>747.93000000000006</v>
      </c>
      <c r="J527" s="11">
        <f>Prislista!J527*'Prislista 2021-10-01'!$H$1</f>
        <v>854.93000000000006</v>
      </c>
      <c r="K527" s="11">
        <f>Prislista!K527*'Prislista 2021-10-01'!$H$1</f>
        <v>908.43000000000006</v>
      </c>
      <c r="L527" s="61" t="s">
        <v>48</v>
      </c>
      <c r="M527" s="61">
        <v>24000</v>
      </c>
    </row>
    <row r="528" spans="1:13" x14ac:dyDescent="0.35">
      <c r="A528" s="61" t="s">
        <v>118</v>
      </c>
      <c r="B528" s="61" t="s">
        <v>119</v>
      </c>
      <c r="C528" s="61" t="s">
        <v>7</v>
      </c>
      <c r="D528" s="61" t="s">
        <v>47</v>
      </c>
      <c r="E528" s="61" t="s">
        <v>2</v>
      </c>
      <c r="F528" s="61" t="s">
        <v>63</v>
      </c>
      <c r="G528" s="61" t="s">
        <v>10</v>
      </c>
      <c r="H528" s="11">
        <f>Prislista!H528*'Prislista 2021-10-01'!$H$1</f>
        <v>779.16330000000005</v>
      </c>
      <c r="I528" s="11">
        <f>Prislista!I528*'Prislista 2021-10-01'!$H$1</f>
        <v>865.73700000000008</v>
      </c>
      <c r="J528" s="11">
        <f>Prislista!J528*'Prislista 2021-10-01'!$H$1</f>
        <v>961.93000000000006</v>
      </c>
      <c r="K528" s="11">
        <f>Prislista!K528*'Prislista 2021-10-01'!$H$1</f>
        <v>1229.43</v>
      </c>
      <c r="L528" s="61" t="s">
        <v>48</v>
      </c>
      <c r="M528" s="61">
        <v>26000</v>
      </c>
    </row>
    <row r="529" spans="1:13" x14ac:dyDescent="0.35">
      <c r="A529" s="61" t="s">
        <v>118</v>
      </c>
      <c r="B529" s="61" t="s">
        <v>119</v>
      </c>
      <c r="C529" s="61" t="s">
        <v>7</v>
      </c>
      <c r="D529" s="61" t="s">
        <v>47</v>
      </c>
      <c r="E529" s="61" t="s">
        <v>2</v>
      </c>
      <c r="F529" s="61" t="s">
        <v>63</v>
      </c>
      <c r="G529" s="61" t="s">
        <v>11</v>
      </c>
      <c r="H529" s="11">
        <f>Prislista!H529*'Prislista 2021-10-01'!$H$1</f>
        <v>779.16330000000005</v>
      </c>
      <c r="I529" s="11">
        <f>Prislista!I529*'Prislista 2021-10-01'!$H$1</f>
        <v>865.73700000000008</v>
      </c>
      <c r="J529" s="11">
        <f>Prislista!J529*'Prislista 2021-10-01'!$H$1</f>
        <v>961.93000000000006</v>
      </c>
      <c r="K529" s="11">
        <f>Prislista!K529*'Prislista 2021-10-01'!$H$1</f>
        <v>1229.43</v>
      </c>
      <c r="L529" s="61" t="s">
        <v>48</v>
      </c>
      <c r="M529" s="61">
        <v>26000</v>
      </c>
    </row>
    <row r="530" spans="1:13" x14ac:dyDescent="0.35">
      <c r="A530" s="61" t="s">
        <v>118</v>
      </c>
      <c r="B530" s="61" t="s">
        <v>119</v>
      </c>
      <c r="C530" s="61" t="s">
        <v>7</v>
      </c>
      <c r="D530" s="61" t="s">
        <v>47</v>
      </c>
      <c r="E530" s="61" t="s">
        <v>2</v>
      </c>
      <c r="F530" s="61" t="s">
        <v>63</v>
      </c>
      <c r="G530" s="61" t="s">
        <v>49</v>
      </c>
      <c r="H530" s="11">
        <f>Prislista!H530*'Prislista 2021-10-01'!$H$1</f>
        <v>779.16330000000005</v>
      </c>
      <c r="I530" s="11">
        <f>Prislista!I530*'Prislista 2021-10-01'!$H$1</f>
        <v>865.73700000000008</v>
      </c>
      <c r="J530" s="11">
        <f>Prislista!J530*'Prislista 2021-10-01'!$H$1</f>
        <v>961.93000000000006</v>
      </c>
      <c r="K530" s="11">
        <f>Prislista!K530*'Prislista 2021-10-01'!$H$1</f>
        <v>1229.43</v>
      </c>
      <c r="L530" s="61" t="s">
        <v>48</v>
      </c>
      <c r="M530" s="61">
        <v>26000</v>
      </c>
    </row>
    <row r="531" spans="1:13" x14ac:dyDescent="0.35">
      <c r="A531" s="61" t="s">
        <v>118</v>
      </c>
      <c r="B531" s="61" t="s">
        <v>119</v>
      </c>
      <c r="C531" s="61" t="s">
        <v>7</v>
      </c>
      <c r="D531" s="61" t="s">
        <v>47</v>
      </c>
      <c r="E531" s="61" t="s">
        <v>2</v>
      </c>
      <c r="F531" s="61" t="s">
        <v>63</v>
      </c>
      <c r="G531" s="61" t="s">
        <v>12</v>
      </c>
      <c r="H531" s="11">
        <f>Prislista!H531*'Prislista 2021-10-01'!$H$1</f>
        <v>779.16330000000005</v>
      </c>
      <c r="I531" s="11">
        <f>Prislista!I531*'Prislista 2021-10-01'!$H$1</f>
        <v>865.73700000000008</v>
      </c>
      <c r="J531" s="11">
        <f>Prislista!J531*'Prislista 2021-10-01'!$H$1</f>
        <v>961.93000000000006</v>
      </c>
      <c r="K531" s="11">
        <f>Prislista!K531*'Prislista 2021-10-01'!$H$1</f>
        <v>1229.43</v>
      </c>
      <c r="L531" s="61" t="s">
        <v>48</v>
      </c>
      <c r="M531" s="61">
        <v>26000</v>
      </c>
    </row>
    <row r="532" spans="1:13" x14ac:dyDescent="0.35">
      <c r="A532" s="61" t="s">
        <v>118</v>
      </c>
      <c r="B532" s="61" t="s">
        <v>119</v>
      </c>
      <c r="C532" s="61" t="s">
        <v>7</v>
      </c>
      <c r="D532" s="61" t="s">
        <v>50</v>
      </c>
      <c r="E532" s="61" t="s">
        <v>2</v>
      </c>
      <c r="F532" s="61" t="s">
        <v>63</v>
      </c>
      <c r="G532" s="61" t="s">
        <v>13</v>
      </c>
      <c r="H532" s="11">
        <f>Prislista!H532*'Prislista 2021-10-01'!$H$1</f>
        <v>673.13700000000006</v>
      </c>
      <c r="I532" s="11">
        <f>Prislista!I532*'Prislista 2021-10-01'!$H$1</f>
        <v>747.93000000000006</v>
      </c>
      <c r="J532" s="11">
        <f>Prislista!J532*'Prislista 2021-10-01'!$H$1</f>
        <v>961.93000000000006</v>
      </c>
      <c r="K532" s="11">
        <f>Prislista!K532*'Prislista 2021-10-01'!$H$1</f>
        <v>1116.01</v>
      </c>
      <c r="L532" s="61" t="s">
        <v>48</v>
      </c>
      <c r="M532" s="61">
        <v>26000</v>
      </c>
    </row>
    <row r="533" spans="1:13" x14ac:dyDescent="0.35">
      <c r="A533" s="61" t="s">
        <v>118</v>
      </c>
      <c r="B533" s="61" t="s">
        <v>119</v>
      </c>
      <c r="C533" s="61" t="s">
        <v>7</v>
      </c>
      <c r="D533" s="61" t="s">
        <v>50</v>
      </c>
      <c r="E533" s="61" t="s">
        <v>2</v>
      </c>
      <c r="F533" s="61" t="s">
        <v>63</v>
      </c>
      <c r="G533" s="61" t="s">
        <v>14</v>
      </c>
      <c r="H533" s="11">
        <f>Prislista!H533*'Prislista 2021-10-01'!$H$1</f>
        <v>673.13700000000006</v>
      </c>
      <c r="I533" s="11">
        <f>Prislista!I533*'Prislista 2021-10-01'!$H$1</f>
        <v>747.93000000000006</v>
      </c>
      <c r="J533" s="11">
        <f>Prislista!J533*'Prislista 2021-10-01'!$H$1</f>
        <v>961.93000000000006</v>
      </c>
      <c r="K533" s="11">
        <f>Prislista!K533*'Prislista 2021-10-01'!$H$1</f>
        <v>1116.01</v>
      </c>
      <c r="L533" s="61" t="s">
        <v>48</v>
      </c>
      <c r="M533" s="61">
        <v>26000</v>
      </c>
    </row>
    <row r="534" spans="1:13" x14ac:dyDescent="0.35">
      <c r="A534" s="61" t="s">
        <v>118</v>
      </c>
      <c r="B534" s="61" t="s">
        <v>119</v>
      </c>
      <c r="C534" s="61" t="s">
        <v>7</v>
      </c>
      <c r="D534" s="61" t="s">
        <v>50</v>
      </c>
      <c r="E534" s="61" t="s">
        <v>2</v>
      </c>
      <c r="F534" s="61" t="s">
        <v>63</v>
      </c>
      <c r="G534" s="61" t="s">
        <v>15</v>
      </c>
      <c r="H534" s="11">
        <f>Prislista!H534*'Prislista 2021-10-01'!$H$1</f>
        <v>673.13700000000006</v>
      </c>
      <c r="I534" s="11">
        <f>Prislista!I534*'Prislista 2021-10-01'!$H$1</f>
        <v>747.93000000000006</v>
      </c>
      <c r="J534" s="11">
        <f>Prislista!J534*'Prislista 2021-10-01'!$H$1</f>
        <v>961.93000000000006</v>
      </c>
      <c r="K534" s="11">
        <f>Prislista!K534*'Prislista 2021-10-01'!$H$1</f>
        <v>1116.01</v>
      </c>
      <c r="L534" s="61" t="s">
        <v>48</v>
      </c>
      <c r="M534" s="61">
        <v>26000</v>
      </c>
    </row>
    <row r="535" spans="1:13" x14ac:dyDescent="0.35">
      <c r="A535" s="61" t="s">
        <v>118</v>
      </c>
      <c r="B535" s="61" t="s">
        <v>119</v>
      </c>
      <c r="C535" s="61" t="s">
        <v>7</v>
      </c>
      <c r="D535" s="61" t="s">
        <v>50</v>
      </c>
      <c r="E535" s="61" t="s">
        <v>2</v>
      </c>
      <c r="F535" s="61" t="s">
        <v>63</v>
      </c>
      <c r="G535" s="61" t="s">
        <v>16</v>
      </c>
      <c r="H535" s="11">
        <f>Prislista!H535*'Prislista 2021-10-01'!$H$1</f>
        <v>673.13700000000006</v>
      </c>
      <c r="I535" s="11">
        <f>Prislista!I535*'Prislista 2021-10-01'!$H$1</f>
        <v>747.93000000000006</v>
      </c>
      <c r="J535" s="11">
        <f>Prislista!J535*'Prislista 2021-10-01'!$H$1</f>
        <v>961.93000000000006</v>
      </c>
      <c r="K535" s="11">
        <f>Prislista!K535*'Prislista 2021-10-01'!$H$1</f>
        <v>1116.01</v>
      </c>
      <c r="L535" s="61" t="s">
        <v>48</v>
      </c>
      <c r="M535" s="61">
        <v>26000</v>
      </c>
    </row>
    <row r="536" spans="1:13" x14ac:dyDescent="0.35">
      <c r="A536" s="61" t="s">
        <v>118</v>
      </c>
      <c r="B536" s="61" t="s">
        <v>119</v>
      </c>
      <c r="C536" s="61" t="s">
        <v>7</v>
      </c>
      <c r="D536" s="61" t="s">
        <v>50</v>
      </c>
      <c r="E536" s="61" t="s">
        <v>2</v>
      </c>
      <c r="F536" s="61" t="s">
        <v>63</v>
      </c>
      <c r="G536" s="61" t="s">
        <v>17</v>
      </c>
      <c r="H536" s="11">
        <f>Prislista!H536*'Prislista 2021-10-01'!$H$1</f>
        <v>673.13700000000006</v>
      </c>
      <c r="I536" s="11">
        <f>Prislista!I536*'Prislista 2021-10-01'!$H$1</f>
        <v>747.93000000000006</v>
      </c>
      <c r="J536" s="11">
        <f>Prislista!J536*'Prislista 2021-10-01'!$H$1</f>
        <v>961.93000000000006</v>
      </c>
      <c r="K536" s="11">
        <f>Prislista!K536*'Prislista 2021-10-01'!$H$1</f>
        <v>1116.01</v>
      </c>
      <c r="L536" s="61" t="s">
        <v>48</v>
      </c>
      <c r="M536" s="61">
        <v>26000</v>
      </c>
    </row>
    <row r="537" spans="1:13" x14ac:dyDescent="0.35">
      <c r="A537" s="61" t="s">
        <v>118</v>
      </c>
      <c r="B537" s="61" t="s">
        <v>119</v>
      </c>
      <c r="C537" s="61" t="s">
        <v>7</v>
      </c>
      <c r="D537" s="61" t="s">
        <v>51</v>
      </c>
      <c r="E537" s="61" t="s">
        <v>2</v>
      </c>
      <c r="F537" s="61" t="s">
        <v>63</v>
      </c>
      <c r="G537" s="61" t="s">
        <v>18</v>
      </c>
      <c r="H537" s="11">
        <f>Prislista!H537*'Prislista 2021-10-01'!$H$1</f>
        <v>624.98700000000008</v>
      </c>
      <c r="I537" s="11">
        <f>Prislista!I537*'Prislista 2021-10-01'!$H$1</f>
        <v>694.43000000000006</v>
      </c>
      <c r="J537" s="11">
        <f>Prislista!J537*'Prislista 2021-10-01'!$H$1</f>
        <v>866.7</v>
      </c>
      <c r="K537" s="11">
        <f>Prislista!K537*'Prislista 2021-10-01'!$H$1</f>
        <v>973.7</v>
      </c>
      <c r="L537" s="61" t="s">
        <v>48</v>
      </c>
      <c r="M537" s="61">
        <v>26000</v>
      </c>
    </row>
    <row r="538" spans="1:13" x14ac:dyDescent="0.35">
      <c r="A538" s="61" t="s">
        <v>118</v>
      </c>
      <c r="B538" s="61" t="s">
        <v>119</v>
      </c>
      <c r="C538" s="61" t="s">
        <v>7</v>
      </c>
      <c r="D538" s="61" t="s">
        <v>51</v>
      </c>
      <c r="E538" s="61" t="s">
        <v>2</v>
      </c>
      <c r="F538" s="61" t="s">
        <v>63</v>
      </c>
      <c r="G538" s="61" t="s">
        <v>19</v>
      </c>
      <c r="H538" s="11">
        <f>Prislista!H538*'Prislista 2021-10-01'!$H$1</f>
        <v>624.98700000000008</v>
      </c>
      <c r="I538" s="11">
        <f>Prislista!I538*'Prislista 2021-10-01'!$H$1</f>
        <v>694.43000000000006</v>
      </c>
      <c r="J538" s="11">
        <f>Prislista!J538*'Prislista 2021-10-01'!$H$1</f>
        <v>866.7</v>
      </c>
      <c r="K538" s="11">
        <f>Prislista!K538*'Prislista 2021-10-01'!$H$1</f>
        <v>973.7</v>
      </c>
      <c r="L538" s="61" t="s">
        <v>48</v>
      </c>
      <c r="M538" s="61">
        <v>26000</v>
      </c>
    </row>
    <row r="539" spans="1:13" x14ac:dyDescent="0.35">
      <c r="A539" s="61" t="s">
        <v>118</v>
      </c>
      <c r="B539" s="61" t="s">
        <v>119</v>
      </c>
      <c r="C539" s="61" t="s">
        <v>7</v>
      </c>
      <c r="D539" s="61" t="s">
        <v>51</v>
      </c>
      <c r="E539" s="61" t="s">
        <v>3</v>
      </c>
      <c r="F539" s="61" t="s">
        <v>63</v>
      </c>
      <c r="G539" s="61" t="s">
        <v>20</v>
      </c>
      <c r="H539" s="11">
        <f>Prislista!H539*'Prislista 2021-10-01'!$H$1</f>
        <v>624.98700000000008</v>
      </c>
      <c r="I539" s="11">
        <f>Prislista!I539*'Prislista 2021-10-01'!$H$1</f>
        <v>694.43000000000006</v>
      </c>
      <c r="J539" s="11">
        <f>Prislista!J539*'Prislista 2021-10-01'!$H$1</f>
        <v>866.7</v>
      </c>
      <c r="K539" s="11">
        <f>Prislista!K539*'Prislista 2021-10-01'!$H$1</f>
        <v>973.7</v>
      </c>
      <c r="L539" s="61" t="s">
        <v>48</v>
      </c>
      <c r="M539" s="61">
        <v>26000</v>
      </c>
    </row>
    <row r="540" spans="1:13" x14ac:dyDescent="0.35">
      <c r="A540" s="61" t="s">
        <v>118</v>
      </c>
      <c r="B540" s="61" t="s">
        <v>119</v>
      </c>
      <c r="C540" s="61" t="s">
        <v>7</v>
      </c>
      <c r="D540" s="61" t="s">
        <v>51</v>
      </c>
      <c r="E540" s="61" t="s">
        <v>3</v>
      </c>
      <c r="F540" s="61" t="s">
        <v>63</v>
      </c>
      <c r="G540" s="61" t="s">
        <v>21</v>
      </c>
      <c r="H540" s="11">
        <f>Prislista!H540*'Prislista 2021-10-01'!$H$1</f>
        <v>624.98700000000008</v>
      </c>
      <c r="I540" s="11">
        <f>Prislista!I540*'Prislista 2021-10-01'!$H$1</f>
        <v>694.43000000000006</v>
      </c>
      <c r="J540" s="11">
        <f>Prislista!J540*'Prislista 2021-10-01'!$H$1</f>
        <v>866.7</v>
      </c>
      <c r="K540" s="11">
        <f>Prislista!K540*'Prislista 2021-10-01'!$H$1</f>
        <v>973.7</v>
      </c>
      <c r="L540" s="61" t="s">
        <v>48</v>
      </c>
      <c r="M540" s="61">
        <v>26000</v>
      </c>
    </row>
    <row r="541" spans="1:13" x14ac:dyDescent="0.35">
      <c r="A541" s="61" t="s">
        <v>118</v>
      </c>
      <c r="B541" s="61" t="s">
        <v>119</v>
      </c>
      <c r="C541" s="61" t="s">
        <v>7</v>
      </c>
      <c r="D541" s="61" t="s">
        <v>52</v>
      </c>
      <c r="E541" s="61" t="s">
        <v>2</v>
      </c>
      <c r="F541" s="61" t="s">
        <v>63</v>
      </c>
      <c r="G541" s="61" t="s">
        <v>53</v>
      </c>
      <c r="H541" s="11">
        <f>Prislista!H541*'Prislista 2021-10-01'!$H$1</f>
        <v>779.16330000000005</v>
      </c>
      <c r="I541" s="11">
        <f>Prislista!I541*'Prislista 2021-10-01'!$H$1</f>
        <v>865.73700000000008</v>
      </c>
      <c r="J541" s="11">
        <f>Prislista!J541*'Prislista 2021-10-01'!$H$1</f>
        <v>961.93000000000006</v>
      </c>
      <c r="K541" s="11">
        <f>Prislista!K541*'Prislista 2021-10-01'!$H$1</f>
        <v>1229.43</v>
      </c>
      <c r="L541" s="61" t="s">
        <v>48</v>
      </c>
      <c r="M541" s="61">
        <v>26000</v>
      </c>
    </row>
    <row r="542" spans="1:13" x14ac:dyDescent="0.35">
      <c r="A542" s="61" t="s">
        <v>118</v>
      </c>
      <c r="B542" s="61" t="s">
        <v>119</v>
      </c>
      <c r="C542" s="61" t="s">
        <v>7</v>
      </c>
      <c r="D542" s="61" t="s">
        <v>52</v>
      </c>
      <c r="E542" s="61" t="s">
        <v>2</v>
      </c>
      <c r="F542" s="61" t="s">
        <v>63</v>
      </c>
      <c r="G542" s="61" t="s">
        <v>54</v>
      </c>
      <c r="H542" s="11">
        <f>Prislista!H542*'Prislista 2021-10-01'!$H$1</f>
        <v>779.16330000000005</v>
      </c>
      <c r="I542" s="11">
        <f>Prislista!I542*'Prislista 2021-10-01'!$H$1</f>
        <v>865.73700000000008</v>
      </c>
      <c r="J542" s="11">
        <f>Prislista!J542*'Prislista 2021-10-01'!$H$1</f>
        <v>961.93000000000006</v>
      </c>
      <c r="K542" s="11">
        <f>Prislista!K542*'Prislista 2021-10-01'!$H$1</f>
        <v>1229.43</v>
      </c>
      <c r="L542" s="61" t="s">
        <v>48</v>
      </c>
      <c r="M542" s="61">
        <v>26000</v>
      </c>
    </row>
    <row r="543" spans="1:13" x14ac:dyDescent="0.35">
      <c r="A543" s="61" t="s">
        <v>118</v>
      </c>
      <c r="B543" s="61" t="s">
        <v>119</v>
      </c>
      <c r="C543" s="61" t="s">
        <v>7</v>
      </c>
      <c r="D543" s="61" t="s">
        <v>52</v>
      </c>
      <c r="E543" s="61" t="s">
        <v>2</v>
      </c>
      <c r="F543" s="61" t="s">
        <v>63</v>
      </c>
      <c r="G543" s="61" t="s">
        <v>55</v>
      </c>
      <c r="H543" s="11">
        <f>Prislista!H543*'Prislista 2021-10-01'!$H$1</f>
        <v>779.16330000000005</v>
      </c>
      <c r="I543" s="11">
        <f>Prislista!I543*'Prislista 2021-10-01'!$H$1</f>
        <v>865.73700000000008</v>
      </c>
      <c r="J543" s="11">
        <f>Prislista!J543*'Prislista 2021-10-01'!$H$1</f>
        <v>961.93000000000006</v>
      </c>
      <c r="K543" s="11">
        <f>Prislista!K543*'Prislista 2021-10-01'!$H$1</f>
        <v>1229.43</v>
      </c>
      <c r="L543" s="61" t="s">
        <v>48</v>
      </c>
      <c r="M543" s="61">
        <v>26000</v>
      </c>
    </row>
    <row r="544" spans="1:13" x14ac:dyDescent="0.35">
      <c r="A544" s="61" t="s">
        <v>118</v>
      </c>
      <c r="B544" s="61" t="s">
        <v>119</v>
      </c>
      <c r="C544" s="61" t="s">
        <v>7</v>
      </c>
      <c r="D544" s="61" t="s">
        <v>52</v>
      </c>
      <c r="E544" s="61" t="s">
        <v>2</v>
      </c>
      <c r="F544" s="61" t="s">
        <v>63</v>
      </c>
      <c r="G544" s="61" t="s">
        <v>56</v>
      </c>
      <c r="H544" s="11">
        <f>Prislista!H544*'Prislista 2021-10-01'!$H$1</f>
        <v>779.16330000000005</v>
      </c>
      <c r="I544" s="11">
        <f>Prislista!I544*'Prislista 2021-10-01'!$H$1</f>
        <v>865.73700000000008</v>
      </c>
      <c r="J544" s="11">
        <f>Prislista!J544*'Prislista 2021-10-01'!$H$1</f>
        <v>961.93000000000006</v>
      </c>
      <c r="K544" s="11">
        <f>Prislista!K544*'Prislista 2021-10-01'!$H$1</f>
        <v>1229.43</v>
      </c>
      <c r="L544" s="61" t="s">
        <v>48</v>
      </c>
      <c r="M544" s="61">
        <v>26000</v>
      </c>
    </row>
    <row r="545" spans="1:13" x14ac:dyDescent="0.35">
      <c r="A545" s="61" t="s">
        <v>118</v>
      </c>
      <c r="B545" s="61" t="s">
        <v>119</v>
      </c>
      <c r="C545" s="61" t="s">
        <v>7</v>
      </c>
      <c r="D545" s="61" t="s">
        <v>52</v>
      </c>
      <c r="E545" s="61" t="s">
        <v>2</v>
      </c>
      <c r="F545" s="61" t="s">
        <v>63</v>
      </c>
      <c r="G545" s="61" t="s">
        <v>57</v>
      </c>
      <c r="H545" s="11">
        <f>Prislista!H545*'Prislista 2021-10-01'!$H$1</f>
        <v>779.16330000000005</v>
      </c>
      <c r="I545" s="11">
        <f>Prislista!I545*'Prislista 2021-10-01'!$H$1</f>
        <v>865.73700000000008</v>
      </c>
      <c r="J545" s="11">
        <f>Prislista!J545*'Prislista 2021-10-01'!$H$1</f>
        <v>961.93000000000006</v>
      </c>
      <c r="K545" s="11">
        <f>Prislista!K545*'Prislista 2021-10-01'!$H$1</f>
        <v>1229.43</v>
      </c>
      <c r="L545" s="61" t="s">
        <v>48</v>
      </c>
      <c r="M545" s="61">
        <v>26000</v>
      </c>
    </row>
    <row r="546" spans="1:13" x14ac:dyDescent="0.35">
      <c r="A546" s="61" t="s">
        <v>118</v>
      </c>
      <c r="B546" s="61" t="s">
        <v>119</v>
      </c>
      <c r="C546" s="61" t="s">
        <v>7</v>
      </c>
      <c r="D546" s="61" t="s">
        <v>58</v>
      </c>
      <c r="E546" s="61" t="s">
        <v>2</v>
      </c>
      <c r="F546" s="61" t="s">
        <v>63</v>
      </c>
      <c r="G546" s="61" t="s">
        <v>22</v>
      </c>
      <c r="H546" s="11">
        <f>Prislista!H546*'Prislista 2021-10-01'!$H$1</f>
        <v>769.43700000000013</v>
      </c>
      <c r="I546" s="11">
        <f>Prislista!I546*'Prislista 2021-10-01'!$H$1</f>
        <v>854.93000000000006</v>
      </c>
      <c r="J546" s="11">
        <f>Prislista!J546*'Prislista 2021-10-01'!$H$1</f>
        <v>1122.43</v>
      </c>
      <c r="K546" s="11">
        <f>Prislista!K546*'Prislista 2021-10-01'!$H$1</f>
        <v>1202.68</v>
      </c>
      <c r="L546" s="61" t="s">
        <v>48</v>
      </c>
      <c r="M546" s="61">
        <v>26000</v>
      </c>
    </row>
    <row r="547" spans="1:13" x14ac:dyDescent="0.35">
      <c r="A547" s="61" t="s">
        <v>118</v>
      </c>
      <c r="B547" s="61" t="s">
        <v>119</v>
      </c>
      <c r="C547" s="61" t="s">
        <v>7</v>
      </c>
      <c r="D547" s="61" t="s">
        <v>58</v>
      </c>
      <c r="E547" s="61" t="s">
        <v>2</v>
      </c>
      <c r="F547" s="61" t="s">
        <v>63</v>
      </c>
      <c r="G547" s="61" t="s">
        <v>23</v>
      </c>
      <c r="H547" s="11">
        <f>Prislista!H547*'Prislista 2021-10-01'!$H$1</f>
        <v>769.43700000000013</v>
      </c>
      <c r="I547" s="11">
        <f>Prislista!I547*'Prislista 2021-10-01'!$H$1</f>
        <v>854.93000000000006</v>
      </c>
      <c r="J547" s="11">
        <f>Prislista!J547*'Prislista 2021-10-01'!$H$1</f>
        <v>1122.43</v>
      </c>
      <c r="K547" s="11">
        <f>Prislista!K547*'Prislista 2021-10-01'!$H$1</f>
        <v>1202.68</v>
      </c>
      <c r="L547" s="61" t="s">
        <v>48</v>
      </c>
      <c r="M547" s="61">
        <v>26000</v>
      </c>
    </row>
    <row r="548" spans="1:13" x14ac:dyDescent="0.35">
      <c r="A548" s="61" t="s">
        <v>118</v>
      </c>
      <c r="B548" s="61" t="s">
        <v>119</v>
      </c>
      <c r="C548" s="61" t="s">
        <v>7</v>
      </c>
      <c r="D548" s="61" t="s">
        <v>58</v>
      </c>
      <c r="E548" s="61" t="s">
        <v>3</v>
      </c>
      <c r="F548" s="61" t="s">
        <v>63</v>
      </c>
      <c r="G548" s="61" t="s">
        <v>24</v>
      </c>
      <c r="H548" s="11">
        <f>Prislista!H548*'Prislista 2021-10-01'!$H$1</f>
        <v>769.43700000000013</v>
      </c>
      <c r="I548" s="11">
        <f>Prislista!I548*'Prislista 2021-10-01'!$H$1</f>
        <v>854.93000000000006</v>
      </c>
      <c r="J548" s="11">
        <f>Prislista!J548*'Prislista 2021-10-01'!$H$1</f>
        <v>1122.43</v>
      </c>
      <c r="K548" s="11">
        <f>Prislista!K548*'Prislista 2021-10-01'!$H$1</f>
        <v>1202.68</v>
      </c>
      <c r="L548" s="61" t="s">
        <v>48</v>
      </c>
      <c r="M548" s="61">
        <v>26000</v>
      </c>
    </row>
    <row r="549" spans="1:13" x14ac:dyDescent="0.35">
      <c r="A549" s="61" t="s">
        <v>118</v>
      </c>
      <c r="B549" s="61" t="s">
        <v>119</v>
      </c>
      <c r="C549" s="61" t="s">
        <v>7</v>
      </c>
      <c r="D549" s="61" t="s">
        <v>59</v>
      </c>
      <c r="E549" s="61" t="s">
        <v>2</v>
      </c>
      <c r="F549" s="61" t="s">
        <v>63</v>
      </c>
      <c r="G549" s="61" t="s">
        <v>60</v>
      </c>
      <c r="H549" s="11">
        <f>Prislista!H549*'Prislista 2021-10-01'!$H$1</f>
        <v>624.98700000000008</v>
      </c>
      <c r="I549" s="11">
        <f>Prislista!I549*'Prislista 2021-10-01'!$H$1</f>
        <v>694.43000000000006</v>
      </c>
      <c r="J549" s="11">
        <f>Prislista!J549*'Prislista 2021-10-01'!$H$1</f>
        <v>866.7</v>
      </c>
      <c r="K549" s="11">
        <f>Prislista!K549*'Prislista 2021-10-01'!$H$1</f>
        <v>973.7</v>
      </c>
      <c r="L549" s="61" t="s">
        <v>48</v>
      </c>
      <c r="M549" s="61">
        <v>26000</v>
      </c>
    </row>
    <row r="550" spans="1:13" x14ac:dyDescent="0.35">
      <c r="A550" s="61" t="s">
        <v>118</v>
      </c>
      <c r="B550" s="61" t="s">
        <v>119</v>
      </c>
      <c r="C550" s="61" t="s">
        <v>7</v>
      </c>
      <c r="D550" s="61" t="s">
        <v>59</v>
      </c>
      <c r="E550" s="61" t="s">
        <v>2</v>
      </c>
      <c r="F550" s="61" t="s">
        <v>63</v>
      </c>
      <c r="G550" s="61" t="s">
        <v>25</v>
      </c>
      <c r="H550" s="11">
        <f>Prislista!H550*'Prislista 2021-10-01'!$H$1</f>
        <v>624.98700000000008</v>
      </c>
      <c r="I550" s="11">
        <f>Prislista!I550*'Prislista 2021-10-01'!$H$1</f>
        <v>694.43000000000006</v>
      </c>
      <c r="J550" s="11">
        <f>Prislista!J550*'Prislista 2021-10-01'!$H$1</f>
        <v>866.7</v>
      </c>
      <c r="K550" s="11">
        <f>Prislista!K550*'Prislista 2021-10-01'!$H$1</f>
        <v>973.7</v>
      </c>
      <c r="L550" s="61" t="s">
        <v>48</v>
      </c>
      <c r="M550" s="61">
        <v>26000</v>
      </c>
    </row>
    <row r="551" spans="1:13" x14ac:dyDescent="0.35">
      <c r="A551" s="61" t="s">
        <v>118</v>
      </c>
      <c r="B551" s="61" t="s">
        <v>119</v>
      </c>
      <c r="C551" s="61" t="s">
        <v>7</v>
      </c>
      <c r="D551" s="61" t="s">
        <v>59</v>
      </c>
      <c r="E551" s="61" t="s">
        <v>2</v>
      </c>
      <c r="F551" s="61" t="s">
        <v>63</v>
      </c>
      <c r="G551" s="61" t="s">
        <v>26</v>
      </c>
      <c r="H551" s="11">
        <f>Prislista!H551*'Prislista 2021-10-01'!$H$1</f>
        <v>624.98700000000008</v>
      </c>
      <c r="I551" s="11">
        <f>Prislista!I551*'Prislista 2021-10-01'!$H$1</f>
        <v>694.43000000000006</v>
      </c>
      <c r="J551" s="11">
        <f>Prislista!J551*'Prislista 2021-10-01'!$H$1</f>
        <v>866.7</v>
      </c>
      <c r="K551" s="11">
        <f>Prislista!K551*'Prislista 2021-10-01'!$H$1</f>
        <v>973.7</v>
      </c>
      <c r="L551" s="61" t="s">
        <v>48</v>
      </c>
      <c r="M551" s="61">
        <v>26000</v>
      </c>
    </row>
    <row r="552" spans="1:13" x14ac:dyDescent="0.35">
      <c r="A552" s="61" t="s">
        <v>118</v>
      </c>
      <c r="B552" s="61" t="s">
        <v>119</v>
      </c>
      <c r="C552" s="61" t="s">
        <v>7</v>
      </c>
      <c r="D552" s="61" t="s">
        <v>59</v>
      </c>
      <c r="E552" s="61" t="s">
        <v>3</v>
      </c>
      <c r="F552" s="61" t="s">
        <v>63</v>
      </c>
      <c r="G552" s="61" t="s">
        <v>27</v>
      </c>
      <c r="H552" s="11">
        <f>Prislista!H552*'Prislista 2021-10-01'!$H$1</f>
        <v>624.98700000000008</v>
      </c>
      <c r="I552" s="11">
        <f>Prislista!I552*'Prislista 2021-10-01'!$H$1</f>
        <v>694.43000000000006</v>
      </c>
      <c r="J552" s="11">
        <f>Prislista!J552*'Prislista 2021-10-01'!$H$1</f>
        <v>866.7</v>
      </c>
      <c r="K552" s="11">
        <f>Prislista!K552*'Prislista 2021-10-01'!$H$1</f>
        <v>973.7</v>
      </c>
      <c r="L552" s="61" t="s">
        <v>48</v>
      </c>
      <c r="M552" s="61">
        <v>26000</v>
      </c>
    </row>
    <row r="553" spans="1:13" x14ac:dyDescent="0.35">
      <c r="A553" s="61" t="s">
        <v>118</v>
      </c>
      <c r="B553" s="61" t="s">
        <v>119</v>
      </c>
      <c r="C553" s="61" t="s">
        <v>7</v>
      </c>
      <c r="D553" s="61" t="s">
        <v>61</v>
      </c>
      <c r="E553" s="61" t="s">
        <v>2</v>
      </c>
      <c r="F553" s="61" t="s">
        <v>63</v>
      </c>
      <c r="G553" s="61" t="s">
        <v>62</v>
      </c>
      <c r="H553" s="11">
        <f>Prislista!H553*'Prislista 2021-10-01'!$H$1</f>
        <v>673.13700000000006</v>
      </c>
      <c r="I553" s="11">
        <f>Prislista!I553*'Prislista 2021-10-01'!$H$1</f>
        <v>747.93000000000006</v>
      </c>
      <c r="J553" s="11">
        <f>Prislista!J553*'Prislista 2021-10-01'!$H$1</f>
        <v>854.93000000000006</v>
      </c>
      <c r="K553" s="11">
        <f>Prislista!K553*'Prislista 2021-10-01'!$H$1</f>
        <v>908.43000000000006</v>
      </c>
      <c r="L553" s="61" t="s">
        <v>48</v>
      </c>
      <c r="M553" s="61">
        <v>26000</v>
      </c>
    </row>
    <row r="554" spans="1:13" x14ac:dyDescent="0.35">
      <c r="A554" s="61" t="s">
        <v>118</v>
      </c>
      <c r="B554" s="61" t="s">
        <v>119</v>
      </c>
      <c r="C554" s="61" t="s">
        <v>8</v>
      </c>
      <c r="D554" s="61" t="s">
        <v>47</v>
      </c>
      <c r="E554" s="61" t="s">
        <v>2</v>
      </c>
      <c r="F554" s="61" t="s">
        <v>63</v>
      </c>
      <c r="G554" s="61" t="s">
        <v>10</v>
      </c>
      <c r="H554" s="11">
        <f>Prislista!H554*'Prislista 2021-10-01'!$H$1</f>
        <v>779.16330000000005</v>
      </c>
      <c r="I554" s="11">
        <f>Prislista!I554*'Prislista 2021-10-01'!$H$1</f>
        <v>865.73700000000008</v>
      </c>
      <c r="J554" s="11">
        <f>Prislista!J554*'Prislista 2021-10-01'!$H$1</f>
        <v>961.93000000000006</v>
      </c>
      <c r="K554" s="11">
        <f>Prislista!K554*'Prislista 2021-10-01'!$H$1</f>
        <v>1229.43</v>
      </c>
      <c r="L554" s="61" t="s">
        <v>48</v>
      </c>
      <c r="M554" s="61">
        <v>22000</v>
      </c>
    </row>
    <row r="555" spans="1:13" x14ac:dyDescent="0.35">
      <c r="A555" s="61" t="s">
        <v>118</v>
      </c>
      <c r="B555" s="61" t="s">
        <v>119</v>
      </c>
      <c r="C555" s="61" t="s">
        <v>8</v>
      </c>
      <c r="D555" s="61" t="s">
        <v>47</v>
      </c>
      <c r="E555" s="61" t="s">
        <v>2</v>
      </c>
      <c r="F555" s="61" t="s">
        <v>63</v>
      </c>
      <c r="G555" s="61" t="s">
        <v>11</v>
      </c>
      <c r="H555" s="11">
        <f>Prislista!H555*'Prislista 2021-10-01'!$H$1</f>
        <v>779.16330000000005</v>
      </c>
      <c r="I555" s="11">
        <f>Prislista!I555*'Prislista 2021-10-01'!$H$1</f>
        <v>865.73700000000008</v>
      </c>
      <c r="J555" s="11">
        <f>Prislista!J555*'Prislista 2021-10-01'!$H$1</f>
        <v>961.93000000000006</v>
      </c>
      <c r="K555" s="11">
        <f>Prislista!K555*'Prislista 2021-10-01'!$H$1</f>
        <v>1229.43</v>
      </c>
      <c r="L555" s="61" t="s">
        <v>48</v>
      </c>
      <c r="M555" s="61">
        <v>22000</v>
      </c>
    </row>
    <row r="556" spans="1:13" x14ac:dyDescent="0.35">
      <c r="A556" s="61" t="s">
        <v>118</v>
      </c>
      <c r="B556" s="61" t="s">
        <v>119</v>
      </c>
      <c r="C556" s="61" t="s">
        <v>8</v>
      </c>
      <c r="D556" s="61" t="s">
        <v>47</v>
      </c>
      <c r="E556" s="61" t="s">
        <v>2</v>
      </c>
      <c r="F556" s="61" t="s">
        <v>63</v>
      </c>
      <c r="G556" s="61" t="s">
        <v>49</v>
      </c>
      <c r="H556" s="11">
        <f>Prislista!H556*'Prislista 2021-10-01'!$H$1</f>
        <v>779.16330000000005</v>
      </c>
      <c r="I556" s="11">
        <f>Prislista!I556*'Prislista 2021-10-01'!$H$1</f>
        <v>865.73700000000008</v>
      </c>
      <c r="J556" s="11">
        <f>Prislista!J556*'Prislista 2021-10-01'!$H$1</f>
        <v>961.93000000000006</v>
      </c>
      <c r="K556" s="11">
        <f>Prislista!K556*'Prislista 2021-10-01'!$H$1</f>
        <v>1229.43</v>
      </c>
      <c r="L556" s="61" t="s">
        <v>48</v>
      </c>
      <c r="M556" s="61">
        <v>22000</v>
      </c>
    </row>
    <row r="557" spans="1:13" x14ac:dyDescent="0.35">
      <c r="A557" s="61" t="s">
        <v>118</v>
      </c>
      <c r="B557" s="61" t="s">
        <v>119</v>
      </c>
      <c r="C557" s="61" t="s">
        <v>8</v>
      </c>
      <c r="D557" s="61" t="s">
        <v>47</v>
      </c>
      <c r="E557" s="61" t="s">
        <v>2</v>
      </c>
      <c r="F557" s="61" t="s">
        <v>63</v>
      </c>
      <c r="G557" s="61" t="s">
        <v>12</v>
      </c>
      <c r="H557" s="11">
        <f>Prislista!H557*'Prislista 2021-10-01'!$H$1</f>
        <v>779.16330000000005</v>
      </c>
      <c r="I557" s="11">
        <f>Prislista!I557*'Prislista 2021-10-01'!$H$1</f>
        <v>865.73700000000008</v>
      </c>
      <c r="J557" s="11">
        <f>Prislista!J557*'Prislista 2021-10-01'!$H$1</f>
        <v>961.93000000000006</v>
      </c>
      <c r="K557" s="11">
        <f>Prislista!K557*'Prislista 2021-10-01'!$H$1</f>
        <v>1229.43</v>
      </c>
      <c r="L557" s="61" t="s">
        <v>48</v>
      </c>
      <c r="M557" s="61">
        <v>22000</v>
      </c>
    </row>
    <row r="558" spans="1:13" x14ac:dyDescent="0.35">
      <c r="A558" s="61" t="s">
        <v>118</v>
      </c>
      <c r="B558" s="61" t="s">
        <v>119</v>
      </c>
      <c r="C558" s="61" t="s">
        <v>8</v>
      </c>
      <c r="D558" s="61" t="s">
        <v>50</v>
      </c>
      <c r="E558" s="61" t="s">
        <v>2</v>
      </c>
      <c r="F558" s="61" t="s">
        <v>63</v>
      </c>
      <c r="G558" s="61" t="s">
        <v>13</v>
      </c>
      <c r="H558" s="11">
        <f>Prislista!H558*'Prislista 2021-10-01'!$H$1</f>
        <v>673.13700000000006</v>
      </c>
      <c r="I558" s="11">
        <f>Prislista!I558*'Prislista 2021-10-01'!$H$1</f>
        <v>747.93000000000006</v>
      </c>
      <c r="J558" s="11">
        <f>Prislista!J558*'Prislista 2021-10-01'!$H$1</f>
        <v>961.93000000000006</v>
      </c>
      <c r="K558" s="11">
        <f>Prislista!K558*'Prislista 2021-10-01'!$H$1</f>
        <v>1116.01</v>
      </c>
      <c r="L558" s="61" t="s">
        <v>48</v>
      </c>
      <c r="M558" s="61">
        <v>22000</v>
      </c>
    </row>
    <row r="559" spans="1:13" x14ac:dyDescent="0.35">
      <c r="A559" s="61" t="s">
        <v>118</v>
      </c>
      <c r="B559" s="61" t="s">
        <v>119</v>
      </c>
      <c r="C559" s="61" t="s">
        <v>8</v>
      </c>
      <c r="D559" s="61" t="s">
        <v>50</v>
      </c>
      <c r="E559" s="61" t="s">
        <v>2</v>
      </c>
      <c r="F559" s="61" t="s">
        <v>63</v>
      </c>
      <c r="G559" s="61" t="s">
        <v>14</v>
      </c>
      <c r="H559" s="11">
        <f>Prislista!H559*'Prislista 2021-10-01'!$H$1</f>
        <v>673.13700000000006</v>
      </c>
      <c r="I559" s="11">
        <f>Prislista!I559*'Prislista 2021-10-01'!$H$1</f>
        <v>747.93000000000006</v>
      </c>
      <c r="J559" s="11">
        <f>Prislista!J559*'Prislista 2021-10-01'!$H$1</f>
        <v>961.93000000000006</v>
      </c>
      <c r="K559" s="11">
        <f>Prislista!K559*'Prislista 2021-10-01'!$H$1</f>
        <v>1116.01</v>
      </c>
      <c r="L559" s="61" t="s">
        <v>48</v>
      </c>
      <c r="M559" s="61">
        <v>22000</v>
      </c>
    </row>
    <row r="560" spans="1:13" x14ac:dyDescent="0.35">
      <c r="A560" s="61" t="s">
        <v>118</v>
      </c>
      <c r="B560" s="61" t="s">
        <v>119</v>
      </c>
      <c r="C560" s="61" t="s">
        <v>8</v>
      </c>
      <c r="D560" s="61" t="s">
        <v>50</v>
      </c>
      <c r="E560" s="61" t="s">
        <v>2</v>
      </c>
      <c r="F560" s="61" t="s">
        <v>63</v>
      </c>
      <c r="G560" s="61" t="s">
        <v>15</v>
      </c>
      <c r="H560" s="11">
        <f>Prislista!H560*'Prislista 2021-10-01'!$H$1</f>
        <v>673.13700000000006</v>
      </c>
      <c r="I560" s="11">
        <f>Prislista!I560*'Prislista 2021-10-01'!$H$1</f>
        <v>747.93000000000006</v>
      </c>
      <c r="J560" s="11">
        <f>Prislista!J560*'Prislista 2021-10-01'!$H$1</f>
        <v>961.93000000000006</v>
      </c>
      <c r="K560" s="11">
        <f>Prislista!K560*'Prislista 2021-10-01'!$H$1</f>
        <v>1116.01</v>
      </c>
      <c r="L560" s="61" t="s">
        <v>48</v>
      </c>
      <c r="M560" s="61">
        <v>22000</v>
      </c>
    </row>
    <row r="561" spans="1:13" x14ac:dyDescent="0.35">
      <c r="A561" s="61" t="s">
        <v>118</v>
      </c>
      <c r="B561" s="61" t="s">
        <v>119</v>
      </c>
      <c r="C561" s="61" t="s">
        <v>8</v>
      </c>
      <c r="D561" s="61" t="s">
        <v>50</v>
      </c>
      <c r="E561" s="61" t="s">
        <v>2</v>
      </c>
      <c r="F561" s="61" t="s">
        <v>63</v>
      </c>
      <c r="G561" s="61" t="s">
        <v>16</v>
      </c>
      <c r="H561" s="11">
        <f>Prislista!H561*'Prislista 2021-10-01'!$H$1</f>
        <v>673.13700000000006</v>
      </c>
      <c r="I561" s="11">
        <f>Prislista!I561*'Prislista 2021-10-01'!$H$1</f>
        <v>747.93000000000006</v>
      </c>
      <c r="J561" s="11">
        <f>Prislista!J561*'Prislista 2021-10-01'!$H$1</f>
        <v>961.93000000000006</v>
      </c>
      <c r="K561" s="11">
        <f>Prislista!K561*'Prislista 2021-10-01'!$H$1</f>
        <v>1116.01</v>
      </c>
      <c r="L561" s="61" t="s">
        <v>48</v>
      </c>
      <c r="M561" s="61">
        <v>22000</v>
      </c>
    </row>
    <row r="562" spans="1:13" x14ac:dyDescent="0.35">
      <c r="A562" s="61" t="s">
        <v>118</v>
      </c>
      <c r="B562" s="61" t="s">
        <v>119</v>
      </c>
      <c r="C562" s="61" t="s">
        <v>8</v>
      </c>
      <c r="D562" s="61" t="s">
        <v>50</v>
      </c>
      <c r="E562" s="61" t="s">
        <v>2</v>
      </c>
      <c r="F562" s="61" t="s">
        <v>63</v>
      </c>
      <c r="G562" s="61" t="s">
        <v>17</v>
      </c>
      <c r="H562" s="11">
        <f>Prislista!H562*'Prislista 2021-10-01'!$H$1</f>
        <v>673.13700000000006</v>
      </c>
      <c r="I562" s="11">
        <f>Prislista!I562*'Prislista 2021-10-01'!$H$1</f>
        <v>747.93000000000006</v>
      </c>
      <c r="J562" s="11">
        <f>Prislista!J562*'Prislista 2021-10-01'!$H$1</f>
        <v>961.93000000000006</v>
      </c>
      <c r="K562" s="11">
        <f>Prislista!K562*'Prislista 2021-10-01'!$H$1</f>
        <v>1116.01</v>
      </c>
      <c r="L562" s="61" t="s">
        <v>48</v>
      </c>
      <c r="M562" s="61">
        <v>22000</v>
      </c>
    </row>
    <row r="563" spans="1:13" x14ac:dyDescent="0.35">
      <c r="A563" s="61" t="s">
        <v>118</v>
      </c>
      <c r="B563" s="61" t="s">
        <v>119</v>
      </c>
      <c r="C563" s="61" t="s">
        <v>8</v>
      </c>
      <c r="D563" s="61" t="s">
        <v>51</v>
      </c>
      <c r="E563" s="61" t="s">
        <v>2</v>
      </c>
      <c r="F563" s="61" t="s">
        <v>63</v>
      </c>
      <c r="G563" s="61" t="s">
        <v>18</v>
      </c>
      <c r="H563" s="11">
        <f>Prislista!H563*'Prislista 2021-10-01'!$H$1</f>
        <v>624.98700000000008</v>
      </c>
      <c r="I563" s="11">
        <f>Prislista!I563*'Prislista 2021-10-01'!$H$1</f>
        <v>694.43000000000006</v>
      </c>
      <c r="J563" s="11">
        <f>Prislista!J563*'Prislista 2021-10-01'!$H$1</f>
        <v>866.7</v>
      </c>
      <c r="K563" s="11">
        <f>Prislista!K563*'Prislista 2021-10-01'!$H$1</f>
        <v>973.7</v>
      </c>
      <c r="L563" s="61" t="s">
        <v>48</v>
      </c>
      <c r="M563" s="61">
        <v>22000</v>
      </c>
    </row>
    <row r="564" spans="1:13" x14ac:dyDescent="0.35">
      <c r="A564" s="61" t="s">
        <v>118</v>
      </c>
      <c r="B564" s="61" t="s">
        <v>119</v>
      </c>
      <c r="C564" s="61" t="s">
        <v>8</v>
      </c>
      <c r="D564" s="61" t="s">
        <v>51</v>
      </c>
      <c r="E564" s="61" t="s">
        <v>2</v>
      </c>
      <c r="F564" s="61" t="s">
        <v>63</v>
      </c>
      <c r="G564" s="61" t="s">
        <v>19</v>
      </c>
      <c r="H564" s="11">
        <f>Prislista!H564*'Prislista 2021-10-01'!$H$1</f>
        <v>624.98700000000008</v>
      </c>
      <c r="I564" s="11">
        <f>Prislista!I564*'Prislista 2021-10-01'!$H$1</f>
        <v>694.43000000000006</v>
      </c>
      <c r="J564" s="11">
        <f>Prislista!J564*'Prislista 2021-10-01'!$H$1</f>
        <v>866.7</v>
      </c>
      <c r="K564" s="11">
        <f>Prislista!K564*'Prislista 2021-10-01'!$H$1</f>
        <v>973.7</v>
      </c>
      <c r="L564" s="61" t="s">
        <v>48</v>
      </c>
      <c r="M564" s="61">
        <v>22000</v>
      </c>
    </row>
    <row r="565" spans="1:13" x14ac:dyDescent="0.35">
      <c r="A565" s="61" t="s">
        <v>118</v>
      </c>
      <c r="B565" s="61" t="s">
        <v>119</v>
      </c>
      <c r="C565" s="61" t="s">
        <v>8</v>
      </c>
      <c r="D565" s="61" t="s">
        <v>51</v>
      </c>
      <c r="E565" s="61" t="s">
        <v>3</v>
      </c>
      <c r="F565" s="61" t="s">
        <v>63</v>
      </c>
      <c r="G565" s="61" t="s">
        <v>20</v>
      </c>
      <c r="H565" s="11">
        <f>Prislista!H565*'Prislista 2021-10-01'!$H$1</f>
        <v>624.98700000000008</v>
      </c>
      <c r="I565" s="11">
        <f>Prislista!I565*'Prislista 2021-10-01'!$H$1</f>
        <v>694.43000000000006</v>
      </c>
      <c r="J565" s="11">
        <f>Prislista!J565*'Prislista 2021-10-01'!$H$1</f>
        <v>866.7</v>
      </c>
      <c r="K565" s="11">
        <f>Prislista!K565*'Prislista 2021-10-01'!$H$1</f>
        <v>973.7</v>
      </c>
      <c r="L565" s="61" t="s">
        <v>48</v>
      </c>
      <c r="M565" s="61">
        <v>22000</v>
      </c>
    </row>
    <row r="566" spans="1:13" x14ac:dyDescent="0.35">
      <c r="A566" s="61" t="s">
        <v>118</v>
      </c>
      <c r="B566" s="61" t="s">
        <v>119</v>
      </c>
      <c r="C566" s="61" t="s">
        <v>8</v>
      </c>
      <c r="D566" s="61" t="s">
        <v>51</v>
      </c>
      <c r="E566" s="61" t="s">
        <v>3</v>
      </c>
      <c r="F566" s="61" t="s">
        <v>63</v>
      </c>
      <c r="G566" s="61" t="s">
        <v>21</v>
      </c>
      <c r="H566" s="11">
        <f>Prislista!H566*'Prislista 2021-10-01'!$H$1</f>
        <v>624.98700000000008</v>
      </c>
      <c r="I566" s="11">
        <f>Prislista!I566*'Prislista 2021-10-01'!$H$1</f>
        <v>694.43000000000006</v>
      </c>
      <c r="J566" s="11">
        <f>Prislista!J566*'Prislista 2021-10-01'!$H$1</f>
        <v>866.7</v>
      </c>
      <c r="K566" s="11">
        <f>Prislista!K566*'Prislista 2021-10-01'!$H$1</f>
        <v>973.7</v>
      </c>
      <c r="L566" s="61" t="s">
        <v>48</v>
      </c>
      <c r="M566" s="61">
        <v>22000</v>
      </c>
    </row>
    <row r="567" spans="1:13" x14ac:dyDescent="0.35">
      <c r="A567" s="61" t="s">
        <v>118</v>
      </c>
      <c r="B567" s="61" t="s">
        <v>119</v>
      </c>
      <c r="C567" s="61" t="s">
        <v>8</v>
      </c>
      <c r="D567" s="61" t="s">
        <v>52</v>
      </c>
      <c r="E567" s="61" t="s">
        <v>2</v>
      </c>
      <c r="F567" s="61" t="s">
        <v>63</v>
      </c>
      <c r="G567" s="61" t="s">
        <v>53</v>
      </c>
      <c r="H567" s="11">
        <f>Prislista!H567*'Prislista 2021-10-01'!$H$1</f>
        <v>779.16330000000005</v>
      </c>
      <c r="I567" s="11">
        <f>Prislista!I567*'Prislista 2021-10-01'!$H$1</f>
        <v>865.73700000000008</v>
      </c>
      <c r="J567" s="11">
        <f>Prislista!J567*'Prislista 2021-10-01'!$H$1</f>
        <v>961.93000000000006</v>
      </c>
      <c r="K567" s="11">
        <f>Prislista!K567*'Prislista 2021-10-01'!$H$1</f>
        <v>1229.43</v>
      </c>
      <c r="L567" s="61" t="s">
        <v>48</v>
      </c>
      <c r="M567" s="61">
        <v>22000</v>
      </c>
    </row>
    <row r="568" spans="1:13" x14ac:dyDescent="0.35">
      <c r="A568" s="61" t="s">
        <v>118</v>
      </c>
      <c r="B568" s="61" t="s">
        <v>119</v>
      </c>
      <c r="C568" s="61" t="s">
        <v>8</v>
      </c>
      <c r="D568" s="61" t="s">
        <v>52</v>
      </c>
      <c r="E568" s="61" t="s">
        <v>2</v>
      </c>
      <c r="F568" s="61" t="s">
        <v>63</v>
      </c>
      <c r="G568" s="61" t="s">
        <v>54</v>
      </c>
      <c r="H568" s="11">
        <f>Prislista!H568*'Prislista 2021-10-01'!$H$1</f>
        <v>779.16330000000005</v>
      </c>
      <c r="I568" s="11">
        <f>Prislista!I568*'Prislista 2021-10-01'!$H$1</f>
        <v>865.73700000000008</v>
      </c>
      <c r="J568" s="11">
        <f>Prislista!J568*'Prislista 2021-10-01'!$H$1</f>
        <v>961.93000000000006</v>
      </c>
      <c r="K568" s="11">
        <f>Prislista!K568*'Prislista 2021-10-01'!$H$1</f>
        <v>1229.43</v>
      </c>
      <c r="L568" s="61" t="s">
        <v>48</v>
      </c>
      <c r="M568" s="61">
        <v>22000</v>
      </c>
    </row>
    <row r="569" spans="1:13" x14ac:dyDescent="0.35">
      <c r="A569" s="61" t="s">
        <v>118</v>
      </c>
      <c r="B569" s="61" t="s">
        <v>119</v>
      </c>
      <c r="C569" s="61" t="s">
        <v>8</v>
      </c>
      <c r="D569" s="61" t="s">
        <v>52</v>
      </c>
      <c r="E569" s="61" t="s">
        <v>2</v>
      </c>
      <c r="F569" s="61" t="s">
        <v>63</v>
      </c>
      <c r="G569" s="61" t="s">
        <v>55</v>
      </c>
      <c r="H569" s="11">
        <f>Prislista!H569*'Prislista 2021-10-01'!$H$1</f>
        <v>779.16330000000005</v>
      </c>
      <c r="I569" s="11">
        <f>Prislista!I569*'Prislista 2021-10-01'!$H$1</f>
        <v>865.73700000000008</v>
      </c>
      <c r="J569" s="11">
        <f>Prislista!J569*'Prislista 2021-10-01'!$H$1</f>
        <v>961.93000000000006</v>
      </c>
      <c r="K569" s="11">
        <f>Prislista!K569*'Prislista 2021-10-01'!$H$1</f>
        <v>1229.43</v>
      </c>
      <c r="L569" s="61" t="s">
        <v>48</v>
      </c>
      <c r="M569" s="61">
        <v>22000</v>
      </c>
    </row>
    <row r="570" spans="1:13" x14ac:dyDescent="0.35">
      <c r="A570" s="61" t="s">
        <v>118</v>
      </c>
      <c r="B570" s="61" t="s">
        <v>119</v>
      </c>
      <c r="C570" s="61" t="s">
        <v>8</v>
      </c>
      <c r="D570" s="61" t="s">
        <v>52</v>
      </c>
      <c r="E570" s="61" t="s">
        <v>2</v>
      </c>
      <c r="F570" s="61" t="s">
        <v>63</v>
      </c>
      <c r="G570" s="61" t="s">
        <v>56</v>
      </c>
      <c r="H570" s="11">
        <f>Prislista!H570*'Prislista 2021-10-01'!$H$1</f>
        <v>779.16330000000005</v>
      </c>
      <c r="I570" s="11">
        <f>Prislista!I570*'Prislista 2021-10-01'!$H$1</f>
        <v>865.73700000000008</v>
      </c>
      <c r="J570" s="11">
        <f>Prislista!J570*'Prislista 2021-10-01'!$H$1</f>
        <v>961.93000000000006</v>
      </c>
      <c r="K570" s="11">
        <f>Prislista!K570*'Prislista 2021-10-01'!$H$1</f>
        <v>1229.43</v>
      </c>
      <c r="L570" s="61" t="s">
        <v>48</v>
      </c>
      <c r="M570" s="61">
        <v>22000</v>
      </c>
    </row>
    <row r="571" spans="1:13" x14ac:dyDescent="0.35">
      <c r="A571" s="61" t="s">
        <v>118</v>
      </c>
      <c r="B571" s="61" t="s">
        <v>119</v>
      </c>
      <c r="C571" s="61" t="s">
        <v>8</v>
      </c>
      <c r="D571" s="61" t="s">
        <v>52</v>
      </c>
      <c r="E571" s="61" t="s">
        <v>2</v>
      </c>
      <c r="F571" s="61" t="s">
        <v>63</v>
      </c>
      <c r="G571" s="61" t="s">
        <v>57</v>
      </c>
      <c r="H571" s="11">
        <f>Prislista!H571*'Prislista 2021-10-01'!$H$1</f>
        <v>779.16330000000005</v>
      </c>
      <c r="I571" s="11">
        <f>Prislista!I571*'Prislista 2021-10-01'!$H$1</f>
        <v>865.73700000000008</v>
      </c>
      <c r="J571" s="11">
        <f>Prislista!J571*'Prislista 2021-10-01'!$H$1</f>
        <v>961.93000000000006</v>
      </c>
      <c r="K571" s="11">
        <f>Prislista!K571*'Prislista 2021-10-01'!$H$1</f>
        <v>1229.43</v>
      </c>
      <c r="L571" s="61" t="s">
        <v>48</v>
      </c>
      <c r="M571" s="61">
        <v>22000</v>
      </c>
    </row>
    <row r="572" spans="1:13" x14ac:dyDescent="0.35">
      <c r="A572" s="61" t="s">
        <v>118</v>
      </c>
      <c r="B572" s="61" t="s">
        <v>119</v>
      </c>
      <c r="C572" s="61" t="s">
        <v>8</v>
      </c>
      <c r="D572" s="61" t="s">
        <v>58</v>
      </c>
      <c r="E572" s="61" t="s">
        <v>2</v>
      </c>
      <c r="F572" s="61" t="s">
        <v>63</v>
      </c>
      <c r="G572" s="61" t="s">
        <v>22</v>
      </c>
      <c r="H572" s="11">
        <f>Prislista!H572*'Prislista 2021-10-01'!$H$1</f>
        <v>769.43700000000013</v>
      </c>
      <c r="I572" s="11">
        <f>Prislista!I572*'Prislista 2021-10-01'!$H$1</f>
        <v>854.93000000000006</v>
      </c>
      <c r="J572" s="11">
        <f>Prislista!J572*'Prislista 2021-10-01'!$H$1</f>
        <v>1122.43</v>
      </c>
      <c r="K572" s="11">
        <f>Prislista!K572*'Prislista 2021-10-01'!$H$1</f>
        <v>1202.68</v>
      </c>
      <c r="L572" s="61" t="s">
        <v>48</v>
      </c>
      <c r="M572" s="61">
        <v>22000</v>
      </c>
    </row>
    <row r="573" spans="1:13" x14ac:dyDescent="0.35">
      <c r="A573" s="61" t="s">
        <v>118</v>
      </c>
      <c r="B573" s="61" t="s">
        <v>119</v>
      </c>
      <c r="C573" s="61" t="s">
        <v>8</v>
      </c>
      <c r="D573" s="61" t="s">
        <v>58</v>
      </c>
      <c r="E573" s="61" t="s">
        <v>2</v>
      </c>
      <c r="F573" s="61" t="s">
        <v>63</v>
      </c>
      <c r="G573" s="61" t="s">
        <v>23</v>
      </c>
      <c r="H573" s="11">
        <f>Prislista!H573*'Prislista 2021-10-01'!$H$1</f>
        <v>769.43700000000013</v>
      </c>
      <c r="I573" s="11">
        <f>Prislista!I573*'Prislista 2021-10-01'!$H$1</f>
        <v>854.93000000000006</v>
      </c>
      <c r="J573" s="11">
        <f>Prislista!J573*'Prislista 2021-10-01'!$H$1</f>
        <v>1122.43</v>
      </c>
      <c r="K573" s="11">
        <f>Prislista!K573*'Prislista 2021-10-01'!$H$1</f>
        <v>1202.68</v>
      </c>
      <c r="L573" s="61" t="s">
        <v>48</v>
      </c>
      <c r="M573" s="61">
        <v>22000</v>
      </c>
    </row>
    <row r="574" spans="1:13" x14ac:dyDescent="0.35">
      <c r="A574" s="61" t="s">
        <v>118</v>
      </c>
      <c r="B574" s="61" t="s">
        <v>119</v>
      </c>
      <c r="C574" s="61" t="s">
        <v>8</v>
      </c>
      <c r="D574" s="61" t="s">
        <v>58</v>
      </c>
      <c r="E574" s="61" t="s">
        <v>3</v>
      </c>
      <c r="F574" s="61" t="s">
        <v>63</v>
      </c>
      <c r="G574" s="61" t="s">
        <v>24</v>
      </c>
      <c r="H574" s="11">
        <f>Prislista!H574*'Prislista 2021-10-01'!$H$1</f>
        <v>769.43700000000013</v>
      </c>
      <c r="I574" s="11">
        <f>Prislista!I574*'Prislista 2021-10-01'!$H$1</f>
        <v>854.93000000000006</v>
      </c>
      <c r="J574" s="11">
        <f>Prislista!J574*'Prislista 2021-10-01'!$H$1</f>
        <v>1122.43</v>
      </c>
      <c r="K574" s="11">
        <f>Prislista!K574*'Prislista 2021-10-01'!$H$1</f>
        <v>1202.68</v>
      </c>
      <c r="L574" s="61" t="s">
        <v>48</v>
      </c>
      <c r="M574" s="61">
        <v>22000</v>
      </c>
    </row>
    <row r="575" spans="1:13" x14ac:dyDescent="0.35">
      <c r="A575" s="61" t="s">
        <v>118</v>
      </c>
      <c r="B575" s="61" t="s">
        <v>119</v>
      </c>
      <c r="C575" s="61" t="s">
        <v>8</v>
      </c>
      <c r="D575" s="61" t="s">
        <v>59</v>
      </c>
      <c r="E575" s="61" t="s">
        <v>2</v>
      </c>
      <c r="F575" s="61" t="s">
        <v>63</v>
      </c>
      <c r="G575" s="61" t="s">
        <v>60</v>
      </c>
      <c r="H575" s="11">
        <f>Prislista!H575*'Prislista 2021-10-01'!$H$1</f>
        <v>624.98700000000008</v>
      </c>
      <c r="I575" s="11">
        <f>Prislista!I575*'Prislista 2021-10-01'!$H$1</f>
        <v>694.43000000000006</v>
      </c>
      <c r="J575" s="11">
        <f>Prislista!J575*'Prislista 2021-10-01'!$H$1</f>
        <v>866.7</v>
      </c>
      <c r="K575" s="11">
        <f>Prislista!K575*'Prislista 2021-10-01'!$H$1</f>
        <v>973.7</v>
      </c>
      <c r="L575" s="61" t="s">
        <v>48</v>
      </c>
      <c r="M575" s="61">
        <v>22000</v>
      </c>
    </row>
    <row r="576" spans="1:13" x14ac:dyDescent="0.35">
      <c r="A576" s="61" t="s">
        <v>118</v>
      </c>
      <c r="B576" s="61" t="s">
        <v>119</v>
      </c>
      <c r="C576" s="61" t="s">
        <v>8</v>
      </c>
      <c r="D576" s="61" t="s">
        <v>59</v>
      </c>
      <c r="E576" s="61" t="s">
        <v>2</v>
      </c>
      <c r="F576" s="61" t="s">
        <v>63</v>
      </c>
      <c r="G576" s="61" t="s">
        <v>25</v>
      </c>
      <c r="H576" s="11">
        <f>Prislista!H576*'Prislista 2021-10-01'!$H$1</f>
        <v>624.98700000000008</v>
      </c>
      <c r="I576" s="11">
        <f>Prislista!I576*'Prislista 2021-10-01'!$H$1</f>
        <v>694.43000000000006</v>
      </c>
      <c r="J576" s="11">
        <f>Prislista!J576*'Prislista 2021-10-01'!$H$1</f>
        <v>866.7</v>
      </c>
      <c r="K576" s="11">
        <f>Prislista!K576*'Prislista 2021-10-01'!$H$1</f>
        <v>973.7</v>
      </c>
      <c r="L576" s="61" t="s">
        <v>48</v>
      </c>
      <c r="M576" s="61">
        <v>22000</v>
      </c>
    </row>
    <row r="577" spans="1:13" x14ac:dyDescent="0.35">
      <c r="A577" s="61" t="s">
        <v>118</v>
      </c>
      <c r="B577" s="61" t="s">
        <v>119</v>
      </c>
      <c r="C577" s="61" t="s">
        <v>8</v>
      </c>
      <c r="D577" s="61" t="s">
        <v>59</v>
      </c>
      <c r="E577" s="61" t="s">
        <v>2</v>
      </c>
      <c r="F577" s="61" t="s">
        <v>63</v>
      </c>
      <c r="G577" s="61" t="s">
        <v>26</v>
      </c>
      <c r="H577" s="11">
        <f>Prislista!H577*'Prislista 2021-10-01'!$H$1</f>
        <v>624.98700000000008</v>
      </c>
      <c r="I577" s="11">
        <f>Prislista!I577*'Prislista 2021-10-01'!$H$1</f>
        <v>694.43000000000006</v>
      </c>
      <c r="J577" s="11">
        <f>Prislista!J577*'Prislista 2021-10-01'!$H$1</f>
        <v>866.7</v>
      </c>
      <c r="K577" s="11">
        <f>Prislista!K577*'Prislista 2021-10-01'!$H$1</f>
        <v>973.7</v>
      </c>
      <c r="L577" s="61" t="s">
        <v>48</v>
      </c>
      <c r="M577" s="61">
        <v>22000</v>
      </c>
    </row>
    <row r="578" spans="1:13" x14ac:dyDescent="0.35">
      <c r="A578" s="61" t="s">
        <v>118</v>
      </c>
      <c r="B578" s="61" t="s">
        <v>119</v>
      </c>
      <c r="C578" s="61" t="s">
        <v>8</v>
      </c>
      <c r="D578" s="61" t="s">
        <v>59</v>
      </c>
      <c r="E578" s="61" t="s">
        <v>3</v>
      </c>
      <c r="F578" s="61" t="s">
        <v>63</v>
      </c>
      <c r="G578" s="61" t="s">
        <v>27</v>
      </c>
      <c r="H578" s="11">
        <f>Prislista!H578*'Prislista 2021-10-01'!$H$1</f>
        <v>624.98700000000008</v>
      </c>
      <c r="I578" s="11">
        <f>Prislista!I578*'Prislista 2021-10-01'!$H$1</f>
        <v>694.43000000000006</v>
      </c>
      <c r="J578" s="11">
        <f>Prislista!J578*'Prislista 2021-10-01'!$H$1</f>
        <v>866.7</v>
      </c>
      <c r="K578" s="11">
        <f>Prislista!K578*'Prislista 2021-10-01'!$H$1</f>
        <v>973.7</v>
      </c>
      <c r="L578" s="61" t="s">
        <v>48</v>
      </c>
      <c r="M578" s="61">
        <v>22000</v>
      </c>
    </row>
    <row r="579" spans="1:13" x14ac:dyDescent="0.35">
      <c r="A579" s="61" t="s">
        <v>118</v>
      </c>
      <c r="B579" s="61" t="s">
        <v>119</v>
      </c>
      <c r="C579" s="61" t="s">
        <v>8</v>
      </c>
      <c r="D579" s="61" t="s">
        <v>61</v>
      </c>
      <c r="E579" s="61" t="s">
        <v>2</v>
      </c>
      <c r="F579" s="61" t="s">
        <v>63</v>
      </c>
      <c r="G579" s="61" t="s">
        <v>62</v>
      </c>
      <c r="H579" s="11">
        <f>Prislista!H579*'Prislista 2021-10-01'!$H$1</f>
        <v>673.13700000000006</v>
      </c>
      <c r="I579" s="11">
        <f>Prislista!I579*'Prislista 2021-10-01'!$H$1</f>
        <v>747.93000000000006</v>
      </c>
      <c r="J579" s="11">
        <f>Prislista!J579*'Prislista 2021-10-01'!$H$1</f>
        <v>854.93000000000006</v>
      </c>
      <c r="K579" s="11">
        <f>Prislista!K579*'Prislista 2021-10-01'!$H$1</f>
        <v>908.43000000000006</v>
      </c>
      <c r="L579" s="61" t="s">
        <v>48</v>
      </c>
      <c r="M579" s="61">
        <v>22000</v>
      </c>
    </row>
    <row r="580" spans="1:13" x14ac:dyDescent="0.35">
      <c r="A580" s="61" t="s">
        <v>116</v>
      </c>
      <c r="B580" s="61" t="s">
        <v>117</v>
      </c>
      <c r="C580" s="61" t="s">
        <v>3</v>
      </c>
      <c r="D580" s="61" t="s">
        <v>47</v>
      </c>
      <c r="E580" s="61" t="s">
        <v>2</v>
      </c>
      <c r="F580" s="61" t="s">
        <v>63</v>
      </c>
      <c r="G580" s="61" t="s">
        <v>10</v>
      </c>
      <c r="H580" s="11">
        <f>Prislista!H580*'Prislista 2021-10-01'!$H$1</f>
        <v>606.69000000000005</v>
      </c>
      <c r="I580" s="11">
        <f>Prislista!I580*'Prislista 2021-10-01'!$H$1</f>
        <v>674.1</v>
      </c>
      <c r="J580" s="11">
        <f>Prislista!J580*'Prislista 2021-10-01'!$H$1</f>
        <v>749</v>
      </c>
      <c r="K580" s="11">
        <f>Prislista!K580*'Prislista 2021-10-01'!$H$1</f>
        <v>834.6</v>
      </c>
      <c r="L580" s="61" t="s">
        <v>48</v>
      </c>
    </row>
    <row r="581" spans="1:13" x14ac:dyDescent="0.35">
      <c r="A581" s="61" t="s">
        <v>116</v>
      </c>
      <c r="B581" s="61" t="s">
        <v>117</v>
      </c>
      <c r="C581" s="61" t="s">
        <v>3</v>
      </c>
      <c r="D581" s="61" t="s">
        <v>47</v>
      </c>
      <c r="E581" s="61" t="s">
        <v>2</v>
      </c>
      <c r="F581" s="61" t="s">
        <v>63</v>
      </c>
      <c r="G581" s="61" t="s">
        <v>11</v>
      </c>
      <c r="H581" s="11">
        <f>Prislista!H581*'Prislista 2021-10-01'!$H$1</f>
        <v>606.69000000000005</v>
      </c>
      <c r="I581" s="11">
        <f>Prislista!I581*'Prislista 2021-10-01'!$H$1</f>
        <v>674.1</v>
      </c>
      <c r="J581" s="11">
        <f>Prislista!J581*'Prislista 2021-10-01'!$H$1</f>
        <v>749</v>
      </c>
      <c r="K581" s="11">
        <f>Prislista!K581*'Prislista 2021-10-01'!$H$1</f>
        <v>834.6</v>
      </c>
      <c r="L581" s="61" t="s">
        <v>48</v>
      </c>
    </row>
    <row r="582" spans="1:13" x14ac:dyDescent="0.35">
      <c r="A582" s="61" t="s">
        <v>116</v>
      </c>
      <c r="B582" s="61" t="s">
        <v>117</v>
      </c>
      <c r="C582" s="61" t="s">
        <v>3</v>
      </c>
      <c r="D582" s="61" t="s">
        <v>47</v>
      </c>
      <c r="E582" s="61" t="s">
        <v>2</v>
      </c>
      <c r="F582" s="61" t="s">
        <v>63</v>
      </c>
      <c r="G582" s="61" t="s">
        <v>49</v>
      </c>
      <c r="H582" s="11">
        <f>Prislista!H582*'Prislista 2021-10-01'!$H$1</f>
        <v>606.69000000000005</v>
      </c>
      <c r="I582" s="11">
        <f>Prislista!I582*'Prislista 2021-10-01'!$H$1</f>
        <v>674.1</v>
      </c>
      <c r="J582" s="11">
        <f>Prislista!J582*'Prislista 2021-10-01'!$H$1</f>
        <v>749</v>
      </c>
      <c r="K582" s="11">
        <f>Prislista!K582*'Prislista 2021-10-01'!$H$1</f>
        <v>834.6</v>
      </c>
      <c r="L582" s="61" t="s">
        <v>48</v>
      </c>
    </row>
    <row r="583" spans="1:13" x14ac:dyDescent="0.35">
      <c r="A583" s="61" t="s">
        <v>116</v>
      </c>
      <c r="B583" s="61" t="s">
        <v>117</v>
      </c>
      <c r="C583" s="61" t="s">
        <v>3</v>
      </c>
      <c r="D583" s="61" t="s">
        <v>47</v>
      </c>
      <c r="E583" s="61" t="s">
        <v>2</v>
      </c>
      <c r="F583" s="61" t="s">
        <v>63</v>
      </c>
      <c r="G583" s="61" t="s">
        <v>12</v>
      </c>
      <c r="H583" s="11">
        <f>Prislista!H583*'Prislista 2021-10-01'!$H$1</f>
        <v>606.69000000000005</v>
      </c>
      <c r="I583" s="11">
        <f>Prislista!I583*'Prislista 2021-10-01'!$H$1</f>
        <v>674.1</v>
      </c>
      <c r="J583" s="11">
        <f>Prislista!J583*'Prislista 2021-10-01'!$H$1</f>
        <v>749</v>
      </c>
      <c r="K583" s="11">
        <f>Prislista!K583*'Prislista 2021-10-01'!$H$1</f>
        <v>834.6</v>
      </c>
      <c r="L583" s="61" t="s">
        <v>48</v>
      </c>
    </row>
    <row r="584" spans="1:13" x14ac:dyDescent="0.35">
      <c r="A584" s="61" t="s">
        <v>116</v>
      </c>
      <c r="B584" s="61" t="s">
        <v>117</v>
      </c>
      <c r="C584" s="61" t="s">
        <v>3</v>
      </c>
      <c r="D584" s="61" t="s">
        <v>50</v>
      </c>
      <c r="E584" s="61" t="s">
        <v>2</v>
      </c>
      <c r="F584" s="61" t="s">
        <v>63</v>
      </c>
      <c r="G584" s="61" t="s">
        <v>13</v>
      </c>
      <c r="H584" s="11">
        <f>Prislista!H584*'Prislista 2021-10-01'!$H$1</f>
        <v>536.39100000000008</v>
      </c>
      <c r="I584" s="11">
        <f>Prislista!I584*'Prislista 2021-10-01'!$H$1</f>
        <v>595.99</v>
      </c>
      <c r="J584" s="11">
        <f>Prislista!J584*'Prislista 2021-10-01'!$H$1</f>
        <v>850.65000000000009</v>
      </c>
      <c r="K584" s="11">
        <f>Prislista!K584*'Prislista 2021-10-01'!$H$1</f>
        <v>1123.5</v>
      </c>
      <c r="L584" s="61" t="s">
        <v>48</v>
      </c>
    </row>
    <row r="585" spans="1:13" x14ac:dyDescent="0.35">
      <c r="A585" s="61" t="s">
        <v>116</v>
      </c>
      <c r="B585" s="61" t="s">
        <v>117</v>
      </c>
      <c r="C585" s="61" t="s">
        <v>3</v>
      </c>
      <c r="D585" s="61" t="s">
        <v>50</v>
      </c>
      <c r="E585" s="61" t="s">
        <v>2</v>
      </c>
      <c r="F585" s="61" t="s">
        <v>63</v>
      </c>
      <c r="G585" s="61" t="s">
        <v>14</v>
      </c>
      <c r="H585" s="11">
        <f>Prislista!H585*'Prislista 2021-10-01'!$H$1</f>
        <v>536.39100000000008</v>
      </c>
      <c r="I585" s="11">
        <f>Prislista!I585*'Prislista 2021-10-01'!$H$1</f>
        <v>595.99</v>
      </c>
      <c r="J585" s="11">
        <f>Prislista!J585*'Prislista 2021-10-01'!$H$1</f>
        <v>850.65000000000009</v>
      </c>
      <c r="K585" s="11">
        <f>Prislista!K585*'Prislista 2021-10-01'!$H$1</f>
        <v>1123.5</v>
      </c>
      <c r="L585" s="61" t="s">
        <v>48</v>
      </c>
    </row>
    <row r="586" spans="1:13" x14ac:dyDescent="0.35">
      <c r="A586" s="61" t="s">
        <v>116</v>
      </c>
      <c r="B586" s="61" t="s">
        <v>117</v>
      </c>
      <c r="C586" s="61" t="s">
        <v>3</v>
      </c>
      <c r="D586" s="61" t="s">
        <v>50</v>
      </c>
      <c r="E586" s="61" t="s">
        <v>2</v>
      </c>
      <c r="F586" s="61" t="s">
        <v>63</v>
      </c>
      <c r="G586" s="61" t="s">
        <v>15</v>
      </c>
      <c r="H586" s="11">
        <f>Prislista!H586*'Prislista 2021-10-01'!$H$1</f>
        <v>536.39100000000008</v>
      </c>
      <c r="I586" s="11">
        <f>Prislista!I586*'Prislista 2021-10-01'!$H$1</f>
        <v>595.99</v>
      </c>
      <c r="J586" s="11">
        <f>Prislista!J586*'Prislista 2021-10-01'!$H$1</f>
        <v>850.65000000000009</v>
      </c>
      <c r="K586" s="11">
        <f>Prislista!K586*'Prislista 2021-10-01'!$H$1</f>
        <v>1123.5</v>
      </c>
      <c r="L586" s="61" t="s">
        <v>48</v>
      </c>
    </row>
    <row r="587" spans="1:13" x14ac:dyDescent="0.35">
      <c r="A587" s="61" t="s">
        <v>116</v>
      </c>
      <c r="B587" s="61" t="s">
        <v>117</v>
      </c>
      <c r="C587" s="61" t="s">
        <v>3</v>
      </c>
      <c r="D587" s="61" t="s">
        <v>50</v>
      </c>
      <c r="E587" s="61" t="s">
        <v>2</v>
      </c>
      <c r="F587" s="61" t="s">
        <v>63</v>
      </c>
      <c r="G587" s="61" t="s">
        <v>16</v>
      </c>
      <c r="H587" s="11">
        <f>Prislista!H587*'Prislista 2021-10-01'!$H$1</f>
        <v>536.39100000000008</v>
      </c>
      <c r="I587" s="11">
        <f>Prislista!I587*'Prislista 2021-10-01'!$H$1</f>
        <v>595.99</v>
      </c>
      <c r="J587" s="11">
        <f>Prislista!J587*'Prislista 2021-10-01'!$H$1</f>
        <v>850.65000000000009</v>
      </c>
      <c r="K587" s="11">
        <f>Prislista!K587*'Prislista 2021-10-01'!$H$1</f>
        <v>1123.5</v>
      </c>
      <c r="L587" s="61" t="s">
        <v>48</v>
      </c>
    </row>
    <row r="588" spans="1:13" x14ac:dyDescent="0.35">
      <c r="A588" s="61" t="s">
        <v>116</v>
      </c>
      <c r="B588" s="61" t="s">
        <v>117</v>
      </c>
      <c r="C588" s="61" t="s">
        <v>3</v>
      </c>
      <c r="D588" s="61" t="s">
        <v>50</v>
      </c>
      <c r="E588" s="61" t="s">
        <v>2</v>
      </c>
      <c r="F588" s="61" t="s">
        <v>63</v>
      </c>
      <c r="G588" s="61" t="s">
        <v>17</v>
      </c>
      <c r="H588" s="11">
        <f>Prislista!H588*'Prislista 2021-10-01'!$H$1</f>
        <v>536.39100000000008</v>
      </c>
      <c r="I588" s="11">
        <f>Prislista!I588*'Prislista 2021-10-01'!$H$1</f>
        <v>595.99</v>
      </c>
      <c r="J588" s="11">
        <f>Prislista!J588*'Prislista 2021-10-01'!$H$1</f>
        <v>850.65000000000009</v>
      </c>
      <c r="K588" s="11">
        <f>Prislista!K588*'Prislista 2021-10-01'!$H$1</f>
        <v>1123.5</v>
      </c>
      <c r="L588" s="61" t="s">
        <v>48</v>
      </c>
    </row>
    <row r="589" spans="1:13" x14ac:dyDescent="0.35">
      <c r="A589" s="61" t="s">
        <v>116</v>
      </c>
      <c r="B589" s="61" t="s">
        <v>117</v>
      </c>
      <c r="C589" s="61" t="s">
        <v>3</v>
      </c>
      <c r="D589" s="61" t="s">
        <v>51</v>
      </c>
      <c r="E589" s="61" t="s">
        <v>2</v>
      </c>
      <c r="F589" s="61" t="s">
        <v>63</v>
      </c>
      <c r="G589" s="61" t="s">
        <v>18</v>
      </c>
      <c r="H589" s="11">
        <f>Prislista!H589*'Prislista 2021-10-01'!$H$1</f>
        <v>556.61400000000003</v>
      </c>
      <c r="I589" s="11">
        <f>Prislista!I589*'Prislista 2021-10-01'!$H$1</f>
        <v>618.46</v>
      </c>
      <c r="J589" s="11">
        <f>Prislista!J589*'Prislista 2021-10-01'!$H$1</f>
        <v>882.75</v>
      </c>
      <c r="K589" s="11">
        <f>Prislista!K589*'Prislista 2021-10-01'!$H$1</f>
        <v>957.65000000000009</v>
      </c>
      <c r="L589" s="61" t="s">
        <v>48</v>
      </c>
    </row>
    <row r="590" spans="1:13" x14ac:dyDescent="0.35">
      <c r="A590" s="61" t="s">
        <v>116</v>
      </c>
      <c r="B590" s="61" t="s">
        <v>117</v>
      </c>
      <c r="C590" s="61" t="s">
        <v>3</v>
      </c>
      <c r="D590" s="61" t="s">
        <v>51</v>
      </c>
      <c r="E590" s="61" t="s">
        <v>2</v>
      </c>
      <c r="F590" s="61" t="s">
        <v>63</v>
      </c>
      <c r="G590" s="61" t="s">
        <v>19</v>
      </c>
      <c r="H590" s="11">
        <f>Prislista!H590*'Prislista 2021-10-01'!$H$1</f>
        <v>556.61400000000003</v>
      </c>
      <c r="I590" s="11">
        <f>Prislista!I590*'Prislista 2021-10-01'!$H$1</f>
        <v>618.46</v>
      </c>
      <c r="J590" s="11">
        <f>Prislista!J590*'Prislista 2021-10-01'!$H$1</f>
        <v>882.75</v>
      </c>
      <c r="K590" s="11">
        <f>Prislista!K590*'Prislista 2021-10-01'!$H$1</f>
        <v>957.65000000000009</v>
      </c>
      <c r="L590" s="61" t="s">
        <v>48</v>
      </c>
    </row>
    <row r="591" spans="1:13" x14ac:dyDescent="0.35">
      <c r="A591" s="61" t="s">
        <v>116</v>
      </c>
      <c r="B591" s="61" t="s">
        <v>117</v>
      </c>
      <c r="C591" s="61" t="s">
        <v>3</v>
      </c>
      <c r="D591" s="61" t="s">
        <v>51</v>
      </c>
      <c r="E591" s="61" t="s">
        <v>3</v>
      </c>
      <c r="F591" s="61" t="s">
        <v>63</v>
      </c>
      <c r="G591" s="61" t="s">
        <v>20</v>
      </c>
      <c r="H591" s="11">
        <f>Prislista!H591*'Prislista 2021-10-01'!$H$1</f>
        <v>556.61400000000003</v>
      </c>
      <c r="I591" s="11">
        <f>Prislista!I591*'Prislista 2021-10-01'!$H$1</f>
        <v>618.46</v>
      </c>
      <c r="J591" s="11">
        <f>Prislista!J591*'Prislista 2021-10-01'!$H$1</f>
        <v>882.75</v>
      </c>
      <c r="K591" s="11">
        <f>Prislista!K591*'Prislista 2021-10-01'!$H$1</f>
        <v>957.65000000000009</v>
      </c>
      <c r="L591" s="61" t="s">
        <v>48</v>
      </c>
    </row>
    <row r="592" spans="1:13" x14ac:dyDescent="0.35">
      <c r="A592" s="61" t="s">
        <v>116</v>
      </c>
      <c r="B592" s="61" t="s">
        <v>117</v>
      </c>
      <c r="C592" s="61" t="s">
        <v>3</v>
      </c>
      <c r="D592" s="61" t="s">
        <v>51</v>
      </c>
      <c r="E592" s="61" t="s">
        <v>3</v>
      </c>
      <c r="F592" s="61" t="s">
        <v>63</v>
      </c>
      <c r="G592" s="61" t="s">
        <v>21</v>
      </c>
      <c r="H592" s="11">
        <f>Prislista!H592*'Prislista 2021-10-01'!$H$1</f>
        <v>556.61400000000003</v>
      </c>
      <c r="I592" s="11">
        <f>Prislista!I592*'Prislista 2021-10-01'!$H$1</f>
        <v>618.46</v>
      </c>
      <c r="J592" s="11">
        <f>Prislista!J592*'Prislista 2021-10-01'!$H$1</f>
        <v>882.75</v>
      </c>
      <c r="K592" s="11">
        <f>Prislista!K592*'Prislista 2021-10-01'!$H$1</f>
        <v>957.65000000000009</v>
      </c>
      <c r="L592" s="61" t="s">
        <v>48</v>
      </c>
    </row>
    <row r="593" spans="1:13" x14ac:dyDescent="0.35">
      <c r="A593" s="61" t="s">
        <v>116</v>
      </c>
      <c r="B593" s="61" t="s">
        <v>117</v>
      </c>
      <c r="C593" s="61" t="s">
        <v>3</v>
      </c>
      <c r="D593" s="61" t="s">
        <v>52</v>
      </c>
      <c r="E593" s="61" t="s">
        <v>2</v>
      </c>
      <c r="F593" s="61" t="s">
        <v>63</v>
      </c>
      <c r="G593" s="61" t="s">
        <v>53</v>
      </c>
      <c r="H593" s="11">
        <f>Prislista!H593*'Prislista 2021-10-01'!$H$1</f>
        <v>606.69000000000005</v>
      </c>
      <c r="I593" s="11">
        <f>Prislista!I593*'Prislista 2021-10-01'!$H$1</f>
        <v>674.1</v>
      </c>
      <c r="J593" s="11">
        <f>Prislista!J593*'Prislista 2021-10-01'!$H$1</f>
        <v>749</v>
      </c>
      <c r="K593" s="11">
        <f>Prislista!K593*'Prislista 2021-10-01'!$H$1</f>
        <v>829.25</v>
      </c>
      <c r="L593" s="61" t="s">
        <v>48</v>
      </c>
    </row>
    <row r="594" spans="1:13" x14ac:dyDescent="0.35">
      <c r="A594" s="61" t="s">
        <v>116</v>
      </c>
      <c r="B594" s="61" t="s">
        <v>117</v>
      </c>
      <c r="C594" s="61" t="s">
        <v>3</v>
      </c>
      <c r="D594" s="61" t="s">
        <v>52</v>
      </c>
      <c r="E594" s="61" t="s">
        <v>2</v>
      </c>
      <c r="F594" s="61" t="s">
        <v>63</v>
      </c>
      <c r="G594" s="61" t="s">
        <v>54</v>
      </c>
      <c r="H594" s="11">
        <f>Prislista!H594*'Prislista 2021-10-01'!$H$1</f>
        <v>606.69000000000005</v>
      </c>
      <c r="I594" s="11">
        <f>Prislista!I594*'Prislista 2021-10-01'!$H$1</f>
        <v>674.1</v>
      </c>
      <c r="J594" s="11">
        <f>Prislista!J594*'Prislista 2021-10-01'!$H$1</f>
        <v>749</v>
      </c>
      <c r="K594" s="11">
        <f>Prislista!K594*'Prislista 2021-10-01'!$H$1</f>
        <v>829.25</v>
      </c>
      <c r="L594" s="61" t="s">
        <v>48</v>
      </c>
    </row>
    <row r="595" spans="1:13" x14ac:dyDescent="0.35">
      <c r="A595" s="61" t="s">
        <v>116</v>
      </c>
      <c r="B595" s="61" t="s">
        <v>117</v>
      </c>
      <c r="C595" s="61" t="s">
        <v>3</v>
      </c>
      <c r="D595" s="61" t="s">
        <v>52</v>
      </c>
      <c r="E595" s="61" t="s">
        <v>2</v>
      </c>
      <c r="F595" s="61" t="s">
        <v>63</v>
      </c>
      <c r="G595" s="61" t="s">
        <v>55</v>
      </c>
      <c r="H595" s="11">
        <f>Prislista!H595*'Prislista 2021-10-01'!$H$1</f>
        <v>606.69000000000005</v>
      </c>
      <c r="I595" s="11">
        <f>Prislista!I595*'Prislista 2021-10-01'!$H$1</f>
        <v>674.1</v>
      </c>
      <c r="J595" s="11">
        <f>Prislista!J595*'Prislista 2021-10-01'!$H$1</f>
        <v>749</v>
      </c>
      <c r="K595" s="11">
        <f>Prislista!K595*'Prislista 2021-10-01'!$H$1</f>
        <v>829.25</v>
      </c>
      <c r="L595" s="61" t="s">
        <v>48</v>
      </c>
    </row>
    <row r="596" spans="1:13" x14ac:dyDescent="0.35">
      <c r="A596" s="61" t="s">
        <v>116</v>
      </c>
      <c r="B596" s="61" t="s">
        <v>117</v>
      </c>
      <c r="C596" s="61" t="s">
        <v>3</v>
      </c>
      <c r="D596" s="61" t="s">
        <v>52</v>
      </c>
      <c r="E596" s="61" t="s">
        <v>2</v>
      </c>
      <c r="F596" s="61" t="s">
        <v>63</v>
      </c>
      <c r="G596" s="61" t="s">
        <v>56</v>
      </c>
      <c r="H596" s="11">
        <f>Prislista!H596*'Prislista 2021-10-01'!$H$1</f>
        <v>606.69000000000005</v>
      </c>
      <c r="I596" s="11">
        <f>Prislista!I596*'Prislista 2021-10-01'!$H$1</f>
        <v>674.1</v>
      </c>
      <c r="J596" s="11">
        <f>Prislista!J596*'Prislista 2021-10-01'!$H$1</f>
        <v>749</v>
      </c>
      <c r="K596" s="11">
        <f>Prislista!K596*'Prislista 2021-10-01'!$H$1</f>
        <v>829.25</v>
      </c>
      <c r="L596" s="61" t="s">
        <v>48</v>
      </c>
    </row>
    <row r="597" spans="1:13" x14ac:dyDescent="0.35">
      <c r="A597" s="61" t="s">
        <v>116</v>
      </c>
      <c r="B597" s="61" t="s">
        <v>117</v>
      </c>
      <c r="C597" s="61" t="s">
        <v>3</v>
      </c>
      <c r="D597" s="61" t="s">
        <v>52</v>
      </c>
      <c r="E597" s="61" t="s">
        <v>2</v>
      </c>
      <c r="F597" s="61" t="s">
        <v>63</v>
      </c>
      <c r="G597" s="61" t="s">
        <v>57</v>
      </c>
      <c r="H597" s="11">
        <f>Prislista!H597*'Prislista 2021-10-01'!$H$1</f>
        <v>606.69000000000005</v>
      </c>
      <c r="I597" s="11">
        <f>Prislista!I597*'Prislista 2021-10-01'!$H$1</f>
        <v>674.1</v>
      </c>
      <c r="J597" s="11">
        <f>Prislista!J597*'Prislista 2021-10-01'!$H$1</f>
        <v>749</v>
      </c>
      <c r="K597" s="11">
        <f>Prislista!K597*'Prislista 2021-10-01'!$H$1</f>
        <v>829.25</v>
      </c>
      <c r="L597" s="61" t="s">
        <v>48</v>
      </c>
    </row>
    <row r="598" spans="1:13" x14ac:dyDescent="0.35">
      <c r="A598" s="61" t="s">
        <v>116</v>
      </c>
      <c r="B598" s="61" t="s">
        <v>117</v>
      </c>
      <c r="C598" s="61" t="s">
        <v>3</v>
      </c>
      <c r="D598" s="61" t="s">
        <v>58</v>
      </c>
      <c r="E598" s="61" t="s">
        <v>2</v>
      </c>
      <c r="F598" s="61" t="s">
        <v>63</v>
      </c>
      <c r="G598" s="61" t="s">
        <v>22</v>
      </c>
      <c r="H598" s="11">
        <f>Prislista!H598*'Prislista 2021-10-01'!$H$1</f>
        <v>481.5</v>
      </c>
      <c r="I598" s="11">
        <f>Prislista!I598*'Prislista 2021-10-01'!$H$1</f>
        <v>535</v>
      </c>
      <c r="J598" s="11">
        <f>Prislista!J598*'Prislista 2021-10-01'!$H$1</f>
        <v>749</v>
      </c>
      <c r="K598" s="11">
        <f>Prislista!K598*'Prislista 2021-10-01'!$H$1</f>
        <v>829.25</v>
      </c>
      <c r="L598" s="61" t="s">
        <v>48</v>
      </c>
    </row>
    <row r="599" spans="1:13" x14ac:dyDescent="0.35">
      <c r="A599" s="61" t="s">
        <v>116</v>
      </c>
      <c r="B599" s="61" t="s">
        <v>117</v>
      </c>
      <c r="C599" s="61" t="s">
        <v>3</v>
      </c>
      <c r="D599" s="61" t="s">
        <v>58</v>
      </c>
      <c r="E599" s="61" t="s">
        <v>2</v>
      </c>
      <c r="F599" s="61" t="s">
        <v>63</v>
      </c>
      <c r="G599" s="61" t="s">
        <v>23</v>
      </c>
      <c r="H599" s="11">
        <f>Prislista!H599*'Prislista 2021-10-01'!$H$1</f>
        <v>481.5</v>
      </c>
      <c r="I599" s="11">
        <f>Prislista!I599*'Prislista 2021-10-01'!$H$1</f>
        <v>535</v>
      </c>
      <c r="J599" s="11">
        <f>Prislista!J599*'Prislista 2021-10-01'!$H$1</f>
        <v>749</v>
      </c>
      <c r="K599" s="11">
        <f>Prislista!K599*'Prislista 2021-10-01'!$H$1</f>
        <v>829.25</v>
      </c>
      <c r="L599" s="61" t="s">
        <v>48</v>
      </c>
    </row>
    <row r="600" spans="1:13" x14ac:dyDescent="0.35">
      <c r="A600" s="61" t="s">
        <v>116</v>
      </c>
      <c r="B600" s="61" t="s">
        <v>117</v>
      </c>
      <c r="C600" s="61" t="s">
        <v>3</v>
      </c>
      <c r="D600" s="61" t="s">
        <v>58</v>
      </c>
      <c r="E600" s="61" t="s">
        <v>3</v>
      </c>
      <c r="F600" s="61" t="s">
        <v>63</v>
      </c>
      <c r="G600" s="61" t="s">
        <v>24</v>
      </c>
      <c r="H600" s="11">
        <f>Prislista!H600*'Prislista 2021-10-01'!$H$1</f>
        <v>481.5</v>
      </c>
      <c r="I600" s="11">
        <f>Prislista!I600*'Prislista 2021-10-01'!$H$1</f>
        <v>535</v>
      </c>
      <c r="J600" s="11">
        <f>Prislista!J600*'Prislista 2021-10-01'!$H$1</f>
        <v>749</v>
      </c>
      <c r="K600" s="11">
        <f>Prislista!K600*'Prislista 2021-10-01'!$H$1</f>
        <v>829.25</v>
      </c>
      <c r="L600" s="61" t="s">
        <v>48</v>
      </c>
    </row>
    <row r="601" spans="1:13" x14ac:dyDescent="0.35">
      <c r="A601" s="61" t="s">
        <v>116</v>
      </c>
      <c r="B601" s="61" t="s">
        <v>117</v>
      </c>
      <c r="C601" s="61" t="s">
        <v>3</v>
      </c>
      <c r="D601" s="61" t="s">
        <v>59</v>
      </c>
      <c r="E601" s="61" t="s">
        <v>2</v>
      </c>
      <c r="F601" s="61" t="s">
        <v>63</v>
      </c>
      <c r="G601" s="61" t="s">
        <v>60</v>
      </c>
      <c r="H601" s="11">
        <f>Prislista!H601*'Prislista 2021-10-01'!$H$1</f>
        <v>556.61400000000003</v>
      </c>
      <c r="I601" s="11">
        <f>Prislista!I601*'Prislista 2021-10-01'!$H$1</f>
        <v>618.46</v>
      </c>
      <c r="J601" s="11">
        <f>Prislista!J601*'Prislista 2021-10-01'!$H$1</f>
        <v>882.75</v>
      </c>
      <c r="K601" s="11">
        <f>Prislista!K601*'Prislista 2021-10-01'!$H$1</f>
        <v>957.65000000000009</v>
      </c>
      <c r="L601" s="61" t="s">
        <v>48</v>
      </c>
    </row>
    <row r="602" spans="1:13" x14ac:dyDescent="0.35">
      <c r="A602" s="61" t="s">
        <v>116</v>
      </c>
      <c r="B602" s="61" t="s">
        <v>117</v>
      </c>
      <c r="C602" s="61" t="s">
        <v>3</v>
      </c>
      <c r="D602" s="61" t="s">
        <v>59</v>
      </c>
      <c r="E602" s="61" t="s">
        <v>2</v>
      </c>
      <c r="F602" s="61" t="s">
        <v>63</v>
      </c>
      <c r="G602" s="61" t="s">
        <v>25</v>
      </c>
      <c r="H602" s="11">
        <f>Prislista!H602*'Prislista 2021-10-01'!$H$1</f>
        <v>556.61400000000003</v>
      </c>
      <c r="I602" s="11">
        <f>Prislista!I602*'Prislista 2021-10-01'!$H$1</f>
        <v>618.46</v>
      </c>
      <c r="J602" s="11">
        <f>Prislista!J602*'Prislista 2021-10-01'!$H$1</f>
        <v>882.75</v>
      </c>
      <c r="K602" s="11">
        <f>Prislista!K602*'Prislista 2021-10-01'!$H$1</f>
        <v>957.65000000000009</v>
      </c>
      <c r="L602" s="61" t="s">
        <v>48</v>
      </c>
    </row>
    <row r="603" spans="1:13" x14ac:dyDescent="0.35">
      <c r="A603" s="61" t="s">
        <v>116</v>
      </c>
      <c r="B603" s="61" t="s">
        <v>117</v>
      </c>
      <c r="C603" s="61" t="s">
        <v>3</v>
      </c>
      <c r="D603" s="61" t="s">
        <v>59</v>
      </c>
      <c r="E603" s="61" t="s">
        <v>2</v>
      </c>
      <c r="F603" s="61" t="s">
        <v>63</v>
      </c>
      <c r="G603" s="61" t="s">
        <v>26</v>
      </c>
      <c r="H603" s="11">
        <f>Prislista!H603*'Prislista 2021-10-01'!$H$1</f>
        <v>556.61400000000003</v>
      </c>
      <c r="I603" s="11">
        <f>Prislista!I603*'Prislista 2021-10-01'!$H$1</f>
        <v>618.46</v>
      </c>
      <c r="J603" s="11">
        <f>Prislista!J603*'Prislista 2021-10-01'!$H$1</f>
        <v>882.75</v>
      </c>
      <c r="K603" s="11">
        <f>Prislista!K603*'Prislista 2021-10-01'!$H$1</f>
        <v>957.65000000000009</v>
      </c>
      <c r="L603" s="61" t="s">
        <v>48</v>
      </c>
    </row>
    <row r="604" spans="1:13" x14ac:dyDescent="0.35">
      <c r="A604" s="61" t="s">
        <v>116</v>
      </c>
      <c r="B604" s="61" t="s">
        <v>117</v>
      </c>
      <c r="C604" s="61" t="s">
        <v>3</v>
      </c>
      <c r="D604" s="61" t="s">
        <v>59</v>
      </c>
      <c r="E604" s="61" t="s">
        <v>3</v>
      </c>
      <c r="F604" s="61" t="s">
        <v>63</v>
      </c>
      <c r="G604" s="61" t="s">
        <v>27</v>
      </c>
      <c r="H604" s="11">
        <f>Prislista!H604*'Prislista 2021-10-01'!$H$1</f>
        <v>556.61400000000003</v>
      </c>
      <c r="I604" s="11">
        <f>Prislista!I604*'Prislista 2021-10-01'!$H$1</f>
        <v>618.46</v>
      </c>
      <c r="J604" s="11">
        <f>Prislista!J604*'Prislista 2021-10-01'!$H$1</f>
        <v>882.75</v>
      </c>
      <c r="K604" s="11">
        <f>Prislista!K604*'Prislista 2021-10-01'!$H$1</f>
        <v>957.65000000000009</v>
      </c>
      <c r="L604" s="61" t="s">
        <v>48</v>
      </c>
    </row>
    <row r="605" spans="1:13" x14ac:dyDescent="0.35">
      <c r="A605" s="61" t="s">
        <v>116</v>
      </c>
      <c r="B605" s="61" t="s">
        <v>117</v>
      </c>
      <c r="C605" s="61" t="s">
        <v>3</v>
      </c>
      <c r="D605" s="61" t="s">
        <v>61</v>
      </c>
      <c r="E605" s="61" t="s">
        <v>2</v>
      </c>
      <c r="F605" s="61" t="s">
        <v>63</v>
      </c>
      <c r="G605" s="61" t="s">
        <v>62</v>
      </c>
      <c r="H605" s="11">
        <f>Prislista!H605*'Prislista 2021-10-01'!$H$1</f>
        <v>248.45400000000004</v>
      </c>
      <c r="I605" s="11">
        <f>Prislista!I605*'Prislista 2021-10-01'!$H$1</f>
        <v>276.06</v>
      </c>
      <c r="J605" s="11">
        <f>Prislista!J605*'Prislista 2021-10-01'!$H$1</f>
        <v>393.76000000000005</v>
      </c>
      <c r="K605" s="11">
        <f>Prislista!K605*'Prislista 2021-10-01'!$H$1</f>
        <v>561.75</v>
      </c>
      <c r="L605" s="61" t="s">
        <v>48</v>
      </c>
    </row>
    <row r="606" spans="1:13" x14ac:dyDescent="0.35">
      <c r="A606" s="61" t="s">
        <v>116</v>
      </c>
      <c r="B606" s="61" t="s">
        <v>117</v>
      </c>
      <c r="C606" s="61" t="s">
        <v>4</v>
      </c>
      <c r="D606" s="61" t="s">
        <v>47</v>
      </c>
      <c r="E606" s="61" t="s">
        <v>2</v>
      </c>
      <c r="F606" s="61" t="s">
        <v>63</v>
      </c>
      <c r="G606" s="61" t="s">
        <v>10</v>
      </c>
      <c r="H606" s="11">
        <f>Prislista!H606*'Prislista 2021-10-01'!$H$1</f>
        <v>606.69000000000005</v>
      </c>
      <c r="I606" s="11">
        <f>Prislista!I606*'Prislista 2021-10-01'!$H$1</f>
        <v>674.1</v>
      </c>
      <c r="J606" s="11">
        <f>Prislista!J606*'Prislista 2021-10-01'!$H$1</f>
        <v>749</v>
      </c>
      <c r="K606" s="11">
        <f>Prislista!K606*'Prislista 2021-10-01'!$H$1</f>
        <v>834.6</v>
      </c>
      <c r="L606" s="61" t="s">
        <v>48</v>
      </c>
      <c r="M606" s="61">
        <v>30000</v>
      </c>
    </row>
    <row r="607" spans="1:13" x14ac:dyDescent="0.35">
      <c r="A607" s="61" t="s">
        <v>116</v>
      </c>
      <c r="B607" s="61" t="s">
        <v>117</v>
      </c>
      <c r="C607" s="61" t="s">
        <v>4</v>
      </c>
      <c r="D607" s="61" t="s">
        <v>47</v>
      </c>
      <c r="E607" s="61" t="s">
        <v>2</v>
      </c>
      <c r="F607" s="61" t="s">
        <v>63</v>
      </c>
      <c r="G607" s="61" t="s">
        <v>11</v>
      </c>
      <c r="H607" s="11">
        <f>Prislista!H607*'Prislista 2021-10-01'!$H$1</f>
        <v>606.69000000000005</v>
      </c>
      <c r="I607" s="11">
        <f>Prislista!I607*'Prislista 2021-10-01'!$H$1</f>
        <v>674.1</v>
      </c>
      <c r="J607" s="11">
        <f>Prislista!J607*'Prislista 2021-10-01'!$H$1</f>
        <v>749</v>
      </c>
      <c r="K607" s="11">
        <f>Prislista!K607*'Prislista 2021-10-01'!$H$1</f>
        <v>834.6</v>
      </c>
      <c r="L607" s="61" t="s">
        <v>48</v>
      </c>
      <c r="M607" s="61">
        <v>30000</v>
      </c>
    </row>
    <row r="608" spans="1:13" x14ac:dyDescent="0.35">
      <c r="A608" s="61" t="s">
        <v>116</v>
      </c>
      <c r="B608" s="61" t="s">
        <v>117</v>
      </c>
      <c r="C608" s="61" t="s">
        <v>4</v>
      </c>
      <c r="D608" s="61" t="s">
        <v>47</v>
      </c>
      <c r="E608" s="61" t="s">
        <v>2</v>
      </c>
      <c r="F608" s="61" t="s">
        <v>63</v>
      </c>
      <c r="G608" s="61" t="s">
        <v>49</v>
      </c>
      <c r="H608" s="11">
        <f>Prislista!H608*'Prislista 2021-10-01'!$H$1</f>
        <v>606.69000000000005</v>
      </c>
      <c r="I608" s="11">
        <f>Prislista!I608*'Prislista 2021-10-01'!$H$1</f>
        <v>674.1</v>
      </c>
      <c r="J608" s="11">
        <f>Prislista!J608*'Prislista 2021-10-01'!$H$1</f>
        <v>749</v>
      </c>
      <c r="K608" s="11">
        <f>Prislista!K608*'Prislista 2021-10-01'!$H$1</f>
        <v>834.6</v>
      </c>
      <c r="L608" s="61" t="s">
        <v>48</v>
      </c>
      <c r="M608" s="61">
        <v>30000</v>
      </c>
    </row>
    <row r="609" spans="1:13" x14ac:dyDescent="0.35">
      <c r="A609" s="61" t="s">
        <v>116</v>
      </c>
      <c r="B609" s="61" t="s">
        <v>117</v>
      </c>
      <c r="C609" s="61" t="s">
        <v>4</v>
      </c>
      <c r="D609" s="61" t="s">
        <v>47</v>
      </c>
      <c r="E609" s="61" t="s">
        <v>2</v>
      </c>
      <c r="F609" s="61" t="s">
        <v>63</v>
      </c>
      <c r="G609" s="61" t="s">
        <v>12</v>
      </c>
      <c r="H609" s="11">
        <f>Prislista!H609*'Prislista 2021-10-01'!$H$1</f>
        <v>606.69000000000005</v>
      </c>
      <c r="I609" s="11">
        <f>Prislista!I609*'Prislista 2021-10-01'!$H$1</f>
        <v>674.1</v>
      </c>
      <c r="J609" s="11">
        <f>Prislista!J609*'Prislista 2021-10-01'!$H$1</f>
        <v>749</v>
      </c>
      <c r="K609" s="11">
        <f>Prislista!K609*'Prislista 2021-10-01'!$H$1</f>
        <v>834.6</v>
      </c>
      <c r="L609" s="61" t="s">
        <v>48</v>
      </c>
      <c r="M609" s="61">
        <v>30000</v>
      </c>
    </row>
    <row r="610" spans="1:13" x14ac:dyDescent="0.35">
      <c r="A610" s="61" t="s">
        <v>116</v>
      </c>
      <c r="B610" s="61" t="s">
        <v>117</v>
      </c>
      <c r="C610" s="61" t="s">
        <v>4</v>
      </c>
      <c r="D610" s="61" t="s">
        <v>50</v>
      </c>
      <c r="E610" s="61" t="s">
        <v>2</v>
      </c>
      <c r="F610" s="61" t="s">
        <v>63</v>
      </c>
      <c r="G610" s="61" t="s">
        <v>13</v>
      </c>
      <c r="H610" s="11">
        <f>Prislista!H610*'Prislista 2021-10-01'!$H$1</f>
        <v>536.39100000000008</v>
      </c>
      <c r="I610" s="11">
        <f>Prislista!I610*'Prislista 2021-10-01'!$H$1</f>
        <v>595.99</v>
      </c>
      <c r="J610" s="11">
        <f>Prislista!J610*'Prislista 2021-10-01'!$H$1</f>
        <v>850.65000000000009</v>
      </c>
      <c r="K610" s="11">
        <f>Prislista!K610*'Prislista 2021-10-01'!$H$1</f>
        <v>1123.5</v>
      </c>
      <c r="L610" s="61" t="s">
        <v>48</v>
      </c>
      <c r="M610" s="61">
        <v>30000</v>
      </c>
    </row>
    <row r="611" spans="1:13" x14ac:dyDescent="0.35">
      <c r="A611" s="61" t="s">
        <v>116</v>
      </c>
      <c r="B611" s="61" t="s">
        <v>117</v>
      </c>
      <c r="C611" s="61" t="s">
        <v>4</v>
      </c>
      <c r="D611" s="61" t="s">
        <v>50</v>
      </c>
      <c r="E611" s="61" t="s">
        <v>2</v>
      </c>
      <c r="F611" s="61" t="s">
        <v>63</v>
      </c>
      <c r="G611" s="61" t="s">
        <v>14</v>
      </c>
      <c r="H611" s="11">
        <f>Prislista!H611*'Prislista 2021-10-01'!$H$1</f>
        <v>536.39100000000008</v>
      </c>
      <c r="I611" s="11">
        <f>Prislista!I611*'Prislista 2021-10-01'!$H$1</f>
        <v>595.99</v>
      </c>
      <c r="J611" s="11">
        <f>Prislista!J611*'Prislista 2021-10-01'!$H$1</f>
        <v>850.65000000000009</v>
      </c>
      <c r="K611" s="11">
        <f>Prislista!K611*'Prislista 2021-10-01'!$H$1</f>
        <v>1123.5</v>
      </c>
      <c r="L611" s="61" t="s">
        <v>48</v>
      </c>
      <c r="M611" s="61">
        <v>30000</v>
      </c>
    </row>
    <row r="612" spans="1:13" x14ac:dyDescent="0.35">
      <c r="A612" s="61" t="s">
        <v>116</v>
      </c>
      <c r="B612" s="61" t="s">
        <v>117</v>
      </c>
      <c r="C612" s="61" t="s">
        <v>4</v>
      </c>
      <c r="D612" s="61" t="s">
        <v>50</v>
      </c>
      <c r="E612" s="61" t="s">
        <v>2</v>
      </c>
      <c r="F612" s="61" t="s">
        <v>63</v>
      </c>
      <c r="G612" s="61" t="s">
        <v>15</v>
      </c>
      <c r="H612" s="11">
        <f>Prislista!H612*'Prislista 2021-10-01'!$H$1</f>
        <v>536.39100000000008</v>
      </c>
      <c r="I612" s="11">
        <f>Prislista!I612*'Prislista 2021-10-01'!$H$1</f>
        <v>595.99</v>
      </c>
      <c r="J612" s="11">
        <f>Prislista!J612*'Prislista 2021-10-01'!$H$1</f>
        <v>850.65000000000009</v>
      </c>
      <c r="K612" s="11">
        <f>Prislista!K612*'Prislista 2021-10-01'!$H$1</f>
        <v>1123.5</v>
      </c>
      <c r="L612" s="61" t="s">
        <v>48</v>
      </c>
      <c r="M612" s="61">
        <v>30000</v>
      </c>
    </row>
    <row r="613" spans="1:13" x14ac:dyDescent="0.35">
      <c r="A613" s="61" t="s">
        <v>116</v>
      </c>
      <c r="B613" s="61" t="s">
        <v>117</v>
      </c>
      <c r="C613" s="61" t="s">
        <v>4</v>
      </c>
      <c r="D613" s="61" t="s">
        <v>50</v>
      </c>
      <c r="E613" s="61" t="s">
        <v>2</v>
      </c>
      <c r="F613" s="61" t="s">
        <v>63</v>
      </c>
      <c r="G613" s="61" t="s">
        <v>16</v>
      </c>
      <c r="H613" s="11">
        <f>Prislista!H613*'Prislista 2021-10-01'!$H$1</f>
        <v>536.39100000000008</v>
      </c>
      <c r="I613" s="11">
        <f>Prislista!I613*'Prislista 2021-10-01'!$H$1</f>
        <v>595.99</v>
      </c>
      <c r="J613" s="11">
        <f>Prislista!J613*'Prislista 2021-10-01'!$H$1</f>
        <v>850.65000000000009</v>
      </c>
      <c r="K613" s="11">
        <f>Prislista!K613*'Prislista 2021-10-01'!$H$1</f>
        <v>1123.5</v>
      </c>
      <c r="L613" s="61" t="s">
        <v>48</v>
      </c>
      <c r="M613" s="61">
        <v>30000</v>
      </c>
    </row>
    <row r="614" spans="1:13" x14ac:dyDescent="0.35">
      <c r="A614" s="61" t="s">
        <v>116</v>
      </c>
      <c r="B614" s="61" t="s">
        <v>117</v>
      </c>
      <c r="C614" s="61" t="s">
        <v>4</v>
      </c>
      <c r="D614" s="61" t="s">
        <v>50</v>
      </c>
      <c r="E614" s="61" t="s">
        <v>2</v>
      </c>
      <c r="F614" s="61" t="s">
        <v>63</v>
      </c>
      <c r="G614" s="61" t="s">
        <v>17</v>
      </c>
      <c r="H614" s="11">
        <f>Prislista!H614*'Prislista 2021-10-01'!$H$1</f>
        <v>536.39100000000008</v>
      </c>
      <c r="I614" s="11">
        <f>Prislista!I614*'Prislista 2021-10-01'!$H$1</f>
        <v>595.99</v>
      </c>
      <c r="J614" s="11">
        <f>Prislista!J614*'Prislista 2021-10-01'!$H$1</f>
        <v>850.65000000000009</v>
      </c>
      <c r="K614" s="11">
        <f>Prislista!K614*'Prislista 2021-10-01'!$H$1</f>
        <v>1123.5</v>
      </c>
      <c r="L614" s="61" t="s">
        <v>48</v>
      </c>
      <c r="M614" s="61">
        <v>30000</v>
      </c>
    </row>
    <row r="615" spans="1:13" x14ac:dyDescent="0.35">
      <c r="A615" s="61" t="s">
        <v>116</v>
      </c>
      <c r="B615" s="61" t="s">
        <v>117</v>
      </c>
      <c r="C615" s="61" t="s">
        <v>4</v>
      </c>
      <c r="D615" s="61" t="s">
        <v>51</v>
      </c>
      <c r="E615" s="61" t="s">
        <v>2</v>
      </c>
      <c r="F615" s="61" t="s">
        <v>63</v>
      </c>
      <c r="G615" s="61" t="s">
        <v>18</v>
      </c>
      <c r="H615" s="11">
        <f>Prislista!H615*'Prislista 2021-10-01'!$H$1</f>
        <v>556.61400000000003</v>
      </c>
      <c r="I615" s="11">
        <f>Prislista!I615*'Prislista 2021-10-01'!$H$1</f>
        <v>618.46</v>
      </c>
      <c r="J615" s="11">
        <f>Prislista!J615*'Prislista 2021-10-01'!$H$1</f>
        <v>882.75</v>
      </c>
      <c r="K615" s="11">
        <f>Prislista!K615*'Prislista 2021-10-01'!$H$1</f>
        <v>957.65000000000009</v>
      </c>
      <c r="L615" s="61" t="s">
        <v>48</v>
      </c>
      <c r="M615" s="61">
        <v>30000</v>
      </c>
    </row>
    <row r="616" spans="1:13" x14ac:dyDescent="0.35">
      <c r="A616" s="61" t="s">
        <v>116</v>
      </c>
      <c r="B616" s="61" t="s">
        <v>117</v>
      </c>
      <c r="C616" s="61" t="s">
        <v>4</v>
      </c>
      <c r="D616" s="61" t="s">
        <v>51</v>
      </c>
      <c r="E616" s="61" t="s">
        <v>2</v>
      </c>
      <c r="F616" s="61" t="s">
        <v>63</v>
      </c>
      <c r="G616" s="61" t="s">
        <v>19</v>
      </c>
      <c r="H616" s="11">
        <f>Prislista!H616*'Prislista 2021-10-01'!$H$1</f>
        <v>556.61400000000003</v>
      </c>
      <c r="I616" s="11">
        <f>Prislista!I616*'Prislista 2021-10-01'!$H$1</f>
        <v>618.46</v>
      </c>
      <c r="J616" s="11">
        <f>Prislista!J616*'Prislista 2021-10-01'!$H$1</f>
        <v>882.75</v>
      </c>
      <c r="K616" s="11">
        <f>Prislista!K616*'Prislista 2021-10-01'!$H$1</f>
        <v>957.65000000000009</v>
      </c>
      <c r="L616" s="61" t="s">
        <v>48</v>
      </c>
      <c r="M616" s="61">
        <v>30000</v>
      </c>
    </row>
    <row r="617" spans="1:13" x14ac:dyDescent="0.35">
      <c r="A617" s="61" t="s">
        <v>116</v>
      </c>
      <c r="B617" s="61" t="s">
        <v>117</v>
      </c>
      <c r="C617" s="61" t="s">
        <v>4</v>
      </c>
      <c r="D617" s="61" t="s">
        <v>51</v>
      </c>
      <c r="E617" s="61" t="s">
        <v>3</v>
      </c>
      <c r="F617" s="61" t="s">
        <v>63</v>
      </c>
      <c r="G617" s="61" t="s">
        <v>20</v>
      </c>
      <c r="H617" s="11">
        <f>Prislista!H617*'Prislista 2021-10-01'!$H$1</f>
        <v>556.61400000000003</v>
      </c>
      <c r="I617" s="11">
        <f>Prislista!I617*'Prislista 2021-10-01'!$H$1</f>
        <v>618.46</v>
      </c>
      <c r="J617" s="11">
        <f>Prislista!J617*'Prislista 2021-10-01'!$H$1</f>
        <v>882.75</v>
      </c>
      <c r="K617" s="11">
        <f>Prislista!K617*'Prislista 2021-10-01'!$H$1</f>
        <v>957.65000000000009</v>
      </c>
      <c r="L617" s="61" t="s">
        <v>48</v>
      </c>
      <c r="M617" s="61">
        <v>30000</v>
      </c>
    </row>
    <row r="618" spans="1:13" x14ac:dyDescent="0.35">
      <c r="A618" s="61" t="s">
        <v>116</v>
      </c>
      <c r="B618" s="61" t="s">
        <v>117</v>
      </c>
      <c r="C618" s="61" t="s">
        <v>4</v>
      </c>
      <c r="D618" s="61" t="s">
        <v>51</v>
      </c>
      <c r="E618" s="61" t="s">
        <v>3</v>
      </c>
      <c r="F618" s="61" t="s">
        <v>63</v>
      </c>
      <c r="G618" s="61" t="s">
        <v>21</v>
      </c>
      <c r="H618" s="11">
        <f>Prislista!H618*'Prislista 2021-10-01'!$H$1</f>
        <v>556.61400000000003</v>
      </c>
      <c r="I618" s="11">
        <f>Prislista!I618*'Prislista 2021-10-01'!$H$1</f>
        <v>618.46</v>
      </c>
      <c r="J618" s="11">
        <f>Prislista!J618*'Prislista 2021-10-01'!$H$1</f>
        <v>882.75</v>
      </c>
      <c r="K618" s="11">
        <f>Prislista!K618*'Prislista 2021-10-01'!$H$1</f>
        <v>957.65000000000009</v>
      </c>
      <c r="L618" s="61" t="s">
        <v>48</v>
      </c>
      <c r="M618" s="61">
        <v>30000</v>
      </c>
    </row>
    <row r="619" spans="1:13" x14ac:dyDescent="0.35">
      <c r="A619" s="61" t="s">
        <v>116</v>
      </c>
      <c r="B619" s="61" t="s">
        <v>117</v>
      </c>
      <c r="C619" s="61" t="s">
        <v>4</v>
      </c>
      <c r="D619" s="61" t="s">
        <v>52</v>
      </c>
      <c r="E619" s="61" t="s">
        <v>2</v>
      </c>
      <c r="F619" s="61" t="s">
        <v>63</v>
      </c>
      <c r="G619" s="61" t="s">
        <v>53</v>
      </c>
      <c r="H619" s="11">
        <f>Prislista!H619*'Prislista 2021-10-01'!$H$1</f>
        <v>606.69000000000005</v>
      </c>
      <c r="I619" s="11">
        <f>Prislista!I619*'Prislista 2021-10-01'!$H$1</f>
        <v>674.1</v>
      </c>
      <c r="J619" s="11">
        <f>Prislista!J619*'Prislista 2021-10-01'!$H$1</f>
        <v>749</v>
      </c>
      <c r="K619" s="11">
        <f>Prislista!K619*'Prislista 2021-10-01'!$H$1</f>
        <v>829.25</v>
      </c>
      <c r="L619" s="61" t="s">
        <v>48</v>
      </c>
      <c r="M619" s="61">
        <v>30000</v>
      </c>
    </row>
    <row r="620" spans="1:13" x14ac:dyDescent="0.35">
      <c r="A620" s="61" t="s">
        <v>116</v>
      </c>
      <c r="B620" s="61" t="s">
        <v>117</v>
      </c>
      <c r="C620" s="61" t="s">
        <v>4</v>
      </c>
      <c r="D620" s="61" t="s">
        <v>52</v>
      </c>
      <c r="E620" s="61" t="s">
        <v>2</v>
      </c>
      <c r="F620" s="61" t="s">
        <v>63</v>
      </c>
      <c r="G620" s="61" t="s">
        <v>54</v>
      </c>
      <c r="H620" s="11">
        <f>Prislista!H620*'Prislista 2021-10-01'!$H$1</f>
        <v>606.69000000000005</v>
      </c>
      <c r="I620" s="11">
        <f>Prislista!I620*'Prislista 2021-10-01'!$H$1</f>
        <v>674.1</v>
      </c>
      <c r="J620" s="11">
        <f>Prislista!J620*'Prislista 2021-10-01'!$H$1</f>
        <v>749</v>
      </c>
      <c r="K620" s="11">
        <f>Prislista!K620*'Prislista 2021-10-01'!$H$1</f>
        <v>829.25</v>
      </c>
      <c r="L620" s="61" t="s">
        <v>48</v>
      </c>
      <c r="M620" s="61">
        <v>30000</v>
      </c>
    </row>
    <row r="621" spans="1:13" x14ac:dyDescent="0.35">
      <c r="A621" s="61" t="s">
        <v>116</v>
      </c>
      <c r="B621" s="61" t="s">
        <v>117</v>
      </c>
      <c r="C621" s="61" t="s">
        <v>4</v>
      </c>
      <c r="D621" s="61" t="s">
        <v>52</v>
      </c>
      <c r="E621" s="61" t="s">
        <v>2</v>
      </c>
      <c r="F621" s="61" t="s">
        <v>63</v>
      </c>
      <c r="G621" s="61" t="s">
        <v>55</v>
      </c>
      <c r="H621" s="11">
        <f>Prislista!H621*'Prislista 2021-10-01'!$H$1</f>
        <v>606.69000000000005</v>
      </c>
      <c r="I621" s="11">
        <f>Prislista!I621*'Prislista 2021-10-01'!$H$1</f>
        <v>674.1</v>
      </c>
      <c r="J621" s="11">
        <f>Prislista!J621*'Prislista 2021-10-01'!$H$1</f>
        <v>749</v>
      </c>
      <c r="K621" s="11">
        <f>Prislista!K621*'Prislista 2021-10-01'!$H$1</f>
        <v>829.25</v>
      </c>
      <c r="L621" s="61" t="s">
        <v>48</v>
      </c>
      <c r="M621" s="61">
        <v>30000</v>
      </c>
    </row>
    <row r="622" spans="1:13" x14ac:dyDescent="0.35">
      <c r="A622" s="61" t="s">
        <v>116</v>
      </c>
      <c r="B622" s="61" t="s">
        <v>117</v>
      </c>
      <c r="C622" s="61" t="s">
        <v>4</v>
      </c>
      <c r="D622" s="61" t="s">
        <v>52</v>
      </c>
      <c r="E622" s="61" t="s">
        <v>2</v>
      </c>
      <c r="F622" s="61" t="s">
        <v>63</v>
      </c>
      <c r="G622" s="61" t="s">
        <v>56</v>
      </c>
      <c r="H622" s="11">
        <f>Prislista!H622*'Prislista 2021-10-01'!$H$1</f>
        <v>606.69000000000005</v>
      </c>
      <c r="I622" s="11">
        <f>Prislista!I622*'Prislista 2021-10-01'!$H$1</f>
        <v>674.1</v>
      </c>
      <c r="J622" s="11">
        <f>Prislista!J622*'Prislista 2021-10-01'!$H$1</f>
        <v>749</v>
      </c>
      <c r="K622" s="11">
        <f>Prislista!K622*'Prislista 2021-10-01'!$H$1</f>
        <v>829.25</v>
      </c>
      <c r="L622" s="61" t="s">
        <v>48</v>
      </c>
      <c r="M622" s="61">
        <v>30000</v>
      </c>
    </row>
    <row r="623" spans="1:13" x14ac:dyDescent="0.35">
      <c r="A623" s="61" t="s">
        <v>116</v>
      </c>
      <c r="B623" s="61" t="s">
        <v>117</v>
      </c>
      <c r="C623" s="61" t="s">
        <v>4</v>
      </c>
      <c r="D623" s="61" t="s">
        <v>52</v>
      </c>
      <c r="E623" s="61" t="s">
        <v>2</v>
      </c>
      <c r="F623" s="61" t="s">
        <v>63</v>
      </c>
      <c r="G623" s="61" t="s">
        <v>57</v>
      </c>
      <c r="H623" s="11">
        <f>Prislista!H623*'Prislista 2021-10-01'!$H$1</f>
        <v>606.69000000000005</v>
      </c>
      <c r="I623" s="11">
        <f>Prislista!I623*'Prislista 2021-10-01'!$H$1</f>
        <v>674.1</v>
      </c>
      <c r="J623" s="11">
        <f>Prislista!J623*'Prislista 2021-10-01'!$H$1</f>
        <v>749</v>
      </c>
      <c r="K623" s="11">
        <f>Prislista!K623*'Prislista 2021-10-01'!$H$1</f>
        <v>829.25</v>
      </c>
      <c r="L623" s="61" t="s">
        <v>48</v>
      </c>
      <c r="M623" s="61">
        <v>30000</v>
      </c>
    </row>
    <row r="624" spans="1:13" x14ac:dyDescent="0.35">
      <c r="A624" s="61" t="s">
        <v>116</v>
      </c>
      <c r="B624" s="61" t="s">
        <v>117</v>
      </c>
      <c r="C624" s="61" t="s">
        <v>4</v>
      </c>
      <c r="D624" s="61" t="s">
        <v>58</v>
      </c>
      <c r="E624" s="61" t="s">
        <v>2</v>
      </c>
      <c r="F624" s="61" t="s">
        <v>63</v>
      </c>
      <c r="G624" s="61" t="s">
        <v>22</v>
      </c>
      <c r="H624" s="11">
        <f>Prislista!H624*'Prislista 2021-10-01'!$H$1</f>
        <v>481.5</v>
      </c>
      <c r="I624" s="11">
        <f>Prislista!I624*'Prislista 2021-10-01'!$H$1</f>
        <v>535</v>
      </c>
      <c r="J624" s="11">
        <f>Prislista!J624*'Prislista 2021-10-01'!$H$1</f>
        <v>749</v>
      </c>
      <c r="K624" s="11">
        <f>Prislista!K624*'Prislista 2021-10-01'!$H$1</f>
        <v>829.25</v>
      </c>
      <c r="L624" s="61" t="s">
        <v>48</v>
      </c>
      <c r="M624" s="61">
        <v>30000</v>
      </c>
    </row>
    <row r="625" spans="1:13" x14ac:dyDescent="0.35">
      <c r="A625" s="61" t="s">
        <v>116</v>
      </c>
      <c r="B625" s="61" t="s">
        <v>117</v>
      </c>
      <c r="C625" s="61" t="s">
        <v>4</v>
      </c>
      <c r="D625" s="61" t="s">
        <v>58</v>
      </c>
      <c r="E625" s="61" t="s">
        <v>2</v>
      </c>
      <c r="F625" s="61" t="s">
        <v>63</v>
      </c>
      <c r="G625" s="61" t="s">
        <v>23</v>
      </c>
      <c r="H625" s="11">
        <f>Prislista!H625*'Prislista 2021-10-01'!$H$1</f>
        <v>481.5</v>
      </c>
      <c r="I625" s="11">
        <f>Prislista!I625*'Prislista 2021-10-01'!$H$1</f>
        <v>535</v>
      </c>
      <c r="J625" s="11">
        <f>Prislista!J625*'Prislista 2021-10-01'!$H$1</f>
        <v>749</v>
      </c>
      <c r="K625" s="11">
        <f>Prislista!K625*'Prislista 2021-10-01'!$H$1</f>
        <v>829.25</v>
      </c>
      <c r="L625" s="61" t="s">
        <v>48</v>
      </c>
      <c r="M625" s="61">
        <v>30000</v>
      </c>
    </row>
    <row r="626" spans="1:13" x14ac:dyDescent="0.35">
      <c r="A626" s="61" t="s">
        <v>116</v>
      </c>
      <c r="B626" s="61" t="s">
        <v>117</v>
      </c>
      <c r="C626" s="61" t="s">
        <v>4</v>
      </c>
      <c r="D626" s="61" t="s">
        <v>58</v>
      </c>
      <c r="E626" s="61" t="s">
        <v>3</v>
      </c>
      <c r="F626" s="61" t="s">
        <v>63</v>
      </c>
      <c r="G626" s="61" t="s">
        <v>24</v>
      </c>
      <c r="H626" s="11">
        <f>Prislista!H626*'Prislista 2021-10-01'!$H$1</f>
        <v>481.5</v>
      </c>
      <c r="I626" s="11">
        <f>Prislista!I626*'Prislista 2021-10-01'!$H$1</f>
        <v>535</v>
      </c>
      <c r="J626" s="11">
        <f>Prislista!J626*'Prislista 2021-10-01'!$H$1</f>
        <v>749</v>
      </c>
      <c r="K626" s="11">
        <f>Prislista!K626*'Prislista 2021-10-01'!$H$1</f>
        <v>829.25</v>
      </c>
      <c r="L626" s="61" t="s">
        <v>48</v>
      </c>
      <c r="M626" s="61">
        <v>30000</v>
      </c>
    </row>
    <row r="627" spans="1:13" x14ac:dyDescent="0.35">
      <c r="A627" s="61" t="s">
        <v>116</v>
      </c>
      <c r="B627" s="61" t="s">
        <v>117</v>
      </c>
      <c r="C627" s="61" t="s">
        <v>4</v>
      </c>
      <c r="D627" s="61" t="s">
        <v>59</v>
      </c>
      <c r="E627" s="61" t="s">
        <v>2</v>
      </c>
      <c r="F627" s="61" t="s">
        <v>63</v>
      </c>
      <c r="G627" s="61" t="s">
        <v>60</v>
      </c>
      <c r="H627" s="11">
        <f>Prislista!H627*'Prislista 2021-10-01'!$H$1</f>
        <v>556.61400000000003</v>
      </c>
      <c r="I627" s="11">
        <f>Prislista!I627*'Prislista 2021-10-01'!$H$1</f>
        <v>618.46</v>
      </c>
      <c r="J627" s="11">
        <f>Prislista!J627*'Prislista 2021-10-01'!$H$1</f>
        <v>882.75</v>
      </c>
      <c r="K627" s="11">
        <f>Prislista!K627*'Prislista 2021-10-01'!$H$1</f>
        <v>957.65000000000009</v>
      </c>
      <c r="L627" s="61" t="s">
        <v>48</v>
      </c>
      <c r="M627" s="61">
        <v>30000</v>
      </c>
    </row>
    <row r="628" spans="1:13" x14ac:dyDescent="0.35">
      <c r="A628" s="61" t="s">
        <v>116</v>
      </c>
      <c r="B628" s="61" t="s">
        <v>117</v>
      </c>
      <c r="C628" s="61" t="s">
        <v>4</v>
      </c>
      <c r="D628" s="61" t="s">
        <v>59</v>
      </c>
      <c r="E628" s="61" t="s">
        <v>2</v>
      </c>
      <c r="F628" s="61" t="s">
        <v>63</v>
      </c>
      <c r="G628" s="61" t="s">
        <v>25</v>
      </c>
      <c r="H628" s="11">
        <f>Prislista!H628*'Prislista 2021-10-01'!$H$1</f>
        <v>556.61400000000003</v>
      </c>
      <c r="I628" s="11">
        <f>Prislista!I628*'Prislista 2021-10-01'!$H$1</f>
        <v>618.46</v>
      </c>
      <c r="J628" s="11">
        <f>Prislista!J628*'Prislista 2021-10-01'!$H$1</f>
        <v>882.75</v>
      </c>
      <c r="K628" s="11">
        <f>Prislista!K628*'Prislista 2021-10-01'!$H$1</f>
        <v>957.65000000000009</v>
      </c>
      <c r="L628" s="61" t="s">
        <v>48</v>
      </c>
      <c r="M628" s="61">
        <v>30000</v>
      </c>
    </row>
    <row r="629" spans="1:13" x14ac:dyDescent="0.35">
      <c r="A629" s="61" t="s">
        <v>116</v>
      </c>
      <c r="B629" s="61" t="s">
        <v>117</v>
      </c>
      <c r="C629" s="61" t="s">
        <v>4</v>
      </c>
      <c r="D629" s="61" t="s">
        <v>59</v>
      </c>
      <c r="E629" s="61" t="s">
        <v>2</v>
      </c>
      <c r="F629" s="61" t="s">
        <v>63</v>
      </c>
      <c r="G629" s="61" t="s">
        <v>26</v>
      </c>
      <c r="H629" s="11">
        <f>Prislista!H629*'Prislista 2021-10-01'!$H$1</f>
        <v>556.61400000000003</v>
      </c>
      <c r="I629" s="11">
        <f>Prislista!I629*'Prislista 2021-10-01'!$H$1</f>
        <v>618.46</v>
      </c>
      <c r="J629" s="11">
        <f>Prislista!J629*'Prislista 2021-10-01'!$H$1</f>
        <v>882.75</v>
      </c>
      <c r="K629" s="11">
        <f>Prislista!K629*'Prislista 2021-10-01'!$H$1</f>
        <v>957.65000000000009</v>
      </c>
      <c r="L629" s="61" t="s">
        <v>48</v>
      </c>
      <c r="M629" s="61">
        <v>30000</v>
      </c>
    </row>
    <row r="630" spans="1:13" x14ac:dyDescent="0.35">
      <c r="A630" s="61" t="s">
        <v>116</v>
      </c>
      <c r="B630" s="61" t="s">
        <v>117</v>
      </c>
      <c r="C630" s="61" t="s">
        <v>4</v>
      </c>
      <c r="D630" s="61" t="s">
        <v>59</v>
      </c>
      <c r="E630" s="61" t="s">
        <v>3</v>
      </c>
      <c r="F630" s="61" t="s">
        <v>63</v>
      </c>
      <c r="G630" s="61" t="s">
        <v>27</v>
      </c>
      <c r="H630" s="11">
        <f>Prislista!H630*'Prislista 2021-10-01'!$H$1</f>
        <v>556.61400000000003</v>
      </c>
      <c r="I630" s="11">
        <f>Prislista!I630*'Prislista 2021-10-01'!$H$1</f>
        <v>618.46</v>
      </c>
      <c r="J630" s="11">
        <f>Prislista!J630*'Prislista 2021-10-01'!$H$1</f>
        <v>882.75</v>
      </c>
      <c r="K630" s="11">
        <f>Prislista!K630*'Prislista 2021-10-01'!$H$1</f>
        <v>957.65000000000009</v>
      </c>
      <c r="L630" s="61" t="s">
        <v>48</v>
      </c>
      <c r="M630" s="61">
        <v>30000</v>
      </c>
    </row>
    <row r="631" spans="1:13" x14ac:dyDescent="0.35">
      <c r="A631" s="61" t="s">
        <v>116</v>
      </c>
      <c r="B631" s="61" t="s">
        <v>117</v>
      </c>
      <c r="C631" s="61" t="s">
        <v>4</v>
      </c>
      <c r="D631" s="61" t="s">
        <v>61</v>
      </c>
      <c r="E631" s="61" t="s">
        <v>2</v>
      </c>
      <c r="F631" s="61" t="s">
        <v>63</v>
      </c>
      <c r="G631" s="61" t="s">
        <v>62</v>
      </c>
      <c r="H631" s="11">
        <f>Prislista!H631*'Prislista 2021-10-01'!$H$1</f>
        <v>248.45400000000004</v>
      </c>
      <c r="I631" s="11">
        <f>Prislista!I631*'Prislista 2021-10-01'!$H$1</f>
        <v>276.06</v>
      </c>
      <c r="J631" s="11">
        <f>Prislista!J631*'Prislista 2021-10-01'!$H$1</f>
        <v>393.76000000000005</v>
      </c>
      <c r="K631" s="11">
        <f>Prislista!K631*'Prislista 2021-10-01'!$H$1</f>
        <v>561.75</v>
      </c>
      <c r="L631" s="61" t="s">
        <v>48</v>
      </c>
      <c r="M631" s="61">
        <v>30000</v>
      </c>
    </row>
    <row r="632" spans="1:13" x14ac:dyDescent="0.35">
      <c r="A632" s="61" t="s">
        <v>116</v>
      </c>
      <c r="B632" s="61" t="s">
        <v>117</v>
      </c>
      <c r="C632" s="61" t="s">
        <v>5</v>
      </c>
      <c r="D632" s="61" t="s">
        <v>47</v>
      </c>
      <c r="E632" s="61" t="s">
        <v>2</v>
      </c>
      <c r="F632" s="61" t="s">
        <v>63</v>
      </c>
      <c r="G632" s="61" t="s">
        <v>10</v>
      </c>
      <c r="H632" s="11">
        <f>Prislista!H632*'Prislista 2021-10-01'!$H$1</f>
        <v>606.69000000000005</v>
      </c>
      <c r="I632" s="11">
        <f>Prislista!I632*'Prislista 2021-10-01'!$H$1</f>
        <v>674.1</v>
      </c>
      <c r="J632" s="11">
        <f>Prislista!J632*'Prislista 2021-10-01'!$H$1</f>
        <v>749</v>
      </c>
      <c r="K632" s="11">
        <f>Prislista!K632*'Prislista 2021-10-01'!$H$1</f>
        <v>834.6</v>
      </c>
      <c r="L632" s="61" t="s">
        <v>48</v>
      </c>
      <c r="M632" s="61">
        <v>30000</v>
      </c>
    </row>
    <row r="633" spans="1:13" x14ac:dyDescent="0.35">
      <c r="A633" s="61" t="s">
        <v>116</v>
      </c>
      <c r="B633" s="61" t="s">
        <v>117</v>
      </c>
      <c r="C633" s="61" t="s">
        <v>5</v>
      </c>
      <c r="D633" s="61" t="s">
        <v>47</v>
      </c>
      <c r="E633" s="61" t="s">
        <v>2</v>
      </c>
      <c r="F633" s="61" t="s">
        <v>63</v>
      </c>
      <c r="G633" s="61" t="s">
        <v>11</v>
      </c>
      <c r="H633" s="11">
        <f>Prislista!H633*'Prislista 2021-10-01'!$H$1</f>
        <v>606.69000000000005</v>
      </c>
      <c r="I633" s="11">
        <f>Prislista!I633*'Prislista 2021-10-01'!$H$1</f>
        <v>674.1</v>
      </c>
      <c r="J633" s="11">
        <f>Prislista!J633*'Prislista 2021-10-01'!$H$1</f>
        <v>749</v>
      </c>
      <c r="K633" s="11">
        <f>Prislista!K633*'Prislista 2021-10-01'!$H$1</f>
        <v>834.6</v>
      </c>
      <c r="L633" s="61" t="s">
        <v>48</v>
      </c>
      <c r="M633" s="61">
        <v>30000</v>
      </c>
    </row>
    <row r="634" spans="1:13" x14ac:dyDescent="0.35">
      <c r="A634" s="61" t="s">
        <v>116</v>
      </c>
      <c r="B634" s="61" t="s">
        <v>117</v>
      </c>
      <c r="C634" s="61" t="s">
        <v>5</v>
      </c>
      <c r="D634" s="61" t="s">
        <v>47</v>
      </c>
      <c r="E634" s="61" t="s">
        <v>2</v>
      </c>
      <c r="F634" s="61" t="s">
        <v>63</v>
      </c>
      <c r="G634" s="61" t="s">
        <v>49</v>
      </c>
      <c r="H634" s="11">
        <f>Prislista!H634*'Prislista 2021-10-01'!$H$1</f>
        <v>606.69000000000005</v>
      </c>
      <c r="I634" s="11">
        <f>Prislista!I634*'Prislista 2021-10-01'!$H$1</f>
        <v>674.1</v>
      </c>
      <c r="J634" s="11">
        <f>Prislista!J634*'Prislista 2021-10-01'!$H$1</f>
        <v>749</v>
      </c>
      <c r="K634" s="11">
        <f>Prislista!K634*'Prislista 2021-10-01'!$H$1</f>
        <v>834.6</v>
      </c>
      <c r="L634" s="61" t="s">
        <v>48</v>
      </c>
      <c r="M634" s="61">
        <v>30000</v>
      </c>
    </row>
    <row r="635" spans="1:13" x14ac:dyDescent="0.35">
      <c r="A635" s="61" t="s">
        <v>116</v>
      </c>
      <c r="B635" s="61" t="s">
        <v>117</v>
      </c>
      <c r="C635" s="61" t="s">
        <v>5</v>
      </c>
      <c r="D635" s="61" t="s">
        <v>47</v>
      </c>
      <c r="E635" s="61" t="s">
        <v>2</v>
      </c>
      <c r="F635" s="61" t="s">
        <v>63</v>
      </c>
      <c r="G635" s="61" t="s">
        <v>12</v>
      </c>
      <c r="H635" s="11">
        <f>Prislista!H635*'Prislista 2021-10-01'!$H$1</f>
        <v>606.69000000000005</v>
      </c>
      <c r="I635" s="11">
        <f>Prislista!I635*'Prislista 2021-10-01'!$H$1</f>
        <v>674.1</v>
      </c>
      <c r="J635" s="11">
        <f>Prislista!J635*'Prislista 2021-10-01'!$H$1</f>
        <v>749</v>
      </c>
      <c r="K635" s="11">
        <f>Prislista!K635*'Prislista 2021-10-01'!$H$1</f>
        <v>834.6</v>
      </c>
      <c r="L635" s="61" t="s">
        <v>48</v>
      </c>
      <c r="M635" s="61">
        <v>30000</v>
      </c>
    </row>
    <row r="636" spans="1:13" x14ac:dyDescent="0.35">
      <c r="A636" s="61" t="s">
        <v>116</v>
      </c>
      <c r="B636" s="61" t="s">
        <v>117</v>
      </c>
      <c r="C636" s="61" t="s">
        <v>5</v>
      </c>
      <c r="D636" s="61" t="s">
        <v>50</v>
      </c>
      <c r="E636" s="61" t="s">
        <v>2</v>
      </c>
      <c r="F636" s="61" t="s">
        <v>63</v>
      </c>
      <c r="G636" s="61" t="s">
        <v>13</v>
      </c>
      <c r="H636" s="11">
        <f>Prislista!H636*'Prislista 2021-10-01'!$H$1</f>
        <v>536.39100000000008</v>
      </c>
      <c r="I636" s="11">
        <f>Prislista!I636*'Prislista 2021-10-01'!$H$1</f>
        <v>595.99</v>
      </c>
      <c r="J636" s="11">
        <f>Prislista!J636*'Prislista 2021-10-01'!$H$1</f>
        <v>850.65000000000009</v>
      </c>
      <c r="K636" s="11">
        <f>Prislista!K636*'Prislista 2021-10-01'!$H$1</f>
        <v>1123.5</v>
      </c>
      <c r="L636" s="61" t="s">
        <v>48</v>
      </c>
      <c r="M636" s="61">
        <v>30000</v>
      </c>
    </row>
    <row r="637" spans="1:13" x14ac:dyDescent="0.35">
      <c r="A637" s="61" t="s">
        <v>116</v>
      </c>
      <c r="B637" s="61" t="s">
        <v>117</v>
      </c>
      <c r="C637" s="61" t="s">
        <v>5</v>
      </c>
      <c r="D637" s="61" t="s">
        <v>50</v>
      </c>
      <c r="E637" s="61" t="s">
        <v>2</v>
      </c>
      <c r="F637" s="61" t="s">
        <v>63</v>
      </c>
      <c r="G637" s="61" t="s">
        <v>14</v>
      </c>
      <c r="H637" s="11">
        <f>Prislista!H637*'Prislista 2021-10-01'!$H$1</f>
        <v>536.39100000000008</v>
      </c>
      <c r="I637" s="11">
        <f>Prislista!I637*'Prislista 2021-10-01'!$H$1</f>
        <v>595.99</v>
      </c>
      <c r="J637" s="11">
        <f>Prislista!J637*'Prislista 2021-10-01'!$H$1</f>
        <v>850.65000000000009</v>
      </c>
      <c r="K637" s="11">
        <f>Prislista!K637*'Prislista 2021-10-01'!$H$1</f>
        <v>1123.5</v>
      </c>
      <c r="L637" s="61" t="s">
        <v>48</v>
      </c>
      <c r="M637" s="61">
        <v>30000</v>
      </c>
    </row>
    <row r="638" spans="1:13" x14ac:dyDescent="0.35">
      <c r="A638" s="61" t="s">
        <v>116</v>
      </c>
      <c r="B638" s="61" t="s">
        <v>117</v>
      </c>
      <c r="C638" s="61" t="s">
        <v>5</v>
      </c>
      <c r="D638" s="61" t="s">
        <v>50</v>
      </c>
      <c r="E638" s="61" t="s">
        <v>2</v>
      </c>
      <c r="F638" s="61" t="s">
        <v>63</v>
      </c>
      <c r="G638" s="61" t="s">
        <v>15</v>
      </c>
      <c r="H638" s="11">
        <f>Prislista!H638*'Prislista 2021-10-01'!$H$1</f>
        <v>536.39100000000008</v>
      </c>
      <c r="I638" s="11">
        <f>Prislista!I638*'Prislista 2021-10-01'!$H$1</f>
        <v>595.99</v>
      </c>
      <c r="J638" s="11">
        <f>Prislista!J638*'Prislista 2021-10-01'!$H$1</f>
        <v>850.65000000000009</v>
      </c>
      <c r="K638" s="11">
        <f>Prislista!K638*'Prislista 2021-10-01'!$H$1</f>
        <v>1123.5</v>
      </c>
      <c r="L638" s="61" t="s">
        <v>48</v>
      </c>
      <c r="M638" s="61">
        <v>30000</v>
      </c>
    </row>
    <row r="639" spans="1:13" x14ac:dyDescent="0.35">
      <c r="A639" s="61" t="s">
        <v>116</v>
      </c>
      <c r="B639" s="61" t="s">
        <v>117</v>
      </c>
      <c r="C639" s="61" t="s">
        <v>5</v>
      </c>
      <c r="D639" s="61" t="s">
        <v>50</v>
      </c>
      <c r="E639" s="61" t="s">
        <v>2</v>
      </c>
      <c r="F639" s="61" t="s">
        <v>63</v>
      </c>
      <c r="G639" s="61" t="s">
        <v>16</v>
      </c>
      <c r="H639" s="11">
        <f>Prislista!H639*'Prislista 2021-10-01'!$H$1</f>
        <v>536.39100000000008</v>
      </c>
      <c r="I639" s="11">
        <f>Prislista!I639*'Prislista 2021-10-01'!$H$1</f>
        <v>595.99</v>
      </c>
      <c r="J639" s="11">
        <f>Prislista!J639*'Prislista 2021-10-01'!$H$1</f>
        <v>850.65000000000009</v>
      </c>
      <c r="K639" s="11">
        <f>Prislista!K639*'Prislista 2021-10-01'!$H$1</f>
        <v>1123.5</v>
      </c>
      <c r="L639" s="61" t="s">
        <v>48</v>
      </c>
      <c r="M639" s="61">
        <v>30000</v>
      </c>
    </row>
    <row r="640" spans="1:13" x14ac:dyDescent="0.35">
      <c r="A640" s="61" t="s">
        <v>116</v>
      </c>
      <c r="B640" s="61" t="s">
        <v>117</v>
      </c>
      <c r="C640" s="61" t="s">
        <v>5</v>
      </c>
      <c r="D640" s="61" t="s">
        <v>50</v>
      </c>
      <c r="E640" s="61" t="s">
        <v>2</v>
      </c>
      <c r="F640" s="61" t="s">
        <v>63</v>
      </c>
      <c r="G640" s="61" t="s">
        <v>17</v>
      </c>
      <c r="H640" s="11">
        <f>Prislista!H640*'Prislista 2021-10-01'!$H$1</f>
        <v>536.39100000000008</v>
      </c>
      <c r="I640" s="11">
        <f>Prislista!I640*'Prislista 2021-10-01'!$H$1</f>
        <v>595.99</v>
      </c>
      <c r="J640" s="11">
        <f>Prislista!J640*'Prislista 2021-10-01'!$H$1</f>
        <v>850.65000000000009</v>
      </c>
      <c r="K640" s="11">
        <f>Prislista!K640*'Prislista 2021-10-01'!$H$1</f>
        <v>1123.5</v>
      </c>
      <c r="L640" s="61" t="s">
        <v>48</v>
      </c>
      <c r="M640" s="61">
        <v>30000</v>
      </c>
    </row>
    <row r="641" spans="1:13" x14ac:dyDescent="0.35">
      <c r="A641" s="61" t="s">
        <v>116</v>
      </c>
      <c r="B641" s="61" t="s">
        <v>117</v>
      </c>
      <c r="C641" s="61" t="s">
        <v>5</v>
      </c>
      <c r="D641" s="61" t="s">
        <v>51</v>
      </c>
      <c r="E641" s="61" t="s">
        <v>2</v>
      </c>
      <c r="F641" s="61" t="s">
        <v>63</v>
      </c>
      <c r="G641" s="61" t="s">
        <v>18</v>
      </c>
      <c r="H641" s="11">
        <f>Prislista!H641*'Prislista 2021-10-01'!$H$1</f>
        <v>556.61400000000003</v>
      </c>
      <c r="I641" s="11">
        <f>Prislista!I641*'Prislista 2021-10-01'!$H$1</f>
        <v>618.46</v>
      </c>
      <c r="J641" s="11">
        <f>Prislista!J641*'Prislista 2021-10-01'!$H$1</f>
        <v>882.75</v>
      </c>
      <c r="K641" s="11">
        <f>Prislista!K641*'Prislista 2021-10-01'!$H$1</f>
        <v>957.65000000000009</v>
      </c>
      <c r="L641" s="61" t="s">
        <v>48</v>
      </c>
      <c r="M641" s="61">
        <v>30000</v>
      </c>
    </row>
    <row r="642" spans="1:13" x14ac:dyDescent="0.35">
      <c r="A642" s="61" t="s">
        <v>116</v>
      </c>
      <c r="B642" s="61" t="s">
        <v>117</v>
      </c>
      <c r="C642" s="61" t="s">
        <v>5</v>
      </c>
      <c r="D642" s="61" t="s">
        <v>51</v>
      </c>
      <c r="E642" s="61" t="s">
        <v>2</v>
      </c>
      <c r="F642" s="61" t="s">
        <v>63</v>
      </c>
      <c r="G642" s="61" t="s">
        <v>19</v>
      </c>
      <c r="H642" s="11">
        <f>Prislista!H642*'Prislista 2021-10-01'!$H$1</f>
        <v>556.61400000000003</v>
      </c>
      <c r="I642" s="11">
        <f>Prislista!I642*'Prislista 2021-10-01'!$H$1</f>
        <v>618.46</v>
      </c>
      <c r="J642" s="11">
        <f>Prislista!J642*'Prislista 2021-10-01'!$H$1</f>
        <v>882.75</v>
      </c>
      <c r="K642" s="11">
        <f>Prislista!K642*'Prislista 2021-10-01'!$H$1</f>
        <v>957.65000000000009</v>
      </c>
      <c r="L642" s="61" t="s">
        <v>48</v>
      </c>
      <c r="M642" s="61">
        <v>30000</v>
      </c>
    </row>
    <row r="643" spans="1:13" x14ac:dyDescent="0.35">
      <c r="A643" s="61" t="s">
        <v>116</v>
      </c>
      <c r="B643" s="61" t="s">
        <v>117</v>
      </c>
      <c r="C643" s="61" t="s">
        <v>5</v>
      </c>
      <c r="D643" s="61" t="s">
        <v>51</v>
      </c>
      <c r="E643" s="61" t="s">
        <v>3</v>
      </c>
      <c r="F643" s="61" t="s">
        <v>63</v>
      </c>
      <c r="G643" s="61" t="s">
        <v>20</v>
      </c>
      <c r="H643" s="11">
        <f>Prislista!H643*'Prislista 2021-10-01'!$H$1</f>
        <v>556.61400000000003</v>
      </c>
      <c r="I643" s="11">
        <f>Prislista!I643*'Prislista 2021-10-01'!$H$1</f>
        <v>618.46</v>
      </c>
      <c r="J643" s="11">
        <f>Prislista!J643*'Prislista 2021-10-01'!$H$1</f>
        <v>882.75</v>
      </c>
      <c r="K643" s="11">
        <f>Prislista!K643*'Prislista 2021-10-01'!$H$1</f>
        <v>957.65000000000009</v>
      </c>
      <c r="L643" s="61" t="s">
        <v>48</v>
      </c>
      <c r="M643" s="61">
        <v>30000</v>
      </c>
    </row>
    <row r="644" spans="1:13" x14ac:dyDescent="0.35">
      <c r="A644" s="61" t="s">
        <v>116</v>
      </c>
      <c r="B644" s="61" t="s">
        <v>117</v>
      </c>
      <c r="C644" s="61" t="s">
        <v>5</v>
      </c>
      <c r="D644" s="61" t="s">
        <v>51</v>
      </c>
      <c r="E644" s="61" t="s">
        <v>3</v>
      </c>
      <c r="F644" s="61" t="s">
        <v>63</v>
      </c>
      <c r="G644" s="61" t="s">
        <v>21</v>
      </c>
      <c r="H644" s="11">
        <f>Prislista!H644*'Prislista 2021-10-01'!$H$1</f>
        <v>556.61400000000003</v>
      </c>
      <c r="I644" s="11">
        <f>Prislista!I644*'Prislista 2021-10-01'!$H$1</f>
        <v>618.46</v>
      </c>
      <c r="J644" s="11">
        <f>Prislista!J644*'Prislista 2021-10-01'!$H$1</f>
        <v>882.75</v>
      </c>
      <c r="K644" s="11">
        <f>Prislista!K644*'Prislista 2021-10-01'!$H$1</f>
        <v>957.65000000000009</v>
      </c>
      <c r="L644" s="61" t="s">
        <v>48</v>
      </c>
      <c r="M644" s="61">
        <v>30000</v>
      </c>
    </row>
    <row r="645" spans="1:13" x14ac:dyDescent="0.35">
      <c r="A645" s="61" t="s">
        <v>116</v>
      </c>
      <c r="B645" s="61" t="s">
        <v>117</v>
      </c>
      <c r="C645" s="61" t="s">
        <v>5</v>
      </c>
      <c r="D645" s="61" t="s">
        <v>52</v>
      </c>
      <c r="E645" s="61" t="s">
        <v>2</v>
      </c>
      <c r="F645" s="61" t="s">
        <v>63</v>
      </c>
      <c r="G645" s="61" t="s">
        <v>53</v>
      </c>
      <c r="H645" s="11">
        <f>Prislista!H645*'Prislista 2021-10-01'!$H$1</f>
        <v>606.69000000000005</v>
      </c>
      <c r="I645" s="11">
        <f>Prislista!I645*'Prislista 2021-10-01'!$H$1</f>
        <v>674.1</v>
      </c>
      <c r="J645" s="11">
        <f>Prislista!J645*'Prislista 2021-10-01'!$H$1</f>
        <v>749</v>
      </c>
      <c r="K645" s="11">
        <f>Prislista!K645*'Prislista 2021-10-01'!$H$1</f>
        <v>829.25</v>
      </c>
      <c r="L645" s="61" t="s">
        <v>48</v>
      </c>
      <c r="M645" s="61">
        <v>30000</v>
      </c>
    </row>
    <row r="646" spans="1:13" x14ac:dyDescent="0.35">
      <c r="A646" s="61" t="s">
        <v>116</v>
      </c>
      <c r="B646" s="61" t="s">
        <v>117</v>
      </c>
      <c r="C646" s="61" t="s">
        <v>5</v>
      </c>
      <c r="D646" s="61" t="s">
        <v>52</v>
      </c>
      <c r="E646" s="61" t="s">
        <v>2</v>
      </c>
      <c r="F646" s="61" t="s">
        <v>63</v>
      </c>
      <c r="G646" s="61" t="s">
        <v>54</v>
      </c>
      <c r="H646" s="11">
        <f>Prislista!H646*'Prislista 2021-10-01'!$H$1</f>
        <v>606.69000000000005</v>
      </c>
      <c r="I646" s="11">
        <f>Prislista!I646*'Prislista 2021-10-01'!$H$1</f>
        <v>674.1</v>
      </c>
      <c r="J646" s="11">
        <f>Prislista!J646*'Prislista 2021-10-01'!$H$1</f>
        <v>749</v>
      </c>
      <c r="K646" s="11">
        <f>Prislista!K646*'Prislista 2021-10-01'!$H$1</f>
        <v>829.25</v>
      </c>
      <c r="L646" s="61" t="s">
        <v>48</v>
      </c>
      <c r="M646" s="61">
        <v>30000</v>
      </c>
    </row>
    <row r="647" spans="1:13" x14ac:dyDescent="0.35">
      <c r="A647" s="61" t="s">
        <v>116</v>
      </c>
      <c r="B647" s="61" t="s">
        <v>117</v>
      </c>
      <c r="C647" s="61" t="s">
        <v>5</v>
      </c>
      <c r="D647" s="61" t="s">
        <v>52</v>
      </c>
      <c r="E647" s="61" t="s">
        <v>2</v>
      </c>
      <c r="F647" s="61" t="s">
        <v>63</v>
      </c>
      <c r="G647" s="61" t="s">
        <v>55</v>
      </c>
      <c r="H647" s="11">
        <f>Prislista!H647*'Prislista 2021-10-01'!$H$1</f>
        <v>606.69000000000005</v>
      </c>
      <c r="I647" s="11">
        <f>Prislista!I647*'Prislista 2021-10-01'!$H$1</f>
        <v>674.1</v>
      </c>
      <c r="J647" s="11">
        <f>Prislista!J647*'Prislista 2021-10-01'!$H$1</f>
        <v>749</v>
      </c>
      <c r="K647" s="11">
        <f>Prislista!K647*'Prislista 2021-10-01'!$H$1</f>
        <v>829.25</v>
      </c>
      <c r="L647" s="61" t="s">
        <v>48</v>
      </c>
      <c r="M647" s="61">
        <v>30000</v>
      </c>
    </row>
    <row r="648" spans="1:13" x14ac:dyDescent="0.35">
      <c r="A648" s="61" t="s">
        <v>116</v>
      </c>
      <c r="B648" s="61" t="s">
        <v>117</v>
      </c>
      <c r="C648" s="61" t="s">
        <v>5</v>
      </c>
      <c r="D648" s="61" t="s">
        <v>52</v>
      </c>
      <c r="E648" s="61" t="s">
        <v>2</v>
      </c>
      <c r="F648" s="61" t="s">
        <v>63</v>
      </c>
      <c r="G648" s="61" t="s">
        <v>56</v>
      </c>
      <c r="H648" s="11">
        <f>Prislista!H648*'Prislista 2021-10-01'!$H$1</f>
        <v>606.69000000000005</v>
      </c>
      <c r="I648" s="11">
        <f>Prislista!I648*'Prislista 2021-10-01'!$H$1</f>
        <v>674.1</v>
      </c>
      <c r="J648" s="11">
        <f>Prislista!J648*'Prislista 2021-10-01'!$H$1</f>
        <v>749</v>
      </c>
      <c r="K648" s="11">
        <f>Prislista!K648*'Prislista 2021-10-01'!$H$1</f>
        <v>829.25</v>
      </c>
      <c r="L648" s="61" t="s">
        <v>48</v>
      </c>
      <c r="M648" s="61">
        <v>30000</v>
      </c>
    </row>
    <row r="649" spans="1:13" x14ac:dyDescent="0.35">
      <c r="A649" s="61" t="s">
        <v>116</v>
      </c>
      <c r="B649" s="61" t="s">
        <v>117</v>
      </c>
      <c r="C649" s="61" t="s">
        <v>5</v>
      </c>
      <c r="D649" s="61" t="s">
        <v>52</v>
      </c>
      <c r="E649" s="61" t="s">
        <v>2</v>
      </c>
      <c r="F649" s="61" t="s">
        <v>63</v>
      </c>
      <c r="G649" s="61" t="s">
        <v>57</v>
      </c>
      <c r="H649" s="11">
        <f>Prislista!H649*'Prislista 2021-10-01'!$H$1</f>
        <v>606.69000000000005</v>
      </c>
      <c r="I649" s="11">
        <f>Prislista!I649*'Prislista 2021-10-01'!$H$1</f>
        <v>674.1</v>
      </c>
      <c r="J649" s="11">
        <f>Prislista!J649*'Prislista 2021-10-01'!$H$1</f>
        <v>749</v>
      </c>
      <c r="K649" s="11">
        <f>Prislista!K649*'Prislista 2021-10-01'!$H$1</f>
        <v>829.25</v>
      </c>
      <c r="L649" s="61" t="s">
        <v>48</v>
      </c>
      <c r="M649" s="61">
        <v>30000</v>
      </c>
    </row>
    <row r="650" spans="1:13" x14ac:dyDescent="0.35">
      <c r="A650" s="61" t="s">
        <v>116</v>
      </c>
      <c r="B650" s="61" t="s">
        <v>117</v>
      </c>
      <c r="C650" s="61" t="s">
        <v>5</v>
      </c>
      <c r="D650" s="61" t="s">
        <v>58</v>
      </c>
      <c r="E650" s="61" t="s">
        <v>2</v>
      </c>
      <c r="F650" s="61" t="s">
        <v>63</v>
      </c>
      <c r="G650" s="61" t="s">
        <v>22</v>
      </c>
      <c r="H650" s="11">
        <f>Prislista!H650*'Prislista 2021-10-01'!$H$1</f>
        <v>481.5</v>
      </c>
      <c r="I650" s="11">
        <f>Prislista!I650*'Prislista 2021-10-01'!$H$1</f>
        <v>535</v>
      </c>
      <c r="J650" s="11">
        <f>Prislista!J650*'Prislista 2021-10-01'!$H$1</f>
        <v>749</v>
      </c>
      <c r="K650" s="11">
        <f>Prislista!K650*'Prislista 2021-10-01'!$H$1</f>
        <v>829.25</v>
      </c>
      <c r="L650" s="61" t="s">
        <v>48</v>
      </c>
      <c r="M650" s="61">
        <v>30000</v>
      </c>
    </row>
    <row r="651" spans="1:13" x14ac:dyDescent="0.35">
      <c r="A651" s="61" t="s">
        <v>116</v>
      </c>
      <c r="B651" s="61" t="s">
        <v>117</v>
      </c>
      <c r="C651" s="61" t="s">
        <v>5</v>
      </c>
      <c r="D651" s="61" t="s">
        <v>58</v>
      </c>
      <c r="E651" s="61" t="s">
        <v>2</v>
      </c>
      <c r="F651" s="61" t="s">
        <v>63</v>
      </c>
      <c r="G651" s="61" t="s">
        <v>23</v>
      </c>
      <c r="H651" s="11">
        <f>Prislista!H651*'Prislista 2021-10-01'!$H$1</f>
        <v>481.5</v>
      </c>
      <c r="I651" s="11">
        <f>Prislista!I651*'Prislista 2021-10-01'!$H$1</f>
        <v>535</v>
      </c>
      <c r="J651" s="11">
        <f>Prislista!J651*'Prislista 2021-10-01'!$H$1</f>
        <v>749</v>
      </c>
      <c r="K651" s="11">
        <f>Prislista!K651*'Prislista 2021-10-01'!$H$1</f>
        <v>829.25</v>
      </c>
      <c r="L651" s="61" t="s">
        <v>48</v>
      </c>
      <c r="M651" s="61">
        <v>30000</v>
      </c>
    </row>
    <row r="652" spans="1:13" x14ac:dyDescent="0.35">
      <c r="A652" s="61" t="s">
        <v>116</v>
      </c>
      <c r="B652" s="61" t="s">
        <v>117</v>
      </c>
      <c r="C652" s="61" t="s">
        <v>5</v>
      </c>
      <c r="D652" s="61" t="s">
        <v>58</v>
      </c>
      <c r="E652" s="61" t="s">
        <v>3</v>
      </c>
      <c r="F652" s="61" t="s">
        <v>63</v>
      </c>
      <c r="G652" s="61" t="s">
        <v>24</v>
      </c>
      <c r="H652" s="11">
        <f>Prislista!H652*'Prislista 2021-10-01'!$H$1</f>
        <v>481.5</v>
      </c>
      <c r="I652" s="11">
        <f>Prislista!I652*'Prislista 2021-10-01'!$H$1</f>
        <v>535</v>
      </c>
      <c r="J652" s="11">
        <f>Prislista!J652*'Prislista 2021-10-01'!$H$1</f>
        <v>749</v>
      </c>
      <c r="K652" s="11">
        <f>Prislista!K652*'Prislista 2021-10-01'!$H$1</f>
        <v>829.25</v>
      </c>
      <c r="L652" s="61" t="s">
        <v>48</v>
      </c>
      <c r="M652" s="61">
        <v>30000</v>
      </c>
    </row>
    <row r="653" spans="1:13" x14ac:dyDescent="0.35">
      <c r="A653" s="61" t="s">
        <v>116</v>
      </c>
      <c r="B653" s="61" t="s">
        <v>117</v>
      </c>
      <c r="C653" s="61" t="s">
        <v>5</v>
      </c>
      <c r="D653" s="61" t="s">
        <v>59</v>
      </c>
      <c r="E653" s="61" t="s">
        <v>2</v>
      </c>
      <c r="F653" s="61" t="s">
        <v>63</v>
      </c>
      <c r="G653" s="61" t="s">
        <v>60</v>
      </c>
      <c r="H653" s="11">
        <f>Prislista!H653*'Prislista 2021-10-01'!$H$1</f>
        <v>556.61400000000003</v>
      </c>
      <c r="I653" s="11">
        <f>Prislista!I653*'Prislista 2021-10-01'!$H$1</f>
        <v>618.46</v>
      </c>
      <c r="J653" s="11">
        <f>Prislista!J653*'Prislista 2021-10-01'!$H$1</f>
        <v>882.75</v>
      </c>
      <c r="K653" s="11">
        <f>Prislista!K653*'Prislista 2021-10-01'!$H$1</f>
        <v>957.65000000000009</v>
      </c>
      <c r="L653" s="61" t="s">
        <v>48</v>
      </c>
      <c r="M653" s="61">
        <v>30000</v>
      </c>
    </row>
    <row r="654" spans="1:13" x14ac:dyDescent="0.35">
      <c r="A654" s="61" t="s">
        <v>116</v>
      </c>
      <c r="B654" s="61" t="s">
        <v>117</v>
      </c>
      <c r="C654" s="61" t="s">
        <v>5</v>
      </c>
      <c r="D654" s="61" t="s">
        <v>59</v>
      </c>
      <c r="E654" s="61" t="s">
        <v>2</v>
      </c>
      <c r="F654" s="61" t="s">
        <v>63</v>
      </c>
      <c r="G654" s="61" t="s">
        <v>25</v>
      </c>
      <c r="H654" s="11">
        <f>Prislista!H654*'Prislista 2021-10-01'!$H$1</f>
        <v>556.61400000000003</v>
      </c>
      <c r="I654" s="11">
        <f>Prislista!I654*'Prislista 2021-10-01'!$H$1</f>
        <v>618.46</v>
      </c>
      <c r="J654" s="11">
        <f>Prislista!J654*'Prislista 2021-10-01'!$H$1</f>
        <v>882.75</v>
      </c>
      <c r="K654" s="11">
        <f>Prislista!K654*'Prislista 2021-10-01'!$H$1</f>
        <v>957.65000000000009</v>
      </c>
      <c r="L654" s="61" t="s">
        <v>48</v>
      </c>
      <c r="M654" s="61">
        <v>30000</v>
      </c>
    </row>
    <row r="655" spans="1:13" x14ac:dyDescent="0.35">
      <c r="A655" s="61" t="s">
        <v>116</v>
      </c>
      <c r="B655" s="61" t="s">
        <v>117</v>
      </c>
      <c r="C655" s="61" t="s">
        <v>5</v>
      </c>
      <c r="D655" s="61" t="s">
        <v>59</v>
      </c>
      <c r="E655" s="61" t="s">
        <v>2</v>
      </c>
      <c r="F655" s="61" t="s">
        <v>63</v>
      </c>
      <c r="G655" s="61" t="s">
        <v>26</v>
      </c>
      <c r="H655" s="11">
        <f>Prislista!H655*'Prislista 2021-10-01'!$H$1</f>
        <v>556.61400000000003</v>
      </c>
      <c r="I655" s="11">
        <f>Prislista!I655*'Prislista 2021-10-01'!$H$1</f>
        <v>618.46</v>
      </c>
      <c r="J655" s="11">
        <f>Prislista!J655*'Prislista 2021-10-01'!$H$1</f>
        <v>882.75</v>
      </c>
      <c r="K655" s="11">
        <f>Prislista!K655*'Prislista 2021-10-01'!$H$1</f>
        <v>957.65000000000009</v>
      </c>
      <c r="L655" s="61" t="s">
        <v>48</v>
      </c>
      <c r="M655" s="61">
        <v>30000</v>
      </c>
    </row>
    <row r="656" spans="1:13" x14ac:dyDescent="0.35">
      <c r="A656" s="61" t="s">
        <v>116</v>
      </c>
      <c r="B656" s="61" t="s">
        <v>117</v>
      </c>
      <c r="C656" s="61" t="s">
        <v>5</v>
      </c>
      <c r="D656" s="61" t="s">
        <v>59</v>
      </c>
      <c r="E656" s="61" t="s">
        <v>3</v>
      </c>
      <c r="F656" s="61" t="s">
        <v>63</v>
      </c>
      <c r="G656" s="61" t="s">
        <v>27</v>
      </c>
      <c r="H656" s="11">
        <f>Prislista!H656*'Prislista 2021-10-01'!$H$1</f>
        <v>556.61400000000003</v>
      </c>
      <c r="I656" s="11">
        <f>Prislista!I656*'Prislista 2021-10-01'!$H$1</f>
        <v>618.46</v>
      </c>
      <c r="J656" s="11">
        <f>Prislista!J656*'Prislista 2021-10-01'!$H$1</f>
        <v>882.75</v>
      </c>
      <c r="K656" s="11">
        <f>Prislista!K656*'Prislista 2021-10-01'!$H$1</f>
        <v>957.65000000000009</v>
      </c>
      <c r="L656" s="61" t="s">
        <v>48</v>
      </c>
      <c r="M656" s="61">
        <v>30000</v>
      </c>
    </row>
    <row r="657" spans="1:13" x14ac:dyDescent="0.35">
      <c r="A657" s="61" t="s">
        <v>116</v>
      </c>
      <c r="B657" s="61" t="s">
        <v>117</v>
      </c>
      <c r="C657" s="61" t="s">
        <v>5</v>
      </c>
      <c r="D657" s="61" t="s">
        <v>61</v>
      </c>
      <c r="E657" s="61" t="s">
        <v>2</v>
      </c>
      <c r="F657" s="61" t="s">
        <v>63</v>
      </c>
      <c r="G657" s="61" t="s">
        <v>62</v>
      </c>
      <c r="H657" s="11">
        <f>Prislista!H657*'Prislista 2021-10-01'!$H$1</f>
        <v>248.45400000000004</v>
      </c>
      <c r="I657" s="11">
        <f>Prislista!I657*'Prislista 2021-10-01'!$H$1</f>
        <v>276.06</v>
      </c>
      <c r="J657" s="11">
        <f>Prislista!J657*'Prislista 2021-10-01'!$H$1</f>
        <v>393.76000000000005</v>
      </c>
      <c r="K657" s="11">
        <f>Prislista!K657*'Prislista 2021-10-01'!$H$1</f>
        <v>561.75</v>
      </c>
      <c r="L657" s="61" t="s">
        <v>48</v>
      </c>
      <c r="M657" s="61">
        <v>30000</v>
      </c>
    </row>
    <row r="658" spans="1:13" x14ac:dyDescent="0.35">
      <c r="A658" s="61" t="s">
        <v>116</v>
      </c>
      <c r="B658" s="61" t="s">
        <v>117</v>
      </c>
      <c r="C658" s="61" t="s">
        <v>6</v>
      </c>
      <c r="D658" s="61" t="s">
        <v>47</v>
      </c>
      <c r="E658" s="61" t="s">
        <v>2</v>
      </c>
      <c r="F658" s="61" t="s">
        <v>63</v>
      </c>
      <c r="G658" s="61" t="s">
        <v>10</v>
      </c>
      <c r="H658" s="11">
        <f>Prislista!H658*'Prislista 2021-10-01'!$H$1</f>
        <v>606.69000000000005</v>
      </c>
      <c r="I658" s="11">
        <f>Prislista!I658*'Prislista 2021-10-01'!$H$1</f>
        <v>674.1</v>
      </c>
      <c r="J658" s="11">
        <f>Prislista!J658*'Prislista 2021-10-01'!$H$1</f>
        <v>749</v>
      </c>
      <c r="K658" s="11">
        <f>Prislista!K658*'Prislista 2021-10-01'!$H$1</f>
        <v>834.6</v>
      </c>
      <c r="L658" s="61" t="s">
        <v>48</v>
      </c>
      <c r="M658" s="61">
        <v>30000</v>
      </c>
    </row>
    <row r="659" spans="1:13" x14ac:dyDescent="0.35">
      <c r="A659" s="61" t="s">
        <v>116</v>
      </c>
      <c r="B659" s="61" t="s">
        <v>117</v>
      </c>
      <c r="C659" s="61" t="s">
        <v>6</v>
      </c>
      <c r="D659" s="61" t="s">
        <v>47</v>
      </c>
      <c r="E659" s="61" t="s">
        <v>2</v>
      </c>
      <c r="F659" s="61" t="s">
        <v>63</v>
      </c>
      <c r="G659" s="61" t="s">
        <v>11</v>
      </c>
      <c r="H659" s="11">
        <f>Prislista!H659*'Prislista 2021-10-01'!$H$1</f>
        <v>606.69000000000005</v>
      </c>
      <c r="I659" s="11">
        <f>Prislista!I659*'Prislista 2021-10-01'!$H$1</f>
        <v>674.1</v>
      </c>
      <c r="J659" s="11">
        <f>Prislista!J659*'Prislista 2021-10-01'!$H$1</f>
        <v>749</v>
      </c>
      <c r="K659" s="11">
        <f>Prislista!K659*'Prislista 2021-10-01'!$H$1</f>
        <v>834.6</v>
      </c>
      <c r="L659" s="61" t="s">
        <v>48</v>
      </c>
      <c r="M659" s="61">
        <v>30000</v>
      </c>
    </row>
    <row r="660" spans="1:13" x14ac:dyDescent="0.35">
      <c r="A660" s="61" t="s">
        <v>116</v>
      </c>
      <c r="B660" s="61" t="s">
        <v>117</v>
      </c>
      <c r="C660" s="61" t="s">
        <v>6</v>
      </c>
      <c r="D660" s="61" t="s">
        <v>47</v>
      </c>
      <c r="E660" s="61" t="s">
        <v>2</v>
      </c>
      <c r="F660" s="61" t="s">
        <v>63</v>
      </c>
      <c r="G660" s="61" t="s">
        <v>49</v>
      </c>
      <c r="H660" s="11">
        <f>Prislista!H660*'Prislista 2021-10-01'!$H$1</f>
        <v>606.69000000000005</v>
      </c>
      <c r="I660" s="11">
        <f>Prislista!I660*'Prislista 2021-10-01'!$H$1</f>
        <v>674.1</v>
      </c>
      <c r="J660" s="11">
        <f>Prislista!J660*'Prislista 2021-10-01'!$H$1</f>
        <v>749</v>
      </c>
      <c r="K660" s="11">
        <f>Prislista!K660*'Prislista 2021-10-01'!$H$1</f>
        <v>834.6</v>
      </c>
      <c r="L660" s="61" t="s">
        <v>48</v>
      </c>
      <c r="M660" s="61">
        <v>30000</v>
      </c>
    </row>
    <row r="661" spans="1:13" x14ac:dyDescent="0.35">
      <c r="A661" s="61" t="s">
        <v>116</v>
      </c>
      <c r="B661" s="61" t="s">
        <v>117</v>
      </c>
      <c r="C661" s="61" t="s">
        <v>6</v>
      </c>
      <c r="D661" s="61" t="s">
        <v>47</v>
      </c>
      <c r="E661" s="61" t="s">
        <v>2</v>
      </c>
      <c r="F661" s="61" t="s">
        <v>63</v>
      </c>
      <c r="G661" s="61" t="s">
        <v>12</v>
      </c>
      <c r="H661" s="11">
        <f>Prislista!H661*'Prislista 2021-10-01'!$H$1</f>
        <v>606.69000000000005</v>
      </c>
      <c r="I661" s="11">
        <f>Prislista!I661*'Prislista 2021-10-01'!$H$1</f>
        <v>674.1</v>
      </c>
      <c r="J661" s="11">
        <f>Prislista!J661*'Prislista 2021-10-01'!$H$1</f>
        <v>749</v>
      </c>
      <c r="K661" s="11">
        <f>Prislista!K661*'Prislista 2021-10-01'!$H$1</f>
        <v>834.6</v>
      </c>
      <c r="L661" s="61" t="s">
        <v>48</v>
      </c>
      <c r="M661" s="61">
        <v>30000</v>
      </c>
    </row>
    <row r="662" spans="1:13" x14ac:dyDescent="0.35">
      <c r="A662" s="61" t="s">
        <v>116</v>
      </c>
      <c r="B662" s="61" t="s">
        <v>117</v>
      </c>
      <c r="C662" s="61" t="s">
        <v>6</v>
      </c>
      <c r="D662" s="61" t="s">
        <v>50</v>
      </c>
      <c r="E662" s="61" t="s">
        <v>2</v>
      </c>
      <c r="F662" s="61" t="s">
        <v>63</v>
      </c>
      <c r="G662" s="61" t="s">
        <v>13</v>
      </c>
      <c r="H662" s="11">
        <f>Prislista!H662*'Prislista 2021-10-01'!$H$1</f>
        <v>536.39100000000008</v>
      </c>
      <c r="I662" s="11">
        <f>Prislista!I662*'Prislista 2021-10-01'!$H$1</f>
        <v>595.99</v>
      </c>
      <c r="J662" s="11">
        <f>Prislista!J662*'Prislista 2021-10-01'!$H$1</f>
        <v>850.65000000000009</v>
      </c>
      <c r="K662" s="11">
        <f>Prislista!K662*'Prislista 2021-10-01'!$H$1</f>
        <v>1123.5</v>
      </c>
      <c r="L662" s="61" t="s">
        <v>48</v>
      </c>
      <c r="M662" s="61">
        <v>30000</v>
      </c>
    </row>
    <row r="663" spans="1:13" x14ac:dyDescent="0.35">
      <c r="A663" s="61" t="s">
        <v>116</v>
      </c>
      <c r="B663" s="61" t="s">
        <v>117</v>
      </c>
      <c r="C663" s="61" t="s">
        <v>6</v>
      </c>
      <c r="D663" s="61" t="s">
        <v>50</v>
      </c>
      <c r="E663" s="61" t="s">
        <v>2</v>
      </c>
      <c r="F663" s="61" t="s">
        <v>63</v>
      </c>
      <c r="G663" s="61" t="s">
        <v>14</v>
      </c>
      <c r="H663" s="11">
        <f>Prislista!H663*'Prislista 2021-10-01'!$H$1</f>
        <v>536.39100000000008</v>
      </c>
      <c r="I663" s="11">
        <f>Prislista!I663*'Prislista 2021-10-01'!$H$1</f>
        <v>595.99</v>
      </c>
      <c r="J663" s="11">
        <f>Prislista!J663*'Prislista 2021-10-01'!$H$1</f>
        <v>850.65000000000009</v>
      </c>
      <c r="K663" s="11">
        <f>Prislista!K663*'Prislista 2021-10-01'!$H$1</f>
        <v>1123.5</v>
      </c>
      <c r="L663" s="61" t="s">
        <v>48</v>
      </c>
      <c r="M663" s="61">
        <v>30000</v>
      </c>
    </row>
    <row r="664" spans="1:13" x14ac:dyDescent="0.35">
      <c r="A664" s="61" t="s">
        <v>116</v>
      </c>
      <c r="B664" s="61" t="s">
        <v>117</v>
      </c>
      <c r="C664" s="61" t="s">
        <v>6</v>
      </c>
      <c r="D664" s="61" t="s">
        <v>50</v>
      </c>
      <c r="E664" s="61" t="s">
        <v>2</v>
      </c>
      <c r="F664" s="61" t="s">
        <v>63</v>
      </c>
      <c r="G664" s="61" t="s">
        <v>15</v>
      </c>
      <c r="H664" s="11">
        <f>Prislista!H664*'Prislista 2021-10-01'!$H$1</f>
        <v>536.39100000000008</v>
      </c>
      <c r="I664" s="11">
        <f>Prislista!I664*'Prislista 2021-10-01'!$H$1</f>
        <v>595.99</v>
      </c>
      <c r="J664" s="11">
        <f>Prislista!J664*'Prislista 2021-10-01'!$H$1</f>
        <v>850.65000000000009</v>
      </c>
      <c r="K664" s="11">
        <f>Prislista!K664*'Prislista 2021-10-01'!$H$1</f>
        <v>1123.5</v>
      </c>
      <c r="L664" s="61" t="s">
        <v>48</v>
      </c>
      <c r="M664" s="61">
        <v>30000</v>
      </c>
    </row>
    <row r="665" spans="1:13" x14ac:dyDescent="0.35">
      <c r="A665" s="61" t="s">
        <v>116</v>
      </c>
      <c r="B665" s="61" t="s">
        <v>117</v>
      </c>
      <c r="C665" s="61" t="s">
        <v>6</v>
      </c>
      <c r="D665" s="61" t="s">
        <v>50</v>
      </c>
      <c r="E665" s="61" t="s">
        <v>2</v>
      </c>
      <c r="F665" s="61" t="s">
        <v>63</v>
      </c>
      <c r="G665" s="61" t="s">
        <v>16</v>
      </c>
      <c r="H665" s="11">
        <f>Prislista!H665*'Prislista 2021-10-01'!$H$1</f>
        <v>536.39100000000008</v>
      </c>
      <c r="I665" s="11">
        <f>Prislista!I665*'Prislista 2021-10-01'!$H$1</f>
        <v>595.99</v>
      </c>
      <c r="J665" s="11">
        <f>Prislista!J665*'Prislista 2021-10-01'!$H$1</f>
        <v>850.65000000000009</v>
      </c>
      <c r="K665" s="11">
        <f>Prislista!K665*'Prislista 2021-10-01'!$H$1</f>
        <v>1123.5</v>
      </c>
      <c r="L665" s="61" t="s">
        <v>48</v>
      </c>
      <c r="M665" s="61">
        <v>30000</v>
      </c>
    </row>
    <row r="666" spans="1:13" x14ac:dyDescent="0.35">
      <c r="A666" s="61" t="s">
        <v>116</v>
      </c>
      <c r="B666" s="61" t="s">
        <v>117</v>
      </c>
      <c r="C666" s="61" t="s">
        <v>6</v>
      </c>
      <c r="D666" s="61" t="s">
        <v>50</v>
      </c>
      <c r="E666" s="61" t="s">
        <v>2</v>
      </c>
      <c r="F666" s="61" t="s">
        <v>63</v>
      </c>
      <c r="G666" s="61" t="s">
        <v>17</v>
      </c>
      <c r="H666" s="11">
        <f>Prislista!H666*'Prislista 2021-10-01'!$H$1</f>
        <v>536.39100000000008</v>
      </c>
      <c r="I666" s="11">
        <f>Prislista!I666*'Prislista 2021-10-01'!$H$1</f>
        <v>595.99</v>
      </c>
      <c r="J666" s="11">
        <f>Prislista!J666*'Prislista 2021-10-01'!$H$1</f>
        <v>850.65000000000009</v>
      </c>
      <c r="K666" s="11">
        <f>Prislista!K666*'Prislista 2021-10-01'!$H$1</f>
        <v>1123.5</v>
      </c>
      <c r="L666" s="61" t="s">
        <v>48</v>
      </c>
      <c r="M666" s="61">
        <v>30000</v>
      </c>
    </row>
    <row r="667" spans="1:13" x14ac:dyDescent="0.35">
      <c r="A667" s="61" t="s">
        <v>116</v>
      </c>
      <c r="B667" s="61" t="s">
        <v>117</v>
      </c>
      <c r="C667" s="61" t="s">
        <v>6</v>
      </c>
      <c r="D667" s="61" t="s">
        <v>51</v>
      </c>
      <c r="E667" s="61" t="s">
        <v>2</v>
      </c>
      <c r="F667" s="61" t="s">
        <v>63</v>
      </c>
      <c r="G667" s="61" t="s">
        <v>18</v>
      </c>
      <c r="H667" s="11">
        <f>Prislista!H667*'Prislista 2021-10-01'!$H$1</f>
        <v>556.61400000000003</v>
      </c>
      <c r="I667" s="11">
        <f>Prislista!I667*'Prislista 2021-10-01'!$H$1</f>
        <v>618.46</v>
      </c>
      <c r="J667" s="11">
        <f>Prislista!J667*'Prislista 2021-10-01'!$H$1</f>
        <v>882.75</v>
      </c>
      <c r="K667" s="11">
        <f>Prislista!K667*'Prislista 2021-10-01'!$H$1</f>
        <v>957.65000000000009</v>
      </c>
      <c r="L667" s="61" t="s">
        <v>48</v>
      </c>
      <c r="M667" s="61">
        <v>30000</v>
      </c>
    </row>
    <row r="668" spans="1:13" x14ac:dyDescent="0.35">
      <c r="A668" s="61" t="s">
        <v>116</v>
      </c>
      <c r="B668" s="61" t="s">
        <v>117</v>
      </c>
      <c r="C668" s="61" t="s">
        <v>6</v>
      </c>
      <c r="D668" s="61" t="s">
        <v>51</v>
      </c>
      <c r="E668" s="61" t="s">
        <v>2</v>
      </c>
      <c r="F668" s="61" t="s">
        <v>63</v>
      </c>
      <c r="G668" s="61" t="s">
        <v>19</v>
      </c>
      <c r="H668" s="11">
        <f>Prislista!H668*'Prislista 2021-10-01'!$H$1</f>
        <v>556.61400000000003</v>
      </c>
      <c r="I668" s="11">
        <f>Prislista!I668*'Prislista 2021-10-01'!$H$1</f>
        <v>618.46</v>
      </c>
      <c r="J668" s="11">
        <f>Prislista!J668*'Prislista 2021-10-01'!$H$1</f>
        <v>882.75</v>
      </c>
      <c r="K668" s="11">
        <f>Prislista!K668*'Prislista 2021-10-01'!$H$1</f>
        <v>957.65000000000009</v>
      </c>
      <c r="L668" s="61" t="s">
        <v>48</v>
      </c>
      <c r="M668" s="61">
        <v>30000</v>
      </c>
    </row>
    <row r="669" spans="1:13" x14ac:dyDescent="0.35">
      <c r="A669" s="61" t="s">
        <v>116</v>
      </c>
      <c r="B669" s="61" t="s">
        <v>117</v>
      </c>
      <c r="C669" s="61" t="s">
        <v>6</v>
      </c>
      <c r="D669" s="61" t="s">
        <v>51</v>
      </c>
      <c r="E669" s="61" t="s">
        <v>3</v>
      </c>
      <c r="F669" s="61" t="s">
        <v>63</v>
      </c>
      <c r="G669" s="61" t="s">
        <v>20</v>
      </c>
      <c r="H669" s="11">
        <f>Prislista!H669*'Prislista 2021-10-01'!$H$1</f>
        <v>556.61400000000003</v>
      </c>
      <c r="I669" s="11">
        <f>Prislista!I669*'Prislista 2021-10-01'!$H$1</f>
        <v>618.46</v>
      </c>
      <c r="J669" s="11">
        <f>Prislista!J669*'Prislista 2021-10-01'!$H$1</f>
        <v>882.75</v>
      </c>
      <c r="K669" s="11">
        <f>Prislista!K669*'Prislista 2021-10-01'!$H$1</f>
        <v>957.65000000000009</v>
      </c>
      <c r="L669" s="61" t="s">
        <v>48</v>
      </c>
      <c r="M669" s="61">
        <v>30000</v>
      </c>
    </row>
    <row r="670" spans="1:13" x14ac:dyDescent="0.35">
      <c r="A670" s="61" t="s">
        <v>116</v>
      </c>
      <c r="B670" s="61" t="s">
        <v>117</v>
      </c>
      <c r="C670" s="61" t="s">
        <v>6</v>
      </c>
      <c r="D670" s="61" t="s">
        <v>51</v>
      </c>
      <c r="E670" s="61" t="s">
        <v>3</v>
      </c>
      <c r="F670" s="61" t="s">
        <v>63</v>
      </c>
      <c r="G670" s="61" t="s">
        <v>21</v>
      </c>
      <c r="H670" s="11">
        <f>Prislista!H670*'Prislista 2021-10-01'!$H$1</f>
        <v>556.61400000000003</v>
      </c>
      <c r="I670" s="11">
        <f>Prislista!I670*'Prislista 2021-10-01'!$H$1</f>
        <v>618.46</v>
      </c>
      <c r="J670" s="11">
        <f>Prislista!J670*'Prislista 2021-10-01'!$H$1</f>
        <v>882.75</v>
      </c>
      <c r="K670" s="11">
        <f>Prislista!K670*'Prislista 2021-10-01'!$H$1</f>
        <v>957.65000000000009</v>
      </c>
      <c r="L670" s="61" t="s">
        <v>48</v>
      </c>
      <c r="M670" s="61">
        <v>30000</v>
      </c>
    </row>
    <row r="671" spans="1:13" x14ac:dyDescent="0.35">
      <c r="A671" s="61" t="s">
        <v>116</v>
      </c>
      <c r="B671" s="61" t="s">
        <v>117</v>
      </c>
      <c r="C671" s="61" t="s">
        <v>6</v>
      </c>
      <c r="D671" s="61" t="s">
        <v>52</v>
      </c>
      <c r="E671" s="61" t="s">
        <v>2</v>
      </c>
      <c r="F671" s="61" t="s">
        <v>63</v>
      </c>
      <c r="G671" s="61" t="s">
        <v>53</v>
      </c>
      <c r="H671" s="11">
        <f>Prislista!H671*'Prislista 2021-10-01'!$H$1</f>
        <v>606.69000000000005</v>
      </c>
      <c r="I671" s="11">
        <f>Prislista!I671*'Prislista 2021-10-01'!$H$1</f>
        <v>674.1</v>
      </c>
      <c r="J671" s="11">
        <f>Prislista!J671*'Prislista 2021-10-01'!$H$1</f>
        <v>749</v>
      </c>
      <c r="K671" s="11">
        <f>Prislista!K671*'Prislista 2021-10-01'!$H$1</f>
        <v>829.25</v>
      </c>
      <c r="L671" s="61" t="s">
        <v>48</v>
      </c>
      <c r="M671" s="61">
        <v>30000</v>
      </c>
    </row>
    <row r="672" spans="1:13" x14ac:dyDescent="0.35">
      <c r="A672" s="61" t="s">
        <v>116</v>
      </c>
      <c r="B672" s="61" t="s">
        <v>117</v>
      </c>
      <c r="C672" s="61" t="s">
        <v>6</v>
      </c>
      <c r="D672" s="61" t="s">
        <v>52</v>
      </c>
      <c r="E672" s="61" t="s">
        <v>2</v>
      </c>
      <c r="F672" s="61" t="s">
        <v>63</v>
      </c>
      <c r="G672" s="61" t="s">
        <v>54</v>
      </c>
      <c r="H672" s="11">
        <f>Prislista!H672*'Prislista 2021-10-01'!$H$1</f>
        <v>606.69000000000005</v>
      </c>
      <c r="I672" s="11">
        <f>Prislista!I672*'Prislista 2021-10-01'!$H$1</f>
        <v>674.1</v>
      </c>
      <c r="J672" s="11">
        <f>Prislista!J672*'Prislista 2021-10-01'!$H$1</f>
        <v>749</v>
      </c>
      <c r="K672" s="11">
        <f>Prislista!K672*'Prislista 2021-10-01'!$H$1</f>
        <v>829.25</v>
      </c>
      <c r="L672" s="61" t="s">
        <v>48</v>
      </c>
      <c r="M672" s="61">
        <v>30000</v>
      </c>
    </row>
    <row r="673" spans="1:13" x14ac:dyDescent="0.35">
      <c r="A673" s="61" t="s">
        <v>116</v>
      </c>
      <c r="B673" s="61" t="s">
        <v>117</v>
      </c>
      <c r="C673" s="61" t="s">
        <v>6</v>
      </c>
      <c r="D673" s="61" t="s">
        <v>52</v>
      </c>
      <c r="E673" s="61" t="s">
        <v>2</v>
      </c>
      <c r="F673" s="61" t="s">
        <v>63</v>
      </c>
      <c r="G673" s="61" t="s">
        <v>55</v>
      </c>
      <c r="H673" s="11">
        <f>Prislista!H673*'Prislista 2021-10-01'!$H$1</f>
        <v>606.69000000000005</v>
      </c>
      <c r="I673" s="11">
        <f>Prislista!I673*'Prislista 2021-10-01'!$H$1</f>
        <v>674.1</v>
      </c>
      <c r="J673" s="11">
        <f>Prislista!J673*'Prislista 2021-10-01'!$H$1</f>
        <v>749</v>
      </c>
      <c r="K673" s="11">
        <f>Prislista!K673*'Prislista 2021-10-01'!$H$1</f>
        <v>829.25</v>
      </c>
      <c r="L673" s="61" t="s">
        <v>48</v>
      </c>
      <c r="M673" s="61">
        <v>30000</v>
      </c>
    </row>
    <row r="674" spans="1:13" x14ac:dyDescent="0.35">
      <c r="A674" s="61" t="s">
        <v>116</v>
      </c>
      <c r="B674" s="61" t="s">
        <v>117</v>
      </c>
      <c r="C674" s="61" t="s">
        <v>6</v>
      </c>
      <c r="D674" s="61" t="s">
        <v>52</v>
      </c>
      <c r="E674" s="61" t="s">
        <v>2</v>
      </c>
      <c r="F674" s="61" t="s">
        <v>63</v>
      </c>
      <c r="G674" s="61" t="s">
        <v>56</v>
      </c>
      <c r="H674" s="11">
        <f>Prislista!H674*'Prislista 2021-10-01'!$H$1</f>
        <v>606.69000000000005</v>
      </c>
      <c r="I674" s="11">
        <f>Prislista!I674*'Prislista 2021-10-01'!$H$1</f>
        <v>674.1</v>
      </c>
      <c r="J674" s="11">
        <f>Prislista!J674*'Prislista 2021-10-01'!$H$1</f>
        <v>749</v>
      </c>
      <c r="K674" s="11">
        <f>Prislista!K674*'Prislista 2021-10-01'!$H$1</f>
        <v>829.25</v>
      </c>
      <c r="L674" s="61" t="s">
        <v>48</v>
      </c>
      <c r="M674" s="61">
        <v>30000</v>
      </c>
    </row>
    <row r="675" spans="1:13" x14ac:dyDescent="0.35">
      <c r="A675" s="61" t="s">
        <v>116</v>
      </c>
      <c r="B675" s="61" t="s">
        <v>117</v>
      </c>
      <c r="C675" s="61" t="s">
        <v>6</v>
      </c>
      <c r="D675" s="61" t="s">
        <v>52</v>
      </c>
      <c r="E675" s="61" t="s">
        <v>2</v>
      </c>
      <c r="F675" s="61" t="s">
        <v>63</v>
      </c>
      <c r="G675" s="61" t="s">
        <v>57</v>
      </c>
      <c r="H675" s="11">
        <f>Prislista!H675*'Prislista 2021-10-01'!$H$1</f>
        <v>606.69000000000005</v>
      </c>
      <c r="I675" s="11">
        <f>Prislista!I675*'Prislista 2021-10-01'!$H$1</f>
        <v>674.1</v>
      </c>
      <c r="J675" s="11">
        <f>Prislista!J675*'Prislista 2021-10-01'!$H$1</f>
        <v>749</v>
      </c>
      <c r="K675" s="11">
        <f>Prislista!K675*'Prislista 2021-10-01'!$H$1</f>
        <v>829.25</v>
      </c>
      <c r="L675" s="61" t="s">
        <v>48</v>
      </c>
      <c r="M675" s="61">
        <v>30000</v>
      </c>
    </row>
    <row r="676" spans="1:13" x14ac:dyDescent="0.35">
      <c r="A676" s="61" t="s">
        <v>116</v>
      </c>
      <c r="B676" s="61" t="s">
        <v>117</v>
      </c>
      <c r="C676" s="61" t="s">
        <v>6</v>
      </c>
      <c r="D676" s="61" t="s">
        <v>58</v>
      </c>
      <c r="E676" s="61" t="s">
        <v>2</v>
      </c>
      <c r="F676" s="61" t="s">
        <v>63</v>
      </c>
      <c r="G676" s="61" t="s">
        <v>22</v>
      </c>
      <c r="H676" s="11">
        <f>Prislista!H676*'Prislista 2021-10-01'!$H$1</f>
        <v>481.5</v>
      </c>
      <c r="I676" s="11">
        <f>Prislista!I676*'Prislista 2021-10-01'!$H$1</f>
        <v>535</v>
      </c>
      <c r="J676" s="11">
        <f>Prislista!J676*'Prislista 2021-10-01'!$H$1</f>
        <v>749</v>
      </c>
      <c r="K676" s="11">
        <f>Prislista!K676*'Prislista 2021-10-01'!$H$1</f>
        <v>829.25</v>
      </c>
      <c r="L676" s="61" t="s">
        <v>48</v>
      </c>
      <c r="M676" s="61">
        <v>30000</v>
      </c>
    </row>
    <row r="677" spans="1:13" x14ac:dyDescent="0.35">
      <c r="A677" s="61" t="s">
        <v>116</v>
      </c>
      <c r="B677" s="61" t="s">
        <v>117</v>
      </c>
      <c r="C677" s="61" t="s">
        <v>6</v>
      </c>
      <c r="D677" s="61" t="s">
        <v>58</v>
      </c>
      <c r="E677" s="61" t="s">
        <v>2</v>
      </c>
      <c r="F677" s="61" t="s">
        <v>63</v>
      </c>
      <c r="G677" s="61" t="s">
        <v>23</v>
      </c>
      <c r="H677" s="11">
        <f>Prislista!H677*'Prislista 2021-10-01'!$H$1</f>
        <v>481.5</v>
      </c>
      <c r="I677" s="11">
        <f>Prislista!I677*'Prislista 2021-10-01'!$H$1</f>
        <v>535</v>
      </c>
      <c r="J677" s="11">
        <f>Prislista!J677*'Prislista 2021-10-01'!$H$1</f>
        <v>749</v>
      </c>
      <c r="K677" s="11">
        <f>Prislista!K677*'Prislista 2021-10-01'!$H$1</f>
        <v>829.25</v>
      </c>
      <c r="L677" s="61" t="s">
        <v>48</v>
      </c>
      <c r="M677" s="61">
        <v>30000</v>
      </c>
    </row>
    <row r="678" spans="1:13" x14ac:dyDescent="0.35">
      <c r="A678" s="61" t="s">
        <v>116</v>
      </c>
      <c r="B678" s="61" t="s">
        <v>117</v>
      </c>
      <c r="C678" s="61" t="s">
        <v>6</v>
      </c>
      <c r="D678" s="61" t="s">
        <v>58</v>
      </c>
      <c r="E678" s="61" t="s">
        <v>3</v>
      </c>
      <c r="F678" s="61" t="s">
        <v>63</v>
      </c>
      <c r="G678" s="61" t="s">
        <v>24</v>
      </c>
      <c r="H678" s="11">
        <f>Prislista!H678*'Prislista 2021-10-01'!$H$1</f>
        <v>481.5</v>
      </c>
      <c r="I678" s="11">
        <f>Prislista!I678*'Prislista 2021-10-01'!$H$1</f>
        <v>535</v>
      </c>
      <c r="J678" s="11">
        <f>Prislista!J678*'Prislista 2021-10-01'!$H$1</f>
        <v>749</v>
      </c>
      <c r="K678" s="11">
        <f>Prislista!K678*'Prislista 2021-10-01'!$H$1</f>
        <v>829.25</v>
      </c>
      <c r="L678" s="61" t="s">
        <v>48</v>
      </c>
      <c r="M678" s="61">
        <v>30000</v>
      </c>
    </row>
    <row r="679" spans="1:13" x14ac:dyDescent="0.35">
      <c r="A679" s="61" t="s">
        <v>116</v>
      </c>
      <c r="B679" s="61" t="s">
        <v>117</v>
      </c>
      <c r="C679" s="61" t="s">
        <v>6</v>
      </c>
      <c r="D679" s="61" t="s">
        <v>59</v>
      </c>
      <c r="E679" s="61" t="s">
        <v>2</v>
      </c>
      <c r="F679" s="61" t="s">
        <v>63</v>
      </c>
      <c r="G679" s="61" t="s">
        <v>60</v>
      </c>
      <c r="H679" s="11">
        <f>Prislista!H679*'Prislista 2021-10-01'!$H$1</f>
        <v>556.61400000000003</v>
      </c>
      <c r="I679" s="11">
        <f>Prislista!I679*'Prislista 2021-10-01'!$H$1</f>
        <v>618.46</v>
      </c>
      <c r="J679" s="11">
        <f>Prislista!J679*'Prislista 2021-10-01'!$H$1</f>
        <v>882.75</v>
      </c>
      <c r="K679" s="11">
        <f>Prislista!K679*'Prislista 2021-10-01'!$H$1</f>
        <v>957.65000000000009</v>
      </c>
      <c r="L679" s="61" t="s">
        <v>48</v>
      </c>
      <c r="M679" s="61">
        <v>30000</v>
      </c>
    </row>
    <row r="680" spans="1:13" x14ac:dyDescent="0.35">
      <c r="A680" s="61" t="s">
        <v>116</v>
      </c>
      <c r="B680" s="61" t="s">
        <v>117</v>
      </c>
      <c r="C680" s="61" t="s">
        <v>6</v>
      </c>
      <c r="D680" s="61" t="s">
        <v>59</v>
      </c>
      <c r="E680" s="61" t="s">
        <v>2</v>
      </c>
      <c r="F680" s="61" t="s">
        <v>63</v>
      </c>
      <c r="G680" s="61" t="s">
        <v>25</v>
      </c>
      <c r="H680" s="11">
        <f>Prislista!H680*'Prislista 2021-10-01'!$H$1</f>
        <v>556.61400000000003</v>
      </c>
      <c r="I680" s="11">
        <f>Prislista!I680*'Prislista 2021-10-01'!$H$1</f>
        <v>618.46</v>
      </c>
      <c r="J680" s="11">
        <f>Prislista!J680*'Prislista 2021-10-01'!$H$1</f>
        <v>882.75</v>
      </c>
      <c r="K680" s="11">
        <f>Prislista!K680*'Prislista 2021-10-01'!$H$1</f>
        <v>957.65000000000009</v>
      </c>
      <c r="L680" s="61" t="s">
        <v>48</v>
      </c>
      <c r="M680" s="61">
        <v>30000</v>
      </c>
    </row>
    <row r="681" spans="1:13" x14ac:dyDescent="0.35">
      <c r="A681" s="61" t="s">
        <v>116</v>
      </c>
      <c r="B681" s="61" t="s">
        <v>117</v>
      </c>
      <c r="C681" s="61" t="s">
        <v>6</v>
      </c>
      <c r="D681" s="61" t="s">
        <v>59</v>
      </c>
      <c r="E681" s="61" t="s">
        <v>2</v>
      </c>
      <c r="F681" s="61" t="s">
        <v>63</v>
      </c>
      <c r="G681" s="61" t="s">
        <v>26</v>
      </c>
      <c r="H681" s="11">
        <f>Prislista!H681*'Prislista 2021-10-01'!$H$1</f>
        <v>556.61400000000003</v>
      </c>
      <c r="I681" s="11">
        <f>Prislista!I681*'Prislista 2021-10-01'!$H$1</f>
        <v>618.46</v>
      </c>
      <c r="J681" s="11">
        <f>Prislista!J681*'Prislista 2021-10-01'!$H$1</f>
        <v>882.75</v>
      </c>
      <c r="K681" s="11">
        <f>Prislista!K681*'Prislista 2021-10-01'!$H$1</f>
        <v>957.65000000000009</v>
      </c>
      <c r="L681" s="61" t="s">
        <v>48</v>
      </c>
      <c r="M681" s="61">
        <v>30000</v>
      </c>
    </row>
    <row r="682" spans="1:13" x14ac:dyDescent="0.35">
      <c r="A682" s="61" t="s">
        <v>116</v>
      </c>
      <c r="B682" s="61" t="s">
        <v>117</v>
      </c>
      <c r="C682" s="61" t="s">
        <v>6</v>
      </c>
      <c r="D682" s="61" t="s">
        <v>59</v>
      </c>
      <c r="E682" s="61" t="s">
        <v>3</v>
      </c>
      <c r="F682" s="61" t="s">
        <v>63</v>
      </c>
      <c r="G682" s="61" t="s">
        <v>27</v>
      </c>
      <c r="H682" s="11">
        <f>Prislista!H682*'Prislista 2021-10-01'!$H$1</f>
        <v>556.61400000000003</v>
      </c>
      <c r="I682" s="11">
        <f>Prislista!I682*'Prislista 2021-10-01'!$H$1</f>
        <v>618.46</v>
      </c>
      <c r="J682" s="11">
        <f>Prislista!J682*'Prislista 2021-10-01'!$H$1</f>
        <v>882.75</v>
      </c>
      <c r="K682" s="11">
        <f>Prislista!K682*'Prislista 2021-10-01'!$H$1</f>
        <v>957.65000000000009</v>
      </c>
      <c r="L682" s="61" t="s">
        <v>48</v>
      </c>
      <c r="M682" s="61">
        <v>30000</v>
      </c>
    </row>
    <row r="683" spans="1:13" x14ac:dyDescent="0.35">
      <c r="A683" s="61" t="s">
        <v>116</v>
      </c>
      <c r="B683" s="61" t="s">
        <v>117</v>
      </c>
      <c r="C683" s="61" t="s">
        <v>6</v>
      </c>
      <c r="D683" s="61" t="s">
        <v>61</v>
      </c>
      <c r="E683" s="61" t="s">
        <v>2</v>
      </c>
      <c r="F683" s="61" t="s">
        <v>63</v>
      </c>
      <c r="G683" s="61" t="s">
        <v>62</v>
      </c>
      <c r="H683" s="11">
        <f>Prislista!H683*'Prislista 2021-10-01'!$H$1</f>
        <v>248.45400000000004</v>
      </c>
      <c r="I683" s="11">
        <f>Prislista!I683*'Prislista 2021-10-01'!$H$1</f>
        <v>276.06</v>
      </c>
      <c r="J683" s="11">
        <f>Prislista!J683*'Prislista 2021-10-01'!$H$1</f>
        <v>393.76000000000005</v>
      </c>
      <c r="K683" s="11">
        <f>Prislista!K683*'Prislista 2021-10-01'!$H$1</f>
        <v>561.75</v>
      </c>
      <c r="L683" s="61" t="s">
        <v>48</v>
      </c>
      <c r="M683" s="61">
        <v>30000</v>
      </c>
    </row>
    <row r="684" spans="1:13" x14ac:dyDescent="0.35">
      <c r="A684" s="61" t="s">
        <v>116</v>
      </c>
      <c r="B684" s="61" t="s">
        <v>117</v>
      </c>
      <c r="C684" s="61" t="s">
        <v>7</v>
      </c>
      <c r="D684" s="61" t="s">
        <v>47</v>
      </c>
      <c r="E684" s="61" t="s">
        <v>2</v>
      </c>
      <c r="F684" s="61" t="s">
        <v>63</v>
      </c>
      <c r="G684" s="61" t="s">
        <v>10</v>
      </c>
      <c r="H684" s="11">
        <f>Prislista!H684*'Prislista 2021-10-01'!$H$1</f>
        <v>606.69000000000005</v>
      </c>
      <c r="I684" s="11">
        <f>Prislista!I684*'Prislista 2021-10-01'!$H$1</f>
        <v>674.1</v>
      </c>
      <c r="J684" s="11">
        <f>Prislista!J684*'Prislista 2021-10-01'!$H$1</f>
        <v>749</v>
      </c>
      <c r="K684" s="11">
        <f>Prislista!K684*'Prislista 2021-10-01'!$H$1</f>
        <v>834.6</v>
      </c>
      <c r="L684" s="61" t="s">
        <v>48</v>
      </c>
      <c r="M684" s="61">
        <v>26000</v>
      </c>
    </row>
    <row r="685" spans="1:13" x14ac:dyDescent="0.35">
      <c r="A685" s="61" t="s">
        <v>116</v>
      </c>
      <c r="B685" s="61" t="s">
        <v>117</v>
      </c>
      <c r="C685" s="61" t="s">
        <v>7</v>
      </c>
      <c r="D685" s="61" t="s">
        <v>47</v>
      </c>
      <c r="E685" s="61" t="s">
        <v>2</v>
      </c>
      <c r="F685" s="61" t="s">
        <v>63</v>
      </c>
      <c r="G685" s="61" t="s">
        <v>11</v>
      </c>
      <c r="H685" s="11">
        <f>Prislista!H685*'Prislista 2021-10-01'!$H$1</f>
        <v>606.69000000000005</v>
      </c>
      <c r="I685" s="11">
        <f>Prislista!I685*'Prislista 2021-10-01'!$H$1</f>
        <v>674.1</v>
      </c>
      <c r="J685" s="11">
        <f>Prislista!J685*'Prislista 2021-10-01'!$H$1</f>
        <v>749</v>
      </c>
      <c r="K685" s="11">
        <f>Prislista!K685*'Prislista 2021-10-01'!$H$1</f>
        <v>834.6</v>
      </c>
      <c r="L685" s="61" t="s">
        <v>48</v>
      </c>
      <c r="M685" s="61">
        <v>26000</v>
      </c>
    </row>
    <row r="686" spans="1:13" x14ac:dyDescent="0.35">
      <c r="A686" s="61" t="s">
        <v>116</v>
      </c>
      <c r="B686" s="61" t="s">
        <v>117</v>
      </c>
      <c r="C686" s="61" t="s">
        <v>7</v>
      </c>
      <c r="D686" s="61" t="s">
        <v>47</v>
      </c>
      <c r="E686" s="61" t="s">
        <v>2</v>
      </c>
      <c r="F686" s="61" t="s">
        <v>63</v>
      </c>
      <c r="G686" s="61" t="s">
        <v>49</v>
      </c>
      <c r="H686" s="11">
        <f>Prislista!H686*'Prislista 2021-10-01'!$H$1</f>
        <v>606.69000000000005</v>
      </c>
      <c r="I686" s="11">
        <f>Prislista!I686*'Prislista 2021-10-01'!$H$1</f>
        <v>674.1</v>
      </c>
      <c r="J686" s="11">
        <f>Prislista!J686*'Prislista 2021-10-01'!$H$1</f>
        <v>749</v>
      </c>
      <c r="K686" s="11">
        <f>Prislista!K686*'Prislista 2021-10-01'!$H$1</f>
        <v>834.6</v>
      </c>
      <c r="L686" s="61" t="s">
        <v>48</v>
      </c>
      <c r="M686" s="61">
        <v>26000</v>
      </c>
    </row>
    <row r="687" spans="1:13" x14ac:dyDescent="0.35">
      <c r="A687" s="61" t="s">
        <v>116</v>
      </c>
      <c r="B687" s="61" t="s">
        <v>117</v>
      </c>
      <c r="C687" s="61" t="s">
        <v>7</v>
      </c>
      <c r="D687" s="61" t="s">
        <v>47</v>
      </c>
      <c r="E687" s="61" t="s">
        <v>2</v>
      </c>
      <c r="F687" s="61" t="s">
        <v>63</v>
      </c>
      <c r="G687" s="61" t="s">
        <v>12</v>
      </c>
      <c r="H687" s="11">
        <f>Prislista!H687*'Prislista 2021-10-01'!$H$1</f>
        <v>606.69000000000005</v>
      </c>
      <c r="I687" s="11">
        <f>Prislista!I687*'Prislista 2021-10-01'!$H$1</f>
        <v>674.1</v>
      </c>
      <c r="J687" s="11">
        <f>Prislista!J687*'Prislista 2021-10-01'!$H$1</f>
        <v>749</v>
      </c>
      <c r="K687" s="11">
        <f>Prislista!K687*'Prislista 2021-10-01'!$H$1</f>
        <v>834.6</v>
      </c>
      <c r="L687" s="61" t="s">
        <v>48</v>
      </c>
      <c r="M687" s="61">
        <v>26000</v>
      </c>
    </row>
    <row r="688" spans="1:13" x14ac:dyDescent="0.35">
      <c r="A688" s="61" t="s">
        <v>116</v>
      </c>
      <c r="B688" s="61" t="s">
        <v>117</v>
      </c>
      <c r="C688" s="61" t="s">
        <v>7</v>
      </c>
      <c r="D688" s="61" t="s">
        <v>50</v>
      </c>
      <c r="E688" s="61" t="s">
        <v>2</v>
      </c>
      <c r="F688" s="61" t="s">
        <v>63</v>
      </c>
      <c r="G688" s="61" t="s">
        <v>13</v>
      </c>
      <c r="H688" s="11">
        <f>Prislista!H688*'Prislista 2021-10-01'!$H$1</f>
        <v>536.39100000000008</v>
      </c>
      <c r="I688" s="11">
        <f>Prislista!I688*'Prislista 2021-10-01'!$H$1</f>
        <v>595.99</v>
      </c>
      <c r="J688" s="11">
        <f>Prislista!J688*'Prislista 2021-10-01'!$H$1</f>
        <v>850.65000000000009</v>
      </c>
      <c r="K688" s="11">
        <f>Prislista!K688*'Prislista 2021-10-01'!$H$1</f>
        <v>1123.5</v>
      </c>
      <c r="L688" s="61" t="s">
        <v>48</v>
      </c>
      <c r="M688" s="61">
        <v>26000</v>
      </c>
    </row>
    <row r="689" spans="1:13" x14ac:dyDescent="0.35">
      <c r="A689" s="61" t="s">
        <v>116</v>
      </c>
      <c r="B689" s="61" t="s">
        <v>117</v>
      </c>
      <c r="C689" s="61" t="s">
        <v>7</v>
      </c>
      <c r="D689" s="61" t="s">
        <v>50</v>
      </c>
      <c r="E689" s="61" t="s">
        <v>2</v>
      </c>
      <c r="F689" s="61" t="s">
        <v>63</v>
      </c>
      <c r="G689" s="61" t="s">
        <v>14</v>
      </c>
      <c r="H689" s="11">
        <f>Prislista!H689*'Prislista 2021-10-01'!$H$1</f>
        <v>536.39100000000008</v>
      </c>
      <c r="I689" s="11">
        <f>Prislista!I689*'Prislista 2021-10-01'!$H$1</f>
        <v>595.99</v>
      </c>
      <c r="J689" s="11">
        <f>Prislista!J689*'Prislista 2021-10-01'!$H$1</f>
        <v>850.65000000000009</v>
      </c>
      <c r="K689" s="11">
        <f>Prislista!K689*'Prislista 2021-10-01'!$H$1</f>
        <v>1123.5</v>
      </c>
      <c r="L689" s="61" t="s">
        <v>48</v>
      </c>
      <c r="M689" s="61">
        <v>26000</v>
      </c>
    </row>
    <row r="690" spans="1:13" x14ac:dyDescent="0.35">
      <c r="A690" s="61" t="s">
        <v>116</v>
      </c>
      <c r="B690" s="61" t="s">
        <v>117</v>
      </c>
      <c r="C690" s="61" t="s">
        <v>7</v>
      </c>
      <c r="D690" s="61" t="s">
        <v>50</v>
      </c>
      <c r="E690" s="61" t="s">
        <v>2</v>
      </c>
      <c r="F690" s="61" t="s">
        <v>63</v>
      </c>
      <c r="G690" s="61" t="s">
        <v>15</v>
      </c>
      <c r="H690" s="11">
        <f>Prislista!H690*'Prislista 2021-10-01'!$H$1</f>
        <v>536.39100000000008</v>
      </c>
      <c r="I690" s="11">
        <f>Prislista!I690*'Prislista 2021-10-01'!$H$1</f>
        <v>595.99</v>
      </c>
      <c r="J690" s="11">
        <f>Prislista!J690*'Prislista 2021-10-01'!$H$1</f>
        <v>850.65000000000009</v>
      </c>
      <c r="K690" s="11">
        <f>Prislista!K690*'Prislista 2021-10-01'!$H$1</f>
        <v>1123.5</v>
      </c>
      <c r="L690" s="61" t="s">
        <v>48</v>
      </c>
      <c r="M690" s="61">
        <v>26000</v>
      </c>
    </row>
    <row r="691" spans="1:13" x14ac:dyDescent="0.35">
      <c r="A691" s="61" t="s">
        <v>116</v>
      </c>
      <c r="B691" s="61" t="s">
        <v>117</v>
      </c>
      <c r="C691" s="61" t="s">
        <v>7</v>
      </c>
      <c r="D691" s="61" t="s">
        <v>50</v>
      </c>
      <c r="E691" s="61" t="s">
        <v>2</v>
      </c>
      <c r="F691" s="61" t="s">
        <v>63</v>
      </c>
      <c r="G691" s="61" t="s">
        <v>16</v>
      </c>
      <c r="H691" s="11">
        <f>Prislista!H691*'Prislista 2021-10-01'!$H$1</f>
        <v>536.39100000000008</v>
      </c>
      <c r="I691" s="11">
        <f>Prislista!I691*'Prislista 2021-10-01'!$H$1</f>
        <v>595.99</v>
      </c>
      <c r="J691" s="11">
        <f>Prislista!J691*'Prislista 2021-10-01'!$H$1</f>
        <v>850.65000000000009</v>
      </c>
      <c r="K691" s="11">
        <f>Prislista!K691*'Prislista 2021-10-01'!$H$1</f>
        <v>1123.5</v>
      </c>
      <c r="L691" s="61" t="s">
        <v>48</v>
      </c>
      <c r="M691" s="61">
        <v>26000</v>
      </c>
    </row>
    <row r="692" spans="1:13" x14ac:dyDescent="0.35">
      <c r="A692" s="61" t="s">
        <v>116</v>
      </c>
      <c r="B692" s="61" t="s">
        <v>117</v>
      </c>
      <c r="C692" s="61" t="s">
        <v>7</v>
      </c>
      <c r="D692" s="61" t="s">
        <v>50</v>
      </c>
      <c r="E692" s="61" t="s">
        <v>2</v>
      </c>
      <c r="F692" s="61" t="s">
        <v>63</v>
      </c>
      <c r="G692" s="61" t="s">
        <v>17</v>
      </c>
      <c r="H692" s="11">
        <f>Prislista!H692*'Prislista 2021-10-01'!$H$1</f>
        <v>536.39100000000008</v>
      </c>
      <c r="I692" s="11">
        <f>Prislista!I692*'Prislista 2021-10-01'!$H$1</f>
        <v>595.99</v>
      </c>
      <c r="J692" s="11">
        <f>Prislista!J692*'Prislista 2021-10-01'!$H$1</f>
        <v>850.65000000000009</v>
      </c>
      <c r="K692" s="11">
        <f>Prislista!K692*'Prislista 2021-10-01'!$H$1</f>
        <v>1123.5</v>
      </c>
      <c r="L692" s="61" t="s">
        <v>48</v>
      </c>
      <c r="M692" s="61">
        <v>26000</v>
      </c>
    </row>
    <row r="693" spans="1:13" x14ac:dyDescent="0.35">
      <c r="A693" s="61" t="s">
        <v>116</v>
      </c>
      <c r="B693" s="61" t="s">
        <v>117</v>
      </c>
      <c r="C693" s="61" t="s">
        <v>7</v>
      </c>
      <c r="D693" s="61" t="s">
        <v>51</v>
      </c>
      <c r="E693" s="61" t="s">
        <v>2</v>
      </c>
      <c r="F693" s="61" t="s">
        <v>63</v>
      </c>
      <c r="G693" s="61" t="s">
        <v>18</v>
      </c>
      <c r="H693" s="11">
        <f>Prislista!H693*'Prislista 2021-10-01'!$H$1</f>
        <v>556.61400000000003</v>
      </c>
      <c r="I693" s="11">
        <f>Prislista!I693*'Prislista 2021-10-01'!$H$1</f>
        <v>618.46</v>
      </c>
      <c r="J693" s="11">
        <f>Prislista!J693*'Prislista 2021-10-01'!$H$1</f>
        <v>882.75</v>
      </c>
      <c r="K693" s="11">
        <f>Prislista!K693*'Prislista 2021-10-01'!$H$1</f>
        <v>957.65000000000009</v>
      </c>
      <c r="L693" s="61" t="s">
        <v>48</v>
      </c>
      <c r="M693" s="61">
        <v>26000</v>
      </c>
    </row>
    <row r="694" spans="1:13" x14ac:dyDescent="0.35">
      <c r="A694" s="61" t="s">
        <v>116</v>
      </c>
      <c r="B694" s="61" t="s">
        <v>117</v>
      </c>
      <c r="C694" s="61" t="s">
        <v>7</v>
      </c>
      <c r="D694" s="61" t="s">
        <v>51</v>
      </c>
      <c r="E694" s="61" t="s">
        <v>2</v>
      </c>
      <c r="F694" s="61" t="s">
        <v>63</v>
      </c>
      <c r="G694" s="61" t="s">
        <v>19</v>
      </c>
      <c r="H694" s="11">
        <f>Prislista!H694*'Prislista 2021-10-01'!$H$1</f>
        <v>556.61400000000003</v>
      </c>
      <c r="I694" s="11">
        <f>Prislista!I694*'Prislista 2021-10-01'!$H$1</f>
        <v>618.46</v>
      </c>
      <c r="J694" s="11">
        <f>Prislista!J694*'Prislista 2021-10-01'!$H$1</f>
        <v>882.75</v>
      </c>
      <c r="K694" s="11">
        <f>Prislista!K694*'Prislista 2021-10-01'!$H$1</f>
        <v>957.65000000000009</v>
      </c>
      <c r="L694" s="61" t="s">
        <v>48</v>
      </c>
      <c r="M694" s="61">
        <v>26000</v>
      </c>
    </row>
    <row r="695" spans="1:13" x14ac:dyDescent="0.35">
      <c r="A695" s="61" t="s">
        <v>116</v>
      </c>
      <c r="B695" s="61" t="s">
        <v>117</v>
      </c>
      <c r="C695" s="61" t="s">
        <v>7</v>
      </c>
      <c r="D695" s="61" t="s">
        <v>51</v>
      </c>
      <c r="E695" s="61" t="s">
        <v>3</v>
      </c>
      <c r="F695" s="61" t="s">
        <v>63</v>
      </c>
      <c r="G695" s="61" t="s">
        <v>20</v>
      </c>
      <c r="H695" s="11">
        <f>Prislista!H695*'Prislista 2021-10-01'!$H$1</f>
        <v>556.61400000000003</v>
      </c>
      <c r="I695" s="11">
        <f>Prislista!I695*'Prislista 2021-10-01'!$H$1</f>
        <v>618.46</v>
      </c>
      <c r="J695" s="11">
        <f>Prislista!J695*'Prislista 2021-10-01'!$H$1</f>
        <v>882.75</v>
      </c>
      <c r="K695" s="11">
        <f>Prislista!K695*'Prislista 2021-10-01'!$H$1</f>
        <v>957.65000000000009</v>
      </c>
      <c r="L695" s="61" t="s">
        <v>48</v>
      </c>
      <c r="M695" s="61">
        <v>26000</v>
      </c>
    </row>
    <row r="696" spans="1:13" x14ac:dyDescent="0.35">
      <c r="A696" s="61" t="s">
        <v>116</v>
      </c>
      <c r="B696" s="61" t="s">
        <v>117</v>
      </c>
      <c r="C696" s="61" t="s">
        <v>7</v>
      </c>
      <c r="D696" s="61" t="s">
        <v>51</v>
      </c>
      <c r="E696" s="61" t="s">
        <v>3</v>
      </c>
      <c r="F696" s="61" t="s">
        <v>63</v>
      </c>
      <c r="G696" s="61" t="s">
        <v>21</v>
      </c>
      <c r="H696" s="11">
        <f>Prislista!H696*'Prislista 2021-10-01'!$H$1</f>
        <v>556.61400000000003</v>
      </c>
      <c r="I696" s="11">
        <f>Prislista!I696*'Prislista 2021-10-01'!$H$1</f>
        <v>618.46</v>
      </c>
      <c r="J696" s="11">
        <f>Prislista!J696*'Prislista 2021-10-01'!$H$1</f>
        <v>882.75</v>
      </c>
      <c r="K696" s="11">
        <f>Prislista!K696*'Prislista 2021-10-01'!$H$1</f>
        <v>957.65000000000009</v>
      </c>
      <c r="L696" s="61" t="s">
        <v>48</v>
      </c>
      <c r="M696" s="61">
        <v>26000</v>
      </c>
    </row>
    <row r="697" spans="1:13" x14ac:dyDescent="0.35">
      <c r="A697" s="61" t="s">
        <v>116</v>
      </c>
      <c r="B697" s="61" t="s">
        <v>117</v>
      </c>
      <c r="C697" s="61" t="s">
        <v>7</v>
      </c>
      <c r="D697" s="61" t="s">
        <v>52</v>
      </c>
      <c r="E697" s="61" t="s">
        <v>2</v>
      </c>
      <c r="F697" s="61" t="s">
        <v>63</v>
      </c>
      <c r="G697" s="61" t="s">
        <v>53</v>
      </c>
      <c r="H697" s="11">
        <f>Prislista!H697*'Prislista 2021-10-01'!$H$1</f>
        <v>606.69000000000005</v>
      </c>
      <c r="I697" s="11">
        <f>Prislista!I697*'Prislista 2021-10-01'!$H$1</f>
        <v>674.1</v>
      </c>
      <c r="J697" s="11">
        <f>Prislista!J697*'Prislista 2021-10-01'!$H$1</f>
        <v>749</v>
      </c>
      <c r="K697" s="11">
        <f>Prislista!K697*'Prislista 2021-10-01'!$H$1</f>
        <v>829.25</v>
      </c>
      <c r="L697" s="61" t="s">
        <v>48</v>
      </c>
      <c r="M697" s="61">
        <v>26000</v>
      </c>
    </row>
    <row r="698" spans="1:13" x14ac:dyDescent="0.35">
      <c r="A698" s="61" t="s">
        <v>116</v>
      </c>
      <c r="B698" s="61" t="s">
        <v>117</v>
      </c>
      <c r="C698" s="61" t="s">
        <v>7</v>
      </c>
      <c r="D698" s="61" t="s">
        <v>52</v>
      </c>
      <c r="E698" s="61" t="s">
        <v>2</v>
      </c>
      <c r="F698" s="61" t="s">
        <v>63</v>
      </c>
      <c r="G698" s="61" t="s">
        <v>54</v>
      </c>
      <c r="H698" s="11">
        <f>Prislista!H698*'Prislista 2021-10-01'!$H$1</f>
        <v>606.69000000000005</v>
      </c>
      <c r="I698" s="11">
        <f>Prislista!I698*'Prislista 2021-10-01'!$H$1</f>
        <v>674.1</v>
      </c>
      <c r="J698" s="11">
        <f>Prislista!J698*'Prislista 2021-10-01'!$H$1</f>
        <v>749</v>
      </c>
      <c r="K698" s="11">
        <f>Prislista!K698*'Prislista 2021-10-01'!$H$1</f>
        <v>829.25</v>
      </c>
      <c r="L698" s="61" t="s">
        <v>48</v>
      </c>
      <c r="M698" s="61">
        <v>26000</v>
      </c>
    </row>
    <row r="699" spans="1:13" x14ac:dyDescent="0.35">
      <c r="A699" s="61" t="s">
        <v>116</v>
      </c>
      <c r="B699" s="61" t="s">
        <v>117</v>
      </c>
      <c r="C699" s="61" t="s">
        <v>7</v>
      </c>
      <c r="D699" s="61" t="s">
        <v>52</v>
      </c>
      <c r="E699" s="61" t="s">
        <v>2</v>
      </c>
      <c r="F699" s="61" t="s">
        <v>63</v>
      </c>
      <c r="G699" s="61" t="s">
        <v>55</v>
      </c>
      <c r="H699" s="11">
        <f>Prislista!H699*'Prislista 2021-10-01'!$H$1</f>
        <v>606.69000000000005</v>
      </c>
      <c r="I699" s="11">
        <f>Prislista!I699*'Prislista 2021-10-01'!$H$1</f>
        <v>674.1</v>
      </c>
      <c r="J699" s="11">
        <f>Prislista!J699*'Prislista 2021-10-01'!$H$1</f>
        <v>749</v>
      </c>
      <c r="K699" s="11">
        <f>Prislista!K699*'Prislista 2021-10-01'!$H$1</f>
        <v>829.25</v>
      </c>
      <c r="L699" s="61" t="s">
        <v>48</v>
      </c>
      <c r="M699" s="61">
        <v>26000</v>
      </c>
    </row>
    <row r="700" spans="1:13" x14ac:dyDescent="0.35">
      <c r="A700" s="61" t="s">
        <v>116</v>
      </c>
      <c r="B700" s="61" t="s">
        <v>117</v>
      </c>
      <c r="C700" s="61" t="s">
        <v>7</v>
      </c>
      <c r="D700" s="61" t="s">
        <v>52</v>
      </c>
      <c r="E700" s="61" t="s">
        <v>2</v>
      </c>
      <c r="F700" s="61" t="s">
        <v>63</v>
      </c>
      <c r="G700" s="61" t="s">
        <v>56</v>
      </c>
      <c r="H700" s="11">
        <f>Prislista!H700*'Prislista 2021-10-01'!$H$1</f>
        <v>606.69000000000005</v>
      </c>
      <c r="I700" s="11">
        <f>Prislista!I700*'Prislista 2021-10-01'!$H$1</f>
        <v>674.1</v>
      </c>
      <c r="J700" s="11">
        <f>Prislista!J700*'Prislista 2021-10-01'!$H$1</f>
        <v>749</v>
      </c>
      <c r="K700" s="11">
        <f>Prislista!K700*'Prislista 2021-10-01'!$H$1</f>
        <v>829.25</v>
      </c>
      <c r="L700" s="61" t="s">
        <v>48</v>
      </c>
      <c r="M700" s="61">
        <v>26000</v>
      </c>
    </row>
    <row r="701" spans="1:13" x14ac:dyDescent="0.35">
      <c r="A701" s="61" t="s">
        <v>116</v>
      </c>
      <c r="B701" s="61" t="s">
        <v>117</v>
      </c>
      <c r="C701" s="61" t="s">
        <v>7</v>
      </c>
      <c r="D701" s="61" t="s">
        <v>52</v>
      </c>
      <c r="E701" s="61" t="s">
        <v>2</v>
      </c>
      <c r="F701" s="61" t="s">
        <v>63</v>
      </c>
      <c r="G701" s="61" t="s">
        <v>57</v>
      </c>
      <c r="H701" s="11">
        <f>Prislista!H701*'Prislista 2021-10-01'!$H$1</f>
        <v>606.69000000000005</v>
      </c>
      <c r="I701" s="11">
        <f>Prislista!I701*'Prislista 2021-10-01'!$H$1</f>
        <v>674.1</v>
      </c>
      <c r="J701" s="11">
        <f>Prislista!J701*'Prislista 2021-10-01'!$H$1</f>
        <v>749</v>
      </c>
      <c r="K701" s="11">
        <f>Prislista!K701*'Prislista 2021-10-01'!$H$1</f>
        <v>829.25</v>
      </c>
      <c r="L701" s="61" t="s">
        <v>48</v>
      </c>
      <c r="M701" s="61">
        <v>26000</v>
      </c>
    </row>
    <row r="702" spans="1:13" x14ac:dyDescent="0.35">
      <c r="A702" s="61" t="s">
        <v>116</v>
      </c>
      <c r="B702" s="61" t="s">
        <v>117</v>
      </c>
      <c r="C702" s="61" t="s">
        <v>7</v>
      </c>
      <c r="D702" s="61" t="s">
        <v>58</v>
      </c>
      <c r="E702" s="61" t="s">
        <v>2</v>
      </c>
      <c r="F702" s="61" t="s">
        <v>63</v>
      </c>
      <c r="G702" s="61" t="s">
        <v>22</v>
      </c>
      <c r="H702" s="11">
        <f>Prislista!H702*'Prislista 2021-10-01'!$H$1</f>
        <v>481.5</v>
      </c>
      <c r="I702" s="11">
        <f>Prislista!I702*'Prislista 2021-10-01'!$H$1</f>
        <v>535</v>
      </c>
      <c r="J702" s="11">
        <f>Prislista!J702*'Prislista 2021-10-01'!$H$1</f>
        <v>749</v>
      </c>
      <c r="K702" s="11">
        <f>Prislista!K702*'Prislista 2021-10-01'!$H$1</f>
        <v>829.25</v>
      </c>
      <c r="L702" s="61" t="s">
        <v>48</v>
      </c>
      <c r="M702" s="61">
        <v>26000</v>
      </c>
    </row>
    <row r="703" spans="1:13" x14ac:dyDescent="0.35">
      <c r="A703" s="61" t="s">
        <v>116</v>
      </c>
      <c r="B703" s="61" t="s">
        <v>117</v>
      </c>
      <c r="C703" s="61" t="s">
        <v>7</v>
      </c>
      <c r="D703" s="61" t="s">
        <v>58</v>
      </c>
      <c r="E703" s="61" t="s">
        <v>2</v>
      </c>
      <c r="F703" s="61" t="s">
        <v>63</v>
      </c>
      <c r="G703" s="61" t="s">
        <v>23</v>
      </c>
      <c r="H703" s="11">
        <f>Prislista!H703*'Prislista 2021-10-01'!$H$1</f>
        <v>481.5</v>
      </c>
      <c r="I703" s="11">
        <f>Prislista!I703*'Prislista 2021-10-01'!$H$1</f>
        <v>535</v>
      </c>
      <c r="J703" s="11">
        <f>Prislista!J703*'Prislista 2021-10-01'!$H$1</f>
        <v>749</v>
      </c>
      <c r="K703" s="11">
        <f>Prislista!K703*'Prislista 2021-10-01'!$H$1</f>
        <v>829.25</v>
      </c>
      <c r="L703" s="61" t="s">
        <v>48</v>
      </c>
      <c r="M703" s="61">
        <v>26000</v>
      </c>
    </row>
    <row r="704" spans="1:13" x14ac:dyDescent="0.35">
      <c r="A704" s="61" t="s">
        <v>116</v>
      </c>
      <c r="B704" s="61" t="s">
        <v>117</v>
      </c>
      <c r="C704" s="61" t="s">
        <v>7</v>
      </c>
      <c r="D704" s="61" t="s">
        <v>58</v>
      </c>
      <c r="E704" s="61" t="s">
        <v>3</v>
      </c>
      <c r="F704" s="61" t="s">
        <v>63</v>
      </c>
      <c r="G704" s="61" t="s">
        <v>24</v>
      </c>
      <c r="H704" s="11">
        <f>Prislista!H704*'Prislista 2021-10-01'!$H$1</f>
        <v>481.5</v>
      </c>
      <c r="I704" s="11">
        <f>Prislista!I704*'Prislista 2021-10-01'!$H$1</f>
        <v>535</v>
      </c>
      <c r="J704" s="11">
        <f>Prislista!J704*'Prislista 2021-10-01'!$H$1</f>
        <v>749</v>
      </c>
      <c r="K704" s="11">
        <f>Prislista!K704*'Prislista 2021-10-01'!$H$1</f>
        <v>829.25</v>
      </c>
      <c r="L704" s="61" t="s">
        <v>48</v>
      </c>
      <c r="M704" s="61">
        <v>26000</v>
      </c>
    </row>
    <row r="705" spans="1:13" x14ac:dyDescent="0.35">
      <c r="A705" s="61" t="s">
        <v>116</v>
      </c>
      <c r="B705" s="61" t="s">
        <v>117</v>
      </c>
      <c r="C705" s="61" t="s">
        <v>7</v>
      </c>
      <c r="D705" s="61" t="s">
        <v>59</v>
      </c>
      <c r="E705" s="61" t="s">
        <v>2</v>
      </c>
      <c r="F705" s="61" t="s">
        <v>63</v>
      </c>
      <c r="G705" s="61" t="s">
        <v>60</v>
      </c>
      <c r="H705" s="11">
        <f>Prislista!H705*'Prislista 2021-10-01'!$H$1</f>
        <v>556.61400000000003</v>
      </c>
      <c r="I705" s="11">
        <f>Prislista!I705*'Prislista 2021-10-01'!$H$1</f>
        <v>618.46</v>
      </c>
      <c r="J705" s="11">
        <f>Prislista!J705*'Prislista 2021-10-01'!$H$1</f>
        <v>882.75</v>
      </c>
      <c r="K705" s="11">
        <f>Prislista!K705*'Prislista 2021-10-01'!$H$1</f>
        <v>957.65000000000009</v>
      </c>
      <c r="L705" s="61" t="s">
        <v>48</v>
      </c>
      <c r="M705" s="61">
        <v>26000</v>
      </c>
    </row>
    <row r="706" spans="1:13" x14ac:dyDescent="0.35">
      <c r="A706" s="61" t="s">
        <v>116</v>
      </c>
      <c r="B706" s="61" t="s">
        <v>117</v>
      </c>
      <c r="C706" s="61" t="s">
        <v>7</v>
      </c>
      <c r="D706" s="61" t="s">
        <v>59</v>
      </c>
      <c r="E706" s="61" t="s">
        <v>2</v>
      </c>
      <c r="F706" s="61" t="s">
        <v>63</v>
      </c>
      <c r="G706" s="61" t="s">
        <v>25</v>
      </c>
      <c r="H706" s="11">
        <f>Prislista!H706*'Prislista 2021-10-01'!$H$1</f>
        <v>556.61400000000003</v>
      </c>
      <c r="I706" s="11">
        <f>Prislista!I706*'Prislista 2021-10-01'!$H$1</f>
        <v>618.46</v>
      </c>
      <c r="J706" s="11">
        <f>Prislista!J706*'Prislista 2021-10-01'!$H$1</f>
        <v>882.75</v>
      </c>
      <c r="K706" s="11">
        <f>Prislista!K706*'Prislista 2021-10-01'!$H$1</f>
        <v>957.65000000000009</v>
      </c>
      <c r="L706" s="61" t="s">
        <v>48</v>
      </c>
      <c r="M706" s="61">
        <v>26000</v>
      </c>
    </row>
    <row r="707" spans="1:13" x14ac:dyDescent="0.35">
      <c r="A707" s="61" t="s">
        <v>116</v>
      </c>
      <c r="B707" s="61" t="s">
        <v>117</v>
      </c>
      <c r="C707" s="61" t="s">
        <v>7</v>
      </c>
      <c r="D707" s="61" t="s">
        <v>59</v>
      </c>
      <c r="E707" s="61" t="s">
        <v>2</v>
      </c>
      <c r="F707" s="61" t="s">
        <v>63</v>
      </c>
      <c r="G707" s="61" t="s">
        <v>26</v>
      </c>
      <c r="H707" s="11">
        <f>Prislista!H707*'Prislista 2021-10-01'!$H$1</f>
        <v>556.61400000000003</v>
      </c>
      <c r="I707" s="11">
        <f>Prislista!I707*'Prislista 2021-10-01'!$H$1</f>
        <v>618.46</v>
      </c>
      <c r="J707" s="11">
        <f>Prislista!J707*'Prislista 2021-10-01'!$H$1</f>
        <v>882.75</v>
      </c>
      <c r="K707" s="11">
        <f>Prislista!K707*'Prislista 2021-10-01'!$H$1</f>
        <v>957.65000000000009</v>
      </c>
      <c r="L707" s="61" t="s">
        <v>48</v>
      </c>
      <c r="M707" s="61">
        <v>26000</v>
      </c>
    </row>
    <row r="708" spans="1:13" x14ac:dyDescent="0.35">
      <c r="A708" s="61" t="s">
        <v>116</v>
      </c>
      <c r="B708" s="61" t="s">
        <v>117</v>
      </c>
      <c r="C708" s="61" t="s">
        <v>7</v>
      </c>
      <c r="D708" s="61" t="s">
        <v>59</v>
      </c>
      <c r="E708" s="61" t="s">
        <v>3</v>
      </c>
      <c r="F708" s="61" t="s">
        <v>63</v>
      </c>
      <c r="G708" s="61" t="s">
        <v>27</v>
      </c>
      <c r="H708" s="11">
        <f>Prislista!H708*'Prislista 2021-10-01'!$H$1</f>
        <v>556.61400000000003</v>
      </c>
      <c r="I708" s="11">
        <f>Prislista!I708*'Prislista 2021-10-01'!$H$1</f>
        <v>618.46</v>
      </c>
      <c r="J708" s="11">
        <f>Prislista!J708*'Prislista 2021-10-01'!$H$1</f>
        <v>882.75</v>
      </c>
      <c r="K708" s="11">
        <f>Prislista!K708*'Prislista 2021-10-01'!$H$1</f>
        <v>957.65000000000009</v>
      </c>
      <c r="L708" s="61" t="s">
        <v>48</v>
      </c>
      <c r="M708" s="61">
        <v>26000</v>
      </c>
    </row>
    <row r="709" spans="1:13" x14ac:dyDescent="0.35">
      <c r="A709" s="61" t="s">
        <v>116</v>
      </c>
      <c r="B709" s="61" t="s">
        <v>117</v>
      </c>
      <c r="C709" s="61" t="s">
        <v>7</v>
      </c>
      <c r="D709" s="61" t="s">
        <v>61</v>
      </c>
      <c r="E709" s="61" t="s">
        <v>2</v>
      </c>
      <c r="F709" s="61" t="s">
        <v>63</v>
      </c>
      <c r="G709" s="61" t="s">
        <v>62</v>
      </c>
      <c r="H709" s="11">
        <f>Prislista!H709*'Prislista 2021-10-01'!$H$1</f>
        <v>248.45400000000004</v>
      </c>
      <c r="I709" s="11">
        <f>Prislista!I709*'Prislista 2021-10-01'!$H$1</f>
        <v>276.06</v>
      </c>
      <c r="J709" s="11">
        <f>Prislista!J709*'Prislista 2021-10-01'!$H$1</f>
        <v>393.76000000000005</v>
      </c>
      <c r="K709" s="11">
        <f>Prislista!K709*'Prislista 2021-10-01'!$H$1</f>
        <v>561.75</v>
      </c>
      <c r="L709" s="61" t="s">
        <v>48</v>
      </c>
      <c r="M709" s="61">
        <v>26000</v>
      </c>
    </row>
    <row r="710" spans="1:13" x14ac:dyDescent="0.35">
      <c r="A710" s="61" t="s">
        <v>116</v>
      </c>
      <c r="B710" s="61" t="s">
        <v>117</v>
      </c>
      <c r="C710" s="61" t="s">
        <v>8</v>
      </c>
      <c r="D710" s="61" t="s">
        <v>47</v>
      </c>
      <c r="E710" s="61" t="s">
        <v>2</v>
      </c>
      <c r="F710" s="61" t="s">
        <v>63</v>
      </c>
      <c r="G710" s="61" t="s">
        <v>10</v>
      </c>
      <c r="H710" s="11">
        <f>Prislista!H710*'Prislista 2021-10-01'!$H$1</f>
        <v>606.69000000000005</v>
      </c>
      <c r="I710" s="11">
        <f>Prislista!I710*'Prislista 2021-10-01'!$H$1</f>
        <v>674.1</v>
      </c>
      <c r="J710" s="11">
        <f>Prislista!J710*'Prislista 2021-10-01'!$H$1</f>
        <v>749</v>
      </c>
      <c r="K710" s="11">
        <f>Prislista!K710*'Prislista 2021-10-01'!$H$1</f>
        <v>834.6</v>
      </c>
      <c r="L710" s="61" t="s">
        <v>48</v>
      </c>
      <c r="M710" s="61">
        <v>30000</v>
      </c>
    </row>
    <row r="711" spans="1:13" x14ac:dyDescent="0.35">
      <c r="A711" s="61" t="s">
        <v>116</v>
      </c>
      <c r="B711" s="61" t="s">
        <v>117</v>
      </c>
      <c r="C711" s="61" t="s">
        <v>8</v>
      </c>
      <c r="D711" s="61" t="s">
        <v>47</v>
      </c>
      <c r="E711" s="61" t="s">
        <v>2</v>
      </c>
      <c r="F711" s="61" t="s">
        <v>63</v>
      </c>
      <c r="G711" s="61" t="s">
        <v>11</v>
      </c>
      <c r="H711" s="11">
        <f>Prislista!H711*'Prislista 2021-10-01'!$H$1</f>
        <v>606.69000000000005</v>
      </c>
      <c r="I711" s="11">
        <f>Prislista!I711*'Prislista 2021-10-01'!$H$1</f>
        <v>674.1</v>
      </c>
      <c r="J711" s="11">
        <f>Prislista!J711*'Prislista 2021-10-01'!$H$1</f>
        <v>749</v>
      </c>
      <c r="K711" s="11">
        <f>Prislista!K711*'Prislista 2021-10-01'!$H$1</f>
        <v>834.6</v>
      </c>
      <c r="L711" s="61" t="s">
        <v>48</v>
      </c>
      <c r="M711" s="61">
        <v>30000</v>
      </c>
    </row>
    <row r="712" spans="1:13" x14ac:dyDescent="0.35">
      <c r="A712" s="61" t="s">
        <v>116</v>
      </c>
      <c r="B712" s="61" t="s">
        <v>117</v>
      </c>
      <c r="C712" s="61" t="s">
        <v>8</v>
      </c>
      <c r="D712" s="61" t="s">
        <v>47</v>
      </c>
      <c r="E712" s="61" t="s">
        <v>2</v>
      </c>
      <c r="F712" s="61" t="s">
        <v>63</v>
      </c>
      <c r="G712" s="61" t="s">
        <v>49</v>
      </c>
      <c r="H712" s="11">
        <f>Prislista!H712*'Prislista 2021-10-01'!$H$1</f>
        <v>606.69000000000005</v>
      </c>
      <c r="I712" s="11">
        <f>Prislista!I712*'Prislista 2021-10-01'!$H$1</f>
        <v>674.1</v>
      </c>
      <c r="J712" s="11">
        <f>Prislista!J712*'Prislista 2021-10-01'!$H$1</f>
        <v>749</v>
      </c>
      <c r="K712" s="11">
        <f>Prislista!K712*'Prislista 2021-10-01'!$H$1</f>
        <v>834.6</v>
      </c>
      <c r="L712" s="61" t="s">
        <v>48</v>
      </c>
      <c r="M712" s="61">
        <v>30000</v>
      </c>
    </row>
    <row r="713" spans="1:13" x14ac:dyDescent="0.35">
      <c r="A713" s="61" t="s">
        <v>116</v>
      </c>
      <c r="B713" s="61" t="s">
        <v>117</v>
      </c>
      <c r="C713" s="61" t="s">
        <v>8</v>
      </c>
      <c r="D713" s="61" t="s">
        <v>47</v>
      </c>
      <c r="E713" s="61" t="s">
        <v>2</v>
      </c>
      <c r="F713" s="61" t="s">
        <v>63</v>
      </c>
      <c r="G713" s="61" t="s">
        <v>12</v>
      </c>
      <c r="H713" s="11">
        <f>Prislista!H713*'Prislista 2021-10-01'!$H$1</f>
        <v>606.69000000000005</v>
      </c>
      <c r="I713" s="11">
        <f>Prislista!I713*'Prislista 2021-10-01'!$H$1</f>
        <v>674.1</v>
      </c>
      <c r="J713" s="11">
        <f>Prislista!J713*'Prislista 2021-10-01'!$H$1</f>
        <v>749</v>
      </c>
      <c r="K713" s="11">
        <f>Prislista!K713*'Prislista 2021-10-01'!$H$1</f>
        <v>834.6</v>
      </c>
      <c r="L713" s="61" t="s">
        <v>48</v>
      </c>
      <c r="M713" s="61">
        <v>30000</v>
      </c>
    </row>
    <row r="714" spans="1:13" x14ac:dyDescent="0.35">
      <c r="A714" s="61" t="s">
        <v>116</v>
      </c>
      <c r="B714" s="61" t="s">
        <v>117</v>
      </c>
      <c r="C714" s="61" t="s">
        <v>8</v>
      </c>
      <c r="D714" s="61" t="s">
        <v>50</v>
      </c>
      <c r="E714" s="61" t="s">
        <v>2</v>
      </c>
      <c r="F714" s="61" t="s">
        <v>63</v>
      </c>
      <c r="G714" s="61" t="s">
        <v>13</v>
      </c>
      <c r="H714" s="11">
        <f>Prislista!H714*'Prislista 2021-10-01'!$H$1</f>
        <v>536.39100000000008</v>
      </c>
      <c r="I714" s="11">
        <f>Prislista!I714*'Prislista 2021-10-01'!$H$1</f>
        <v>595.99</v>
      </c>
      <c r="J714" s="11">
        <f>Prislista!J714*'Prislista 2021-10-01'!$H$1</f>
        <v>850.65000000000009</v>
      </c>
      <c r="K714" s="11">
        <f>Prislista!K714*'Prislista 2021-10-01'!$H$1</f>
        <v>1123.5</v>
      </c>
      <c r="L714" s="61" t="s">
        <v>48</v>
      </c>
      <c r="M714" s="61">
        <v>30000</v>
      </c>
    </row>
    <row r="715" spans="1:13" x14ac:dyDescent="0.35">
      <c r="A715" s="61" t="s">
        <v>116</v>
      </c>
      <c r="B715" s="61" t="s">
        <v>117</v>
      </c>
      <c r="C715" s="61" t="s">
        <v>8</v>
      </c>
      <c r="D715" s="61" t="s">
        <v>50</v>
      </c>
      <c r="E715" s="61" t="s">
        <v>2</v>
      </c>
      <c r="F715" s="61" t="s">
        <v>63</v>
      </c>
      <c r="G715" s="61" t="s">
        <v>14</v>
      </c>
      <c r="H715" s="11">
        <f>Prislista!H715*'Prislista 2021-10-01'!$H$1</f>
        <v>536.39100000000008</v>
      </c>
      <c r="I715" s="11">
        <f>Prislista!I715*'Prislista 2021-10-01'!$H$1</f>
        <v>595.99</v>
      </c>
      <c r="J715" s="11">
        <f>Prislista!J715*'Prislista 2021-10-01'!$H$1</f>
        <v>850.65000000000009</v>
      </c>
      <c r="K715" s="11">
        <f>Prislista!K715*'Prislista 2021-10-01'!$H$1</f>
        <v>1123.5</v>
      </c>
      <c r="L715" s="61" t="s">
        <v>48</v>
      </c>
      <c r="M715" s="61">
        <v>30000</v>
      </c>
    </row>
    <row r="716" spans="1:13" x14ac:dyDescent="0.35">
      <c r="A716" s="61" t="s">
        <v>116</v>
      </c>
      <c r="B716" s="61" t="s">
        <v>117</v>
      </c>
      <c r="C716" s="61" t="s">
        <v>8</v>
      </c>
      <c r="D716" s="61" t="s">
        <v>50</v>
      </c>
      <c r="E716" s="61" t="s">
        <v>2</v>
      </c>
      <c r="F716" s="61" t="s">
        <v>63</v>
      </c>
      <c r="G716" s="61" t="s">
        <v>15</v>
      </c>
      <c r="H716" s="11">
        <f>Prislista!H716*'Prislista 2021-10-01'!$H$1</f>
        <v>536.39100000000008</v>
      </c>
      <c r="I716" s="11">
        <f>Prislista!I716*'Prislista 2021-10-01'!$H$1</f>
        <v>595.99</v>
      </c>
      <c r="J716" s="11">
        <f>Prislista!J716*'Prislista 2021-10-01'!$H$1</f>
        <v>850.65000000000009</v>
      </c>
      <c r="K716" s="11">
        <f>Prislista!K716*'Prislista 2021-10-01'!$H$1</f>
        <v>1123.5</v>
      </c>
      <c r="L716" s="61" t="s">
        <v>48</v>
      </c>
      <c r="M716" s="61">
        <v>30000</v>
      </c>
    </row>
    <row r="717" spans="1:13" x14ac:dyDescent="0.35">
      <c r="A717" s="61" t="s">
        <v>116</v>
      </c>
      <c r="B717" s="61" t="s">
        <v>117</v>
      </c>
      <c r="C717" s="61" t="s">
        <v>8</v>
      </c>
      <c r="D717" s="61" t="s">
        <v>50</v>
      </c>
      <c r="E717" s="61" t="s">
        <v>2</v>
      </c>
      <c r="F717" s="61" t="s">
        <v>63</v>
      </c>
      <c r="G717" s="61" t="s">
        <v>16</v>
      </c>
      <c r="H717" s="11">
        <f>Prislista!H717*'Prislista 2021-10-01'!$H$1</f>
        <v>536.39100000000008</v>
      </c>
      <c r="I717" s="11">
        <f>Prislista!I717*'Prislista 2021-10-01'!$H$1</f>
        <v>595.99</v>
      </c>
      <c r="J717" s="11">
        <f>Prislista!J717*'Prislista 2021-10-01'!$H$1</f>
        <v>850.65000000000009</v>
      </c>
      <c r="K717" s="11">
        <f>Prislista!K717*'Prislista 2021-10-01'!$H$1</f>
        <v>1123.5</v>
      </c>
      <c r="L717" s="61" t="s">
        <v>48</v>
      </c>
      <c r="M717" s="61">
        <v>30000</v>
      </c>
    </row>
    <row r="718" spans="1:13" x14ac:dyDescent="0.35">
      <c r="A718" s="61" t="s">
        <v>116</v>
      </c>
      <c r="B718" s="61" t="s">
        <v>117</v>
      </c>
      <c r="C718" s="61" t="s">
        <v>8</v>
      </c>
      <c r="D718" s="61" t="s">
        <v>50</v>
      </c>
      <c r="E718" s="61" t="s">
        <v>2</v>
      </c>
      <c r="F718" s="61" t="s">
        <v>63</v>
      </c>
      <c r="G718" s="61" t="s">
        <v>17</v>
      </c>
      <c r="H718" s="11">
        <f>Prislista!H718*'Prislista 2021-10-01'!$H$1</f>
        <v>536.39100000000008</v>
      </c>
      <c r="I718" s="11">
        <f>Prislista!I718*'Prislista 2021-10-01'!$H$1</f>
        <v>595.99</v>
      </c>
      <c r="J718" s="11">
        <f>Prislista!J718*'Prislista 2021-10-01'!$H$1</f>
        <v>850.65000000000009</v>
      </c>
      <c r="K718" s="11">
        <f>Prislista!K718*'Prislista 2021-10-01'!$H$1</f>
        <v>1123.5</v>
      </c>
      <c r="L718" s="61" t="s">
        <v>48</v>
      </c>
      <c r="M718" s="61">
        <v>30000</v>
      </c>
    </row>
    <row r="719" spans="1:13" x14ac:dyDescent="0.35">
      <c r="A719" s="61" t="s">
        <v>116</v>
      </c>
      <c r="B719" s="61" t="s">
        <v>117</v>
      </c>
      <c r="C719" s="61" t="s">
        <v>8</v>
      </c>
      <c r="D719" s="61" t="s">
        <v>51</v>
      </c>
      <c r="E719" s="61" t="s">
        <v>2</v>
      </c>
      <c r="F719" s="61" t="s">
        <v>63</v>
      </c>
      <c r="G719" s="61" t="s">
        <v>18</v>
      </c>
      <c r="H719" s="11">
        <f>Prislista!H719*'Prislista 2021-10-01'!$H$1</f>
        <v>556.61400000000003</v>
      </c>
      <c r="I719" s="11">
        <f>Prislista!I719*'Prislista 2021-10-01'!$H$1</f>
        <v>618.46</v>
      </c>
      <c r="J719" s="11">
        <f>Prislista!J719*'Prislista 2021-10-01'!$H$1</f>
        <v>882.75</v>
      </c>
      <c r="K719" s="11">
        <f>Prislista!K719*'Prislista 2021-10-01'!$H$1</f>
        <v>957.65000000000009</v>
      </c>
      <c r="L719" s="61" t="s">
        <v>48</v>
      </c>
      <c r="M719" s="61">
        <v>30000</v>
      </c>
    </row>
    <row r="720" spans="1:13" x14ac:dyDescent="0.35">
      <c r="A720" s="61" t="s">
        <v>116</v>
      </c>
      <c r="B720" s="61" t="s">
        <v>117</v>
      </c>
      <c r="C720" s="61" t="s">
        <v>8</v>
      </c>
      <c r="D720" s="61" t="s">
        <v>51</v>
      </c>
      <c r="E720" s="61" t="s">
        <v>2</v>
      </c>
      <c r="F720" s="61" t="s">
        <v>63</v>
      </c>
      <c r="G720" s="61" t="s">
        <v>19</v>
      </c>
      <c r="H720" s="11">
        <f>Prislista!H720*'Prislista 2021-10-01'!$H$1</f>
        <v>556.61400000000003</v>
      </c>
      <c r="I720" s="11">
        <f>Prislista!I720*'Prislista 2021-10-01'!$H$1</f>
        <v>618.46</v>
      </c>
      <c r="J720" s="11">
        <f>Prislista!J720*'Prislista 2021-10-01'!$H$1</f>
        <v>882.75</v>
      </c>
      <c r="K720" s="11">
        <f>Prislista!K720*'Prislista 2021-10-01'!$H$1</f>
        <v>957.65000000000009</v>
      </c>
      <c r="L720" s="61" t="s">
        <v>48</v>
      </c>
      <c r="M720" s="61">
        <v>30000</v>
      </c>
    </row>
    <row r="721" spans="1:13" x14ac:dyDescent="0.35">
      <c r="A721" s="61" t="s">
        <v>116</v>
      </c>
      <c r="B721" s="61" t="s">
        <v>117</v>
      </c>
      <c r="C721" s="61" t="s">
        <v>8</v>
      </c>
      <c r="D721" s="61" t="s">
        <v>51</v>
      </c>
      <c r="E721" s="61" t="s">
        <v>3</v>
      </c>
      <c r="F721" s="61" t="s">
        <v>63</v>
      </c>
      <c r="G721" s="61" t="s">
        <v>20</v>
      </c>
      <c r="H721" s="11">
        <f>Prislista!H721*'Prislista 2021-10-01'!$H$1</f>
        <v>556.61400000000003</v>
      </c>
      <c r="I721" s="11">
        <f>Prislista!I721*'Prislista 2021-10-01'!$H$1</f>
        <v>618.46</v>
      </c>
      <c r="J721" s="11">
        <f>Prislista!J721*'Prislista 2021-10-01'!$H$1</f>
        <v>882.75</v>
      </c>
      <c r="K721" s="11">
        <f>Prislista!K721*'Prislista 2021-10-01'!$H$1</f>
        <v>957.65000000000009</v>
      </c>
      <c r="L721" s="61" t="s">
        <v>48</v>
      </c>
      <c r="M721" s="61">
        <v>30000</v>
      </c>
    </row>
    <row r="722" spans="1:13" x14ac:dyDescent="0.35">
      <c r="A722" s="61" t="s">
        <v>116</v>
      </c>
      <c r="B722" s="61" t="s">
        <v>117</v>
      </c>
      <c r="C722" s="61" t="s">
        <v>8</v>
      </c>
      <c r="D722" s="61" t="s">
        <v>51</v>
      </c>
      <c r="E722" s="61" t="s">
        <v>3</v>
      </c>
      <c r="F722" s="61" t="s">
        <v>63</v>
      </c>
      <c r="G722" s="61" t="s">
        <v>21</v>
      </c>
      <c r="H722" s="11">
        <f>Prislista!H722*'Prislista 2021-10-01'!$H$1</f>
        <v>556.61400000000003</v>
      </c>
      <c r="I722" s="11">
        <f>Prislista!I722*'Prislista 2021-10-01'!$H$1</f>
        <v>618.46</v>
      </c>
      <c r="J722" s="11">
        <f>Prislista!J722*'Prislista 2021-10-01'!$H$1</f>
        <v>882.75</v>
      </c>
      <c r="K722" s="11">
        <f>Prislista!K722*'Prislista 2021-10-01'!$H$1</f>
        <v>957.65000000000009</v>
      </c>
      <c r="L722" s="61" t="s">
        <v>48</v>
      </c>
      <c r="M722" s="61">
        <v>30000</v>
      </c>
    </row>
    <row r="723" spans="1:13" x14ac:dyDescent="0.35">
      <c r="A723" s="61" t="s">
        <v>116</v>
      </c>
      <c r="B723" s="61" t="s">
        <v>117</v>
      </c>
      <c r="C723" s="61" t="s">
        <v>8</v>
      </c>
      <c r="D723" s="61" t="s">
        <v>52</v>
      </c>
      <c r="E723" s="61" t="s">
        <v>2</v>
      </c>
      <c r="F723" s="61" t="s">
        <v>63</v>
      </c>
      <c r="G723" s="61" t="s">
        <v>53</v>
      </c>
      <c r="H723" s="11">
        <f>Prislista!H723*'Prislista 2021-10-01'!$H$1</f>
        <v>606.69000000000005</v>
      </c>
      <c r="I723" s="11">
        <f>Prislista!I723*'Prislista 2021-10-01'!$H$1</f>
        <v>674.1</v>
      </c>
      <c r="J723" s="11">
        <f>Prislista!J723*'Prislista 2021-10-01'!$H$1</f>
        <v>749</v>
      </c>
      <c r="K723" s="11">
        <f>Prislista!K723*'Prislista 2021-10-01'!$H$1</f>
        <v>829.25</v>
      </c>
      <c r="L723" s="61" t="s">
        <v>48</v>
      </c>
      <c r="M723" s="61">
        <v>30000</v>
      </c>
    </row>
    <row r="724" spans="1:13" x14ac:dyDescent="0.35">
      <c r="A724" s="61" t="s">
        <v>116</v>
      </c>
      <c r="B724" s="61" t="s">
        <v>117</v>
      </c>
      <c r="C724" s="61" t="s">
        <v>8</v>
      </c>
      <c r="D724" s="61" t="s">
        <v>52</v>
      </c>
      <c r="E724" s="61" t="s">
        <v>2</v>
      </c>
      <c r="F724" s="61" t="s">
        <v>63</v>
      </c>
      <c r="G724" s="61" t="s">
        <v>54</v>
      </c>
      <c r="H724" s="11">
        <f>Prislista!H724*'Prislista 2021-10-01'!$H$1</f>
        <v>606.69000000000005</v>
      </c>
      <c r="I724" s="11">
        <f>Prislista!I724*'Prislista 2021-10-01'!$H$1</f>
        <v>674.1</v>
      </c>
      <c r="J724" s="11">
        <f>Prislista!J724*'Prislista 2021-10-01'!$H$1</f>
        <v>749</v>
      </c>
      <c r="K724" s="11">
        <f>Prislista!K724*'Prislista 2021-10-01'!$H$1</f>
        <v>829.25</v>
      </c>
      <c r="L724" s="61" t="s">
        <v>48</v>
      </c>
      <c r="M724" s="61">
        <v>30000</v>
      </c>
    </row>
    <row r="725" spans="1:13" x14ac:dyDescent="0.35">
      <c r="A725" s="61" t="s">
        <v>116</v>
      </c>
      <c r="B725" s="61" t="s">
        <v>117</v>
      </c>
      <c r="C725" s="61" t="s">
        <v>8</v>
      </c>
      <c r="D725" s="61" t="s">
        <v>52</v>
      </c>
      <c r="E725" s="61" t="s">
        <v>2</v>
      </c>
      <c r="F725" s="61" t="s">
        <v>63</v>
      </c>
      <c r="G725" s="61" t="s">
        <v>55</v>
      </c>
      <c r="H725" s="11">
        <f>Prislista!H725*'Prislista 2021-10-01'!$H$1</f>
        <v>606.69000000000005</v>
      </c>
      <c r="I725" s="11">
        <f>Prislista!I725*'Prislista 2021-10-01'!$H$1</f>
        <v>674.1</v>
      </c>
      <c r="J725" s="11">
        <f>Prislista!J725*'Prislista 2021-10-01'!$H$1</f>
        <v>749</v>
      </c>
      <c r="K725" s="11">
        <f>Prislista!K725*'Prislista 2021-10-01'!$H$1</f>
        <v>829.25</v>
      </c>
      <c r="L725" s="61" t="s">
        <v>48</v>
      </c>
      <c r="M725" s="61">
        <v>30000</v>
      </c>
    </row>
    <row r="726" spans="1:13" x14ac:dyDescent="0.35">
      <c r="A726" s="61" t="s">
        <v>116</v>
      </c>
      <c r="B726" s="61" t="s">
        <v>117</v>
      </c>
      <c r="C726" s="61" t="s">
        <v>8</v>
      </c>
      <c r="D726" s="61" t="s">
        <v>52</v>
      </c>
      <c r="E726" s="61" t="s">
        <v>2</v>
      </c>
      <c r="F726" s="61" t="s">
        <v>63</v>
      </c>
      <c r="G726" s="61" t="s">
        <v>56</v>
      </c>
      <c r="H726" s="11">
        <f>Prislista!H726*'Prislista 2021-10-01'!$H$1</f>
        <v>606.69000000000005</v>
      </c>
      <c r="I726" s="11">
        <f>Prislista!I726*'Prislista 2021-10-01'!$H$1</f>
        <v>674.1</v>
      </c>
      <c r="J726" s="11">
        <f>Prislista!J726*'Prislista 2021-10-01'!$H$1</f>
        <v>749</v>
      </c>
      <c r="K726" s="11">
        <f>Prislista!K726*'Prislista 2021-10-01'!$H$1</f>
        <v>829.25</v>
      </c>
      <c r="L726" s="61" t="s">
        <v>48</v>
      </c>
      <c r="M726" s="61">
        <v>30000</v>
      </c>
    </row>
    <row r="727" spans="1:13" x14ac:dyDescent="0.35">
      <c r="A727" s="61" t="s">
        <v>116</v>
      </c>
      <c r="B727" s="61" t="s">
        <v>117</v>
      </c>
      <c r="C727" s="61" t="s">
        <v>8</v>
      </c>
      <c r="D727" s="61" t="s">
        <v>52</v>
      </c>
      <c r="E727" s="61" t="s">
        <v>2</v>
      </c>
      <c r="F727" s="61" t="s">
        <v>63</v>
      </c>
      <c r="G727" s="61" t="s">
        <v>57</v>
      </c>
      <c r="H727" s="11">
        <f>Prislista!H727*'Prislista 2021-10-01'!$H$1</f>
        <v>606.69000000000005</v>
      </c>
      <c r="I727" s="11">
        <f>Prislista!I727*'Prislista 2021-10-01'!$H$1</f>
        <v>674.1</v>
      </c>
      <c r="J727" s="11">
        <f>Prislista!J727*'Prislista 2021-10-01'!$H$1</f>
        <v>749</v>
      </c>
      <c r="K727" s="11">
        <f>Prislista!K727*'Prislista 2021-10-01'!$H$1</f>
        <v>829.25</v>
      </c>
      <c r="L727" s="61" t="s">
        <v>48</v>
      </c>
      <c r="M727" s="61">
        <v>30000</v>
      </c>
    </row>
    <row r="728" spans="1:13" x14ac:dyDescent="0.35">
      <c r="A728" s="61" t="s">
        <v>116</v>
      </c>
      <c r="B728" s="61" t="s">
        <v>117</v>
      </c>
      <c r="C728" s="61" t="s">
        <v>8</v>
      </c>
      <c r="D728" s="61" t="s">
        <v>58</v>
      </c>
      <c r="E728" s="61" t="s">
        <v>2</v>
      </c>
      <c r="F728" s="61" t="s">
        <v>63</v>
      </c>
      <c r="G728" s="61" t="s">
        <v>22</v>
      </c>
      <c r="H728" s="11">
        <f>Prislista!H728*'Prislista 2021-10-01'!$H$1</f>
        <v>481.5</v>
      </c>
      <c r="I728" s="11">
        <f>Prislista!I728*'Prislista 2021-10-01'!$H$1</f>
        <v>535</v>
      </c>
      <c r="J728" s="11">
        <f>Prislista!J728*'Prislista 2021-10-01'!$H$1</f>
        <v>749</v>
      </c>
      <c r="K728" s="11">
        <f>Prislista!K728*'Prislista 2021-10-01'!$H$1</f>
        <v>829.25</v>
      </c>
      <c r="L728" s="61" t="s">
        <v>48</v>
      </c>
      <c r="M728" s="61">
        <v>30000</v>
      </c>
    </row>
    <row r="729" spans="1:13" x14ac:dyDescent="0.35">
      <c r="A729" s="61" t="s">
        <v>116</v>
      </c>
      <c r="B729" s="61" t="s">
        <v>117</v>
      </c>
      <c r="C729" s="61" t="s">
        <v>8</v>
      </c>
      <c r="D729" s="61" t="s">
        <v>58</v>
      </c>
      <c r="E729" s="61" t="s">
        <v>2</v>
      </c>
      <c r="F729" s="61" t="s">
        <v>63</v>
      </c>
      <c r="G729" s="61" t="s">
        <v>23</v>
      </c>
      <c r="H729" s="11">
        <f>Prislista!H729*'Prislista 2021-10-01'!$H$1</f>
        <v>481.5</v>
      </c>
      <c r="I729" s="11">
        <f>Prislista!I729*'Prislista 2021-10-01'!$H$1</f>
        <v>535</v>
      </c>
      <c r="J729" s="11">
        <f>Prislista!J729*'Prislista 2021-10-01'!$H$1</f>
        <v>749</v>
      </c>
      <c r="K729" s="11">
        <f>Prislista!K729*'Prislista 2021-10-01'!$H$1</f>
        <v>829.25</v>
      </c>
      <c r="L729" s="61" t="s">
        <v>48</v>
      </c>
      <c r="M729" s="61">
        <v>30000</v>
      </c>
    </row>
    <row r="730" spans="1:13" x14ac:dyDescent="0.35">
      <c r="A730" s="61" t="s">
        <v>116</v>
      </c>
      <c r="B730" s="61" t="s">
        <v>117</v>
      </c>
      <c r="C730" s="61" t="s">
        <v>8</v>
      </c>
      <c r="D730" s="61" t="s">
        <v>58</v>
      </c>
      <c r="E730" s="61" t="s">
        <v>3</v>
      </c>
      <c r="F730" s="61" t="s">
        <v>63</v>
      </c>
      <c r="G730" s="61" t="s">
        <v>24</v>
      </c>
      <c r="H730" s="11">
        <f>Prislista!H730*'Prislista 2021-10-01'!$H$1</f>
        <v>481.5</v>
      </c>
      <c r="I730" s="11">
        <f>Prislista!I730*'Prislista 2021-10-01'!$H$1</f>
        <v>535</v>
      </c>
      <c r="J730" s="11">
        <f>Prislista!J730*'Prislista 2021-10-01'!$H$1</f>
        <v>749</v>
      </c>
      <c r="K730" s="11">
        <f>Prislista!K730*'Prislista 2021-10-01'!$H$1</f>
        <v>829.25</v>
      </c>
      <c r="L730" s="61" t="s">
        <v>48</v>
      </c>
      <c r="M730" s="61">
        <v>30000</v>
      </c>
    </row>
    <row r="731" spans="1:13" x14ac:dyDescent="0.35">
      <c r="A731" s="61" t="s">
        <v>116</v>
      </c>
      <c r="B731" s="61" t="s">
        <v>117</v>
      </c>
      <c r="C731" s="61" t="s">
        <v>8</v>
      </c>
      <c r="D731" s="61" t="s">
        <v>59</v>
      </c>
      <c r="E731" s="61" t="s">
        <v>2</v>
      </c>
      <c r="F731" s="61" t="s">
        <v>63</v>
      </c>
      <c r="G731" s="61" t="s">
        <v>60</v>
      </c>
      <c r="H731" s="11">
        <f>Prislista!H731*'Prislista 2021-10-01'!$H$1</f>
        <v>556.61400000000003</v>
      </c>
      <c r="I731" s="11">
        <f>Prislista!I731*'Prislista 2021-10-01'!$H$1</f>
        <v>618.46</v>
      </c>
      <c r="J731" s="11">
        <f>Prislista!J731*'Prislista 2021-10-01'!$H$1</f>
        <v>882.75</v>
      </c>
      <c r="K731" s="11">
        <f>Prislista!K731*'Prislista 2021-10-01'!$H$1</f>
        <v>957.65000000000009</v>
      </c>
      <c r="L731" s="61" t="s">
        <v>48</v>
      </c>
      <c r="M731" s="61">
        <v>30000</v>
      </c>
    </row>
    <row r="732" spans="1:13" x14ac:dyDescent="0.35">
      <c r="A732" s="61" t="s">
        <v>116</v>
      </c>
      <c r="B732" s="61" t="s">
        <v>117</v>
      </c>
      <c r="C732" s="61" t="s">
        <v>8</v>
      </c>
      <c r="D732" s="61" t="s">
        <v>59</v>
      </c>
      <c r="E732" s="61" t="s">
        <v>2</v>
      </c>
      <c r="F732" s="61" t="s">
        <v>63</v>
      </c>
      <c r="G732" s="61" t="s">
        <v>25</v>
      </c>
      <c r="H732" s="11">
        <f>Prislista!H732*'Prislista 2021-10-01'!$H$1</f>
        <v>556.61400000000003</v>
      </c>
      <c r="I732" s="11">
        <f>Prislista!I732*'Prislista 2021-10-01'!$H$1</f>
        <v>618.46</v>
      </c>
      <c r="J732" s="11">
        <f>Prislista!J732*'Prislista 2021-10-01'!$H$1</f>
        <v>882.75</v>
      </c>
      <c r="K732" s="11">
        <f>Prislista!K732*'Prislista 2021-10-01'!$H$1</f>
        <v>957.65000000000009</v>
      </c>
      <c r="L732" s="61" t="s">
        <v>48</v>
      </c>
      <c r="M732" s="61">
        <v>30000</v>
      </c>
    </row>
    <row r="733" spans="1:13" x14ac:dyDescent="0.35">
      <c r="A733" s="61" t="s">
        <v>116</v>
      </c>
      <c r="B733" s="61" t="s">
        <v>117</v>
      </c>
      <c r="C733" s="61" t="s">
        <v>8</v>
      </c>
      <c r="D733" s="61" t="s">
        <v>59</v>
      </c>
      <c r="E733" s="61" t="s">
        <v>2</v>
      </c>
      <c r="F733" s="61" t="s">
        <v>63</v>
      </c>
      <c r="G733" s="61" t="s">
        <v>26</v>
      </c>
      <c r="H733" s="11">
        <f>Prislista!H733*'Prislista 2021-10-01'!$H$1</f>
        <v>556.61400000000003</v>
      </c>
      <c r="I733" s="11">
        <f>Prislista!I733*'Prislista 2021-10-01'!$H$1</f>
        <v>618.46</v>
      </c>
      <c r="J733" s="11">
        <f>Prislista!J733*'Prislista 2021-10-01'!$H$1</f>
        <v>882.75</v>
      </c>
      <c r="K733" s="11">
        <f>Prislista!K733*'Prislista 2021-10-01'!$H$1</f>
        <v>957.65000000000009</v>
      </c>
      <c r="L733" s="61" t="s">
        <v>48</v>
      </c>
      <c r="M733" s="61">
        <v>30000</v>
      </c>
    </row>
    <row r="734" spans="1:13" x14ac:dyDescent="0.35">
      <c r="A734" s="61" t="s">
        <v>116</v>
      </c>
      <c r="B734" s="61" t="s">
        <v>117</v>
      </c>
      <c r="C734" s="61" t="s">
        <v>8</v>
      </c>
      <c r="D734" s="61" t="s">
        <v>59</v>
      </c>
      <c r="E734" s="61" t="s">
        <v>3</v>
      </c>
      <c r="F734" s="61" t="s">
        <v>63</v>
      </c>
      <c r="G734" s="61" t="s">
        <v>27</v>
      </c>
      <c r="H734" s="11">
        <f>Prislista!H734*'Prislista 2021-10-01'!$H$1</f>
        <v>556.61400000000003</v>
      </c>
      <c r="I734" s="11">
        <f>Prislista!I734*'Prislista 2021-10-01'!$H$1</f>
        <v>618.46</v>
      </c>
      <c r="J734" s="11">
        <f>Prislista!J734*'Prislista 2021-10-01'!$H$1</f>
        <v>882.75</v>
      </c>
      <c r="K734" s="11">
        <f>Prislista!K734*'Prislista 2021-10-01'!$H$1</f>
        <v>957.65000000000009</v>
      </c>
      <c r="L734" s="61" t="s">
        <v>48</v>
      </c>
      <c r="M734" s="61">
        <v>30000</v>
      </c>
    </row>
    <row r="735" spans="1:13" x14ac:dyDescent="0.35">
      <c r="A735" s="61" t="s">
        <v>116</v>
      </c>
      <c r="B735" s="61" t="s">
        <v>117</v>
      </c>
      <c r="C735" s="61" t="s">
        <v>8</v>
      </c>
      <c r="D735" s="61" t="s">
        <v>61</v>
      </c>
      <c r="E735" s="61" t="s">
        <v>2</v>
      </c>
      <c r="F735" s="61" t="s">
        <v>63</v>
      </c>
      <c r="G735" s="61" t="s">
        <v>62</v>
      </c>
      <c r="H735" s="11">
        <f>Prislista!H735*'Prislista 2021-10-01'!$H$1</f>
        <v>248.45400000000004</v>
      </c>
      <c r="I735" s="11">
        <f>Prislista!I735*'Prislista 2021-10-01'!$H$1</f>
        <v>276.06</v>
      </c>
      <c r="J735" s="11">
        <f>Prislista!J735*'Prislista 2021-10-01'!$H$1</f>
        <v>393.76000000000005</v>
      </c>
      <c r="K735" s="11">
        <f>Prislista!K735*'Prislista 2021-10-01'!$H$1</f>
        <v>561.75</v>
      </c>
      <c r="L735" s="61" t="s">
        <v>48</v>
      </c>
      <c r="M735" s="61">
        <v>30000</v>
      </c>
    </row>
    <row r="736" spans="1:13" x14ac:dyDescent="0.35">
      <c r="A736" s="61" t="s">
        <v>106</v>
      </c>
      <c r="B736" s="61" t="s">
        <v>107</v>
      </c>
      <c r="C736" s="61" t="s">
        <v>2</v>
      </c>
      <c r="D736" s="61" t="s">
        <v>47</v>
      </c>
      <c r="E736" s="61" t="s">
        <v>2</v>
      </c>
      <c r="F736" s="61" t="s">
        <v>63</v>
      </c>
      <c r="G736" s="61" t="s">
        <v>10</v>
      </c>
      <c r="H736" s="11">
        <f>Prislista!H736*'Prislista 2021-10-01'!$H$1</f>
        <v>498.35250000000002</v>
      </c>
      <c r="I736" s="11">
        <f>Prislista!I736*'Prislista 2021-10-01'!$H$1</f>
        <v>553.72500000000002</v>
      </c>
      <c r="J736" s="11">
        <f>Prislista!J736*'Prislista 2021-10-01'!$H$1</f>
        <v>615.25</v>
      </c>
      <c r="K736" s="11">
        <f>Prislista!K736*'Prislista 2021-10-01'!$H$1</f>
        <v>878.47</v>
      </c>
      <c r="L736" s="61" t="s">
        <v>48</v>
      </c>
      <c r="M736" s="61">
        <v>24000</v>
      </c>
    </row>
    <row r="737" spans="1:13" x14ac:dyDescent="0.35">
      <c r="A737" s="61" t="s">
        <v>106</v>
      </c>
      <c r="B737" s="61" t="s">
        <v>107</v>
      </c>
      <c r="C737" s="61" t="s">
        <v>2</v>
      </c>
      <c r="D737" s="61" t="s">
        <v>47</v>
      </c>
      <c r="E737" s="61" t="s">
        <v>2</v>
      </c>
      <c r="F737" s="61" t="s">
        <v>63</v>
      </c>
      <c r="G737" s="61" t="s">
        <v>11</v>
      </c>
      <c r="H737" s="11">
        <f>Prislista!H737*'Prislista 2021-10-01'!$H$1</f>
        <v>498.35250000000002</v>
      </c>
      <c r="I737" s="11">
        <f>Prislista!I737*'Prislista 2021-10-01'!$H$1</f>
        <v>553.72500000000002</v>
      </c>
      <c r="J737" s="11">
        <f>Prislista!J737*'Prislista 2021-10-01'!$H$1</f>
        <v>615.25</v>
      </c>
      <c r="K737" s="11">
        <f>Prislista!K737*'Prislista 2021-10-01'!$H$1</f>
        <v>878.47</v>
      </c>
      <c r="L737" s="61" t="s">
        <v>48</v>
      </c>
      <c r="M737" s="61">
        <v>24000</v>
      </c>
    </row>
    <row r="738" spans="1:13" x14ac:dyDescent="0.35">
      <c r="A738" s="61" t="s">
        <v>106</v>
      </c>
      <c r="B738" s="61" t="s">
        <v>107</v>
      </c>
      <c r="C738" s="61" t="s">
        <v>2</v>
      </c>
      <c r="D738" s="61" t="s">
        <v>47</v>
      </c>
      <c r="E738" s="61" t="s">
        <v>2</v>
      </c>
      <c r="F738" s="61" t="s">
        <v>63</v>
      </c>
      <c r="G738" s="61" t="s">
        <v>49</v>
      </c>
      <c r="H738" s="11">
        <f>Prislista!H738*'Prislista 2021-10-01'!$H$1</f>
        <v>498.35250000000002</v>
      </c>
      <c r="I738" s="11">
        <f>Prislista!I738*'Prislista 2021-10-01'!$H$1</f>
        <v>553.72500000000002</v>
      </c>
      <c r="J738" s="11">
        <f>Prislista!J738*'Prislista 2021-10-01'!$H$1</f>
        <v>615.25</v>
      </c>
      <c r="K738" s="11">
        <f>Prislista!K738*'Prislista 2021-10-01'!$H$1</f>
        <v>878.47</v>
      </c>
      <c r="L738" s="61" t="s">
        <v>48</v>
      </c>
      <c r="M738" s="61">
        <v>24000</v>
      </c>
    </row>
    <row r="739" spans="1:13" x14ac:dyDescent="0.35">
      <c r="A739" s="61" t="s">
        <v>106</v>
      </c>
      <c r="B739" s="61" t="s">
        <v>107</v>
      </c>
      <c r="C739" s="61" t="s">
        <v>2</v>
      </c>
      <c r="D739" s="61" t="s">
        <v>47</v>
      </c>
      <c r="E739" s="61" t="s">
        <v>2</v>
      </c>
      <c r="F739" s="61" t="s">
        <v>63</v>
      </c>
      <c r="G739" s="61" t="s">
        <v>12</v>
      </c>
      <c r="H739" s="11">
        <f>Prislista!H739*'Prislista 2021-10-01'!$H$1</f>
        <v>498.35250000000002</v>
      </c>
      <c r="I739" s="11">
        <f>Prislista!I739*'Prislista 2021-10-01'!$H$1</f>
        <v>553.72500000000002</v>
      </c>
      <c r="J739" s="11">
        <f>Prislista!J739*'Prislista 2021-10-01'!$H$1</f>
        <v>615.25</v>
      </c>
      <c r="K739" s="11">
        <f>Prislista!K739*'Prislista 2021-10-01'!$H$1</f>
        <v>878.47</v>
      </c>
      <c r="L739" s="61" t="s">
        <v>48</v>
      </c>
      <c r="M739" s="61">
        <v>24000</v>
      </c>
    </row>
    <row r="740" spans="1:13" x14ac:dyDescent="0.35">
      <c r="A740" s="61" t="s">
        <v>106</v>
      </c>
      <c r="B740" s="61" t="s">
        <v>107</v>
      </c>
      <c r="C740" s="61" t="s">
        <v>2</v>
      </c>
      <c r="D740" s="61" t="s">
        <v>50</v>
      </c>
      <c r="E740" s="61" t="s">
        <v>2</v>
      </c>
      <c r="F740" s="61" t="s">
        <v>63</v>
      </c>
      <c r="G740" s="61" t="s">
        <v>13</v>
      </c>
      <c r="H740" s="11">
        <f>Prislista!H740*'Prislista 2021-10-01'!$H$1</f>
        <v>388.089</v>
      </c>
      <c r="I740" s="11">
        <f>Prislista!I740*'Prislista 2021-10-01'!$H$1</f>
        <v>431.21000000000004</v>
      </c>
      <c r="J740" s="11">
        <f>Prislista!J740*'Prislista 2021-10-01'!$H$1</f>
        <v>615.25</v>
      </c>
      <c r="K740" s="11">
        <f>Prislista!K740*'Prislista 2021-10-01'!$H$1</f>
        <v>878.47</v>
      </c>
      <c r="L740" s="61" t="s">
        <v>48</v>
      </c>
      <c r="M740" s="61">
        <v>24000</v>
      </c>
    </row>
    <row r="741" spans="1:13" x14ac:dyDescent="0.35">
      <c r="A741" s="61" t="s">
        <v>106</v>
      </c>
      <c r="B741" s="61" t="s">
        <v>107</v>
      </c>
      <c r="C741" s="61" t="s">
        <v>2</v>
      </c>
      <c r="D741" s="61" t="s">
        <v>50</v>
      </c>
      <c r="E741" s="61" t="s">
        <v>2</v>
      </c>
      <c r="F741" s="61" t="s">
        <v>63</v>
      </c>
      <c r="G741" s="61" t="s">
        <v>14</v>
      </c>
      <c r="H741" s="11">
        <f>Prislista!H741*'Prislista 2021-10-01'!$H$1</f>
        <v>388.089</v>
      </c>
      <c r="I741" s="11">
        <f>Prislista!I741*'Prislista 2021-10-01'!$H$1</f>
        <v>431.21000000000004</v>
      </c>
      <c r="J741" s="11">
        <f>Prislista!J741*'Prislista 2021-10-01'!$H$1</f>
        <v>615.25</v>
      </c>
      <c r="K741" s="11">
        <f>Prislista!K741*'Prislista 2021-10-01'!$H$1</f>
        <v>878.47</v>
      </c>
      <c r="L741" s="61" t="s">
        <v>48</v>
      </c>
      <c r="M741" s="61">
        <v>24000</v>
      </c>
    </row>
    <row r="742" spans="1:13" x14ac:dyDescent="0.35">
      <c r="A742" s="61" t="s">
        <v>106</v>
      </c>
      <c r="B742" s="61" t="s">
        <v>107</v>
      </c>
      <c r="C742" s="61" t="s">
        <v>2</v>
      </c>
      <c r="D742" s="61" t="s">
        <v>50</v>
      </c>
      <c r="E742" s="61" t="s">
        <v>2</v>
      </c>
      <c r="F742" s="61" t="s">
        <v>63</v>
      </c>
      <c r="G742" s="61" t="s">
        <v>15</v>
      </c>
      <c r="H742" s="11">
        <f>Prislista!H742*'Prislista 2021-10-01'!$H$1</f>
        <v>388.089</v>
      </c>
      <c r="I742" s="11">
        <f>Prislista!I742*'Prislista 2021-10-01'!$H$1</f>
        <v>431.21000000000004</v>
      </c>
      <c r="J742" s="11">
        <f>Prislista!J742*'Prislista 2021-10-01'!$H$1</f>
        <v>615.25</v>
      </c>
      <c r="K742" s="11">
        <f>Prislista!K742*'Prislista 2021-10-01'!$H$1</f>
        <v>878.47</v>
      </c>
      <c r="L742" s="61" t="s">
        <v>48</v>
      </c>
      <c r="M742" s="61">
        <v>24000</v>
      </c>
    </row>
    <row r="743" spans="1:13" x14ac:dyDescent="0.35">
      <c r="A743" s="61" t="s">
        <v>106</v>
      </c>
      <c r="B743" s="61" t="s">
        <v>107</v>
      </c>
      <c r="C743" s="61" t="s">
        <v>2</v>
      </c>
      <c r="D743" s="61" t="s">
        <v>50</v>
      </c>
      <c r="E743" s="61" t="s">
        <v>2</v>
      </c>
      <c r="F743" s="61" t="s">
        <v>63</v>
      </c>
      <c r="G743" s="61" t="s">
        <v>16</v>
      </c>
      <c r="H743" s="11">
        <f>Prislista!H743*'Prislista 2021-10-01'!$H$1</f>
        <v>388.089</v>
      </c>
      <c r="I743" s="11">
        <f>Prislista!I743*'Prislista 2021-10-01'!$H$1</f>
        <v>431.21000000000004</v>
      </c>
      <c r="J743" s="11">
        <f>Prislista!J743*'Prislista 2021-10-01'!$H$1</f>
        <v>615.25</v>
      </c>
      <c r="K743" s="11">
        <f>Prislista!K743*'Prislista 2021-10-01'!$H$1</f>
        <v>878.47</v>
      </c>
      <c r="L743" s="61" t="s">
        <v>48</v>
      </c>
      <c r="M743" s="61">
        <v>24000</v>
      </c>
    </row>
    <row r="744" spans="1:13" x14ac:dyDescent="0.35">
      <c r="A744" s="61" t="s">
        <v>106</v>
      </c>
      <c r="B744" s="61" t="s">
        <v>107</v>
      </c>
      <c r="C744" s="61" t="s">
        <v>2</v>
      </c>
      <c r="D744" s="61" t="s">
        <v>50</v>
      </c>
      <c r="E744" s="61" t="s">
        <v>2</v>
      </c>
      <c r="F744" s="61" t="s">
        <v>63</v>
      </c>
      <c r="G744" s="61" t="s">
        <v>17</v>
      </c>
      <c r="H744" s="11">
        <f>Prislista!H744*'Prislista 2021-10-01'!$H$1</f>
        <v>388.089</v>
      </c>
      <c r="I744" s="11">
        <f>Prislista!I744*'Prislista 2021-10-01'!$H$1</f>
        <v>431.21000000000004</v>
      </c>
      <c r="J744" s="11">
        <f>Prislista!J744*'Prislista 2021-10-01'!$H$1</f>
        <v>615.25</v>
      </c>
      <c r="K744" s="11">
        <f>Prislista!K744*'Prislista 2021-10-01'!$H$1</f>
        <v>878.47</v>
      </c>
      <c r="L744" s="61" t="s">
        <v>48</v>
      </c>
      <c r="M744" s="61">
        <v>24000</v>
      </c>
    </row>
    <row r="745" spans="1:13" x14ac:dyDescent="0.35">
      <c r="A745" s="61" t="s">
        <v>106</v>
      </c>
      <c r="B745" s="61" t="s">
        <v>107</v>
      </c>
      <c r="C745" s="61" t="s">
        <v>2</v>
      </c>
      <c r="D745" s="61" t="s">
        <v>51</v>
      </c>
      <c r="E745" s="61" t="s">
        <v>2</v>
      </c>
      <c r="F745" s="61" t="s">
        <v>63</v>
      </c>
      <c r="G745" s="61" t="s">
        <v>18</v>
      </c>
      <c r="H745" s="11">
        <f>Prislista!H745*'Prislista 2021-10-01'!$H$1</f>
        <v>382.31100000000004</v>
      </c>
      <c r="I745" s="11">
        <f>Prislista!I745*'Prislista 2021-10-01'!$H$1</f>
        <v>424.79</v>
      </c>
      <c r="J745" s="11">
        <f>Prislista!J745*'Prislista 2021-10-01'!$H$1</f>
        <v>606.69000000000005</v>
      </c>
      <c r="K745" s="11">
        <f>Prislista!K745*'Prislista 2021-10-01'!$H$1</f>
        <v>866.7</v>
      </c>
      <c r="L745" s="61" t="s">
        <v>48</v>
      </c>
      <c r="M745" s="61">
        <v>24000</v>
      </c>
    </row>
    <row r="746" spans="1:13" x14ac:dyDescent="0.35">
      <c r="A746" s="61" t="s">
        <v>106</v>
      </c>
      <c r="B746" s="61" t="s">
        <v>107</v>
      </c>
      <c r="C746" s="61" t="s">
        <v>2</v>
      </c>
      <c r="D746" s="61" t="s">
        <v>51</v>
      </c>
      <c r="E746" s="61" t="s">
        <v>2</v>
      </c>
      <c r="F746" s="61" t="s">
        <v>63</v>
      </c>
      <c r="G746" s="61" t="s">
        <v>19</v>
      </c>
      <c r="H746" s="11">
        <f>Prislista!H746*'Prislista 2021-10-01'!$H$1</f>
        <v>382.31100000000004</v>
      </c>
      <c r="I746" s="11">
        <f>Prislista!I746*'Prislista 2021-10-01'!$H$1</f>
        <v>424.79</v>
      </c>
      <c r="J746" s="11">
        <f>Prislista!J746*'Prislista 2021-10-01'!$H$1</f>
        <v>606.69000000000005</v>
      </c>
      <c r="K746" s="11">
        <f>Prislista!K746*'Prislista 2021-10-01'!$H$1</f>
        <v>866.7</v>
      </c>
      <c r="L746" s="61" t="s">
        <v>48</v>
      </c>
      <c r="M746" s="61">
        <v>24000</v>
      </c>
    </row>
    <row r="747" spans="1:13" x14ac:dyDescent="0.35">
      <c r="A747" s="61" t="s">
        <v>106</v>
      </c>
      <c r="B747" s="61" t="s">
        <v>107</v>
      </c>
      <c r="C747" s="61" t="s">
        <v>2</v>
      </c>
      <c r="D747" s="61" t="s">
        <v>51</v>
      </c>
      <c r="E747" s="61" t="s">
        <v>3</v>
      </c>
      <c r="F747" s="61" t="s">
        <v>63</v>
      </c>
      <c r="G747" s="61" t="s">
        <v>20</v>
      </c>
      <c r="H747" s="11">
        <f>Prislista!H747*'Prislista 2021-10-01'!$H$1</f>
        <v>382.31100000000004</v>
      </c>
      <c r="I747" s="11">
        <f>Prislista!I747*'Prislista 2021-10-01'!$H$1</f>
        <v>424.79</v>
      </c>
      <c r="J747" s="11">
        <f>Prislista!J747*'Prislista 2021-10-01'!$H$1</f>
        <v>606.69000000000005</v>
      </c>
      <c r="K747" s="11">
        <f>Prislista!K747*'Prislista 2021-10-01'!$H$1</f>
        <v>866.7</v>
      </c>
      <c r="L747" s="61" t="s">
        <v>48</v>
      </c>
      <c r="M747" s="61">
        <v>24000</v>
      </c>
    </row>
    <row r="748" spans="1:13" x14ac:dyDescent="0.35">
      <c r="A748" s="61" t="s">
        <v>106</v>
      </c>
      <c r="B748" s="61" t="s">
        <v>107</v>
      </c>
      <c r="C748" s="61" t="s">
        <v>2</v>
      </c>
      <c r="D748" s="61" t="s">
        <v>51</v>
      </c>
      <c r="E748" s="61" t="s">
        <v>3</v>
      </c>
      <c r="F748" s="61" t="s">
        <v>63</v>
      </c>
      <c r="G748" s="61" t="s">
        <v>21</v>
      </c>
      <c r="H748" s="11">
        <f>Prislista!H748*'Prislista 2021-10-01'!$H$1</f>
        <v>382.31100000000004</v>
      </c>
      <c r="I748" s="11">
        <f>Prislista!I748*'Prislista 2021-10-01'!$H$1</f>
        <v>424.79</v>
      </c>
      <c r="J748" s="11">
        <f>Prislista!J748*'Prislista 2021-10-01'!$H$1</f>
        <v>606.69000000000005</v>
      </c>
      <c r="K748" s="11">
        <f>Prislista!K748*'Prislista 2021-10-01'!$H$1</f>
        <v>866.7</v>
      </c>
      <c r="L748" s="61" t="s">
        <v>48</v>
      </c>
      <c r="M748" s="61">
        <v>24000</v>
      </c>
    </row>
    <row r="749" spans="1:13" x14ac:dyDescent="0.35">
      <c r="A749" s="61" t="s">
        <v>106</v>
      </c>
      <c r="B749" s="61" t="s">
        <v>107</v>
      </c>
      <c r="C749" s="61" t="s">
        <v>2</v>
      </c>
      <c r="D749" s="61" t="s">
        <v>52</v>
      </c>
      <c r="E749" s="61" t="s">
        <v>2</v>
      </c>
      <c r="F749" s="61" t="s">
        <v>63</v>
      </c>
      <c r="G749" s="61" t="s">
        <v>53</v>
      </c>
      <c r="H749" s="11">
        <f>Prislista!H749*'Prislista 2021-10-01'!$H$1</f>
        <v>491.41890000000006</v>
      </c>
      <c r="I749" s="11">
        <f>Prislista!I749*'Prislista 2021-10-01'!$H$1</f>
        <v>546.02100000000007</v>
      </c>
      <c r="J749" s="11">
        <f>Prislista!J749*'Prislista 2021-10-01'!$H$1</f>
        <v>606.69000000000005</v>
      </c>
      <c r="K749" s="11">
        <f>Prislista!K749*'Prislista 2021-10-01'!$H$1</f>
        <v>866.7</v>
      </c>
      <c r="L749" s="61" t="s">
        <v>48</v>
      </c>
      <c r="M749" s="61">
        <v>24000</v>
      </c>
    </row>
    <row r="750" spans="1:13" x14ac:dyDescent="0.35">
      <c r="A750" s="61" t="s">
        <v>106</v>
      </c>
      <c r="B750" s="61" t="s">
        <v>107</v>
      </c>
      <c r="C750" s="61" t="s">
        <v>2</v>
      </c>
      <c r="D750" s="61" t="s">
        <v>52</v>
      </c>
      <c r="E750" s="61" t="s">
        <v>2</v>
      </c>
      <c r="F750" s="61" t="s">
        <v>63</v>
      </c>
      <c r="G750" s="61" t="s">
        <v>54</v>
      </c>
      <c r="H750" s="11">
        <f>Prislista!H750*'Prislista 2021-10-01'!$H$1</f>
        <v>491.41890000000006</v>
      </c>
      <c r="I750" s="11">
        <f>Prislista!I750*'Prislista 2021-10-01'!$H$1</f>
        <v>546.02100000000007</v>
      </c>
      <c r="J750" s="11">
        <f>Prislista!J750*'Prislista 2021-10-01'!$H$1</f>
        <v>606.69000000000005</v>
      </c>
      <c r="K750" s="11">
        <f>Prislista!K750*'Prislista 2021-10-01'!$H$1</f>
        <v>866.7</v>
      </c>
      <c r="L750" s="61" t="s">
        <v>48</v>
      </c>
      <c r="M750" s="61">
        <v>24000</v>
      </c>
    </row>
    <row r="751" spans="1:13" x14ac:dyDescent="0.35">
      <c r="A751" s="61" t="s">
        <v>106</v>
      </c>
      <c r="B751" s="61" t="s">
        <v>107</v>
      </c>
      <c r="C751" s="61" t="s">
        <v>2</v>
      </c>
      <c r="D751" s="61" t="s">
        <v>52</v>
      </c>
      <c r="E751" s="61" t="s">
        <v>2</v>
      </c>
      <c r="F751" s="61" t="s">
        <v>63</v>
      </c>
      <c r="G751" s="61" t="s">
        <v>55</v>
      </c>
      <c r="H751" s="11">
        <f>Prislista!H751*'Prislista 2021-10-01'!$H$1</f>
        <v>491.41890000000006</v>
      </c>
      <c r="I751" s="11">
        <f>Prislista!I751*'Prislista 2021-10-01'!$H$1</f>
        <v>546.02100000000007</v>
      </c>
      <c r="J751" s="11">
        <f>Prislista!J751*'Prislista 2021-10-01'!$H$1</f>
        <v>606.69000000000005</v>
      </c>
      <c r="K751" s="11">
        <f>Prislista!K751*'Prislista 2021-10-01'!$H$1</f>
        <v>866.7</v>
      </c>
      <c r="L751" s="61" t="s">
        <v>48</v>
      </c>
      <c r="M751" s="61">
        <v>24000</v>
      </c>
    </row>
    <row r="752" spans="1:13" x14ac:dyDescent="0.35">
      <c r="A752" s="61" t="s">
        <v>106</v>
      </c>
      <c r="B752" s="61" t="s">
        <v>107</v>
      </c>
      <c r="C752" s="61" t="s">
        <v>2</v>
      </c>
      <c r="D752" s="61" t="s">
        <v>52</v>
      </c>
      <c r="E752" s="61" t="s">
        <v>2</v>
      </c>
      <c r="F752" s="61" t="s">
        <v>63</v>
      </c>
      <c r="G752" s="61" t="s">
        <v>56</v>
      </c>
      <c r="H752" s="11">
        <f>Prislista!H752*'Prislista 2021-10-01'!$H$1</f>
        <v>491.41890000000006</v>
      </c>
      <c r="I752" s="11">
        <f>Prislista!I752*'Prislista 2021-10-01'!$H$1</f>
        <v>546.02100000000007</v>
      </c>
      <c r="J752" s="11">
        <f>Prislista!J752*'Prislista 2021-10-01'!$H$1</f>
        <v>606.69000000000005</v>
      </c>
      <c r="K752" s="11">
        <f>Prislista!K752*'Prislista 2021-10-01'!$H$1</f>
        <v>866.7</v>
      </c>
      <c r="L752" s="61" t="s">
        <v>48</v>
      </c>
      <c r="M752" s="61">
        <v>24000</v>
      </c>
    </row>
    <row r="753" spans="1:13" x14ac:dyDescent="0.35">
      <c r="A753" s="61" t="s">
        <v>106</v>
      </c>
      <c r="B753" s="61" t="s">
        <v>107</v>
      </c>
      <c r="C753" s="61" t="s">
        <v>2</v>
      </c>
      <c r="D753" s="61" t="s">
        <v>52</v>
      </c>
      <c r="E753" s="61" t="s">
        <v>2</v>
      </c>
      <c r="F753" s="61" t="s">
        <v>63</v>
      </c>
      <c r="G753" s="61" t="s">
        <v>57</v>
      </c>
      <c r="H753" s="11">
        <f>Prislista!H753*'Prislista 2021-10-01'!$H$1</f>
        <v>491.41890000000006</v>
      </c>
      <c r="I753" s="11">
        <f>Prislista!I753*'Prislista 2021-10-01'!$H$1</f>
        <v>546.02100000000007</v>
      </c>
      <c r="J753" s="11">
        <f>Prislista!J753*'Prislista 2021-10-01'!$H$1</f>
        <v>606.69000000000005</v>
      </c>
      <c r="K753" s="11">
        <f>Prislista!K753*'Prislista 2021-10-01'!$H$1</f>
        <v>866.7</v>
      </c>
      <c r="L753" s="61" t="s">
        <v>48</v>
      </c>
      <c r="M753" s="61">
        <v>24000</v>
      </c>
    </row>
    <row r="754" spans="1:13" x14ac:dyDescent="0.35">
      <c r="A754" s="61" t="s">
        <v>106</v>
      </c>
      <c r="B754" s="61" t="s">
        <v>107</v>
      </c>
      <c r="C754" s="61" t="s">
        <v>2</v>
      </c>
      <c r="D754" s="61" t="s">
        <v>58</v>
      </c>
      <c r="E754" s="61" t="s">
        <v>2</v>
      </c>
      <c r="F754" s="61" t="s">
        <v>63</v>
      </c>
      <c r="G754" s="61" t="s">
        <v>22</v>
      </c>
      <c r="H754" s="11">
        <f>Prislista!H754*'Prislista 2021-10-01'!$H$1</f>
        <v>327.42</v>
      </c>
      <c r="I754" s="11">
        <f>Prislista!I754*'Prislista 2021-10-01'!$H$1</f>
        <v>363.8</v>
      </c>
      <c r="J754" s="11">
        <f>Prislista!J754*'Prislista 2021-10-01'!$H$1</f>
        <v>411.95000000000005</v>
      </c>
      <c r="K754" s="11">
        <f>Prislista!K754*'Prislista 2021-10-01'!$H$1</f>
        <v>588.5</v>
      </c>
      <c r="L754" s="61" t="s">
        <v>48</v>
      </c>
      <c r="M754" s="61">
        <v>24000</v>
      </c>
    </row>
    <row r="755" spans="1:13" x14ac:dyDescent="0.35">
      <c r="A755" s="61" t="s">
        <v>106</v>
      </c>
      <c r="B755" s="61" t="s">
        <v>107</v>
      </c>
      <c r="C755" s="61" t="s">
        <v>2</v>
      </c>
      <c r="D755" s="61" t="s">
        <v>58</v>
      </c>
      <c r="E755" s="61" t="s">
        <v>2</v>
      </c>
      <c r="F755" s="61" t="s">
        <v>63</v>
      </c>
      <c r="G755" s="61" t="s">
        <v>23</v>
      </c>
      <c r="H755" s="11">
        <f>Prislista!H755*'Prislista 2021-10-01'!$H$1</f>
        <v>327.42</v>
      </c>
      <c r="I755" s="11">
        <f>Prislista!I755*'Prislista 2021-10-01'!$H$1</f>
        <v>363.8</v>
      </c>
      <c r="J755" s="11">
        <f>Prislista!J755*'Prislista 2021-10-01'!$H$1</f>
        <v>411.95000000000005</v>
      </c>
      <c r="K755" s="11">
        <f>Prislista!K755*'Prislista 2021-10-01'!$H$1</f>
        <v>588.5</v>
      </c>
      <c r="L755" s="61" t="s">
        <v>48</v>
      </c>
      <c r="M755" s="61">
        <v>24000</v>
      </c>
    </row>
    <row r="756" spans="1:13" x14ac:dyDescent="0.35">
      <c r="A756" s="61" t="s">
        <v>106</v>
      </c>
      <c r="B756" s="61" t="s">
        <v>107</v>
      </c>
      <c r="C756" s="61" t="s">
        <v>2</v>
      </c>
      <c r="D756" s="61" t="s">
        <v>58</v>
      </c>
      <c r="E756" s="61" t="s">
        <v>3</v>
      </c>
      <c r="F756" s="61" t="s">
        <v>63</v>
      </c>
      <c r="G756" s="61" t="s">
        <v>24</v>
      </c>
      <c r="H756" s="11">
        <f>Prislista!H756*'Prislista 2021-10-01'!$H$1</f>
        <v>327.42</v>
      </c>
      <c r="I756" s="11">
        <f>Prislista!I756*'Prislista 2021-10-01'!$H$1</f>
        <v>363.8</v>
      </c>
      <c r="J756" s="11">
        <f>Prislista!J756*'Prislista 2021-10-01'!$H$1</f>
        <v>411.95000000000005</v>
      </c>
      <c r="K756" s="11">
        <f>Prislista!K756*'Prislista 2021-10-01'!$H$1</f>
        <v>588.5</v>
      </c>
      <c r="L756" s="61" t="s">
        <v>48</v>
      </c>
      <c r="M756" s="61">
        <v>24000</v>
      </c>
    </row>
    <row r="757" spans="1:13" x14ac:dyDescent="0.35">
      <c r="A757" s="61" t="s">
        <v>106</v>
      </c>
      <c r="B757" s="61" t="s">
        <v>107</v>
      </c>
      <c r="C757" s="61" t="s">
        <v>2</v>
      </c>
      <c r="D757" s="61" t="s">
        <v>59</v>
      </c>
      <c r="E757" s="61" t="s">
        <v>2</v>
      </c>
      <c r="F757" s="61" t="s">
        <v>63</v>
      </c>
      <c r="G757" s="61" t="s">
        <v>60</v>
      </c>
      <c r="H757" s="11">
        <f>Prislista!H757*'Prislista 2021-10-01'!$H$1</f>
        <v>327.42</v>
      </c>
      <c r="I757" s="11">
        <f>Prislista!I757*'Prislista 2021-10-01'!$H$1</f>
        <v>363.8</v>
      </c>
      <c r="J757" s="11">
        <f>Prislista!J757*'Prislista 2021-10-01'!$H$1</f>
        <v>411.95000000000005</v>
      </c>
      <c r="K757" s="11">
        <f>Prislista!K757*'Prislista 2021-10-01'!$H$1</f>
        <v>588.5</v>
      </c>
      <c r="L757" s="61" t="s">
        <v>48</v>
      </c>
      <c r="M757" s="61">
        <v>24000</v>
      </c>
    </row>
    <row r="758" spans="1:13" x14ac:dyDescent="0.35">
      <c r="A758" s="61" t="s">
        <v>106</v>
      </c>
      <c r="B758" s="61" t="s">
        <v>107</v>
      </c>
      <c r="C758" s="61" t="s">
        <v>2</v>
      </c>
      <c r="D758" s="61" t="s">
        <v>59</v>
      </c>
      <c r="E758" s="61" t="s">
        <v>2</v>
      </c>
      <c r="F758" s="61" t="s">
        <v>63</v>
      </c>
      <c r="G758" s="61" t="s">
        <v>25</v>
      </c>
      <c r="H758" s="11">
        <f>Prislista!H758*'Prislista 2021-10-01'!$H$1</f>
        <v>327.42</v>
      </c>
      <c r="I758" s="11">
        <f>Prislista!I758*'Prislista 2021-10-01'!$H$1</f>
        <v>363.8</v>
      </c>
      <c r="J758" s="11">
        <f>Prislista!J758*'Prislista 2021-10-01'!$H$1</f>
        <v>411.95000000000005</v>
      </c>
      <c r="K758" s="11">
        <f>Prislista!K758*'Prislista 2021-10-01'!$H$1</f>
        <v>588.5</v>
      </c>
      <c r="L758" s="61" t="s">
        <v>48</v>
      </c>
      <c r="M758" s="61">
        <v>24000</v>
      </c>
    </row>
    <row r="759" spans="1:13" x14ac:dyDescent="0.35">
      <c r="A759" s="61" t="s">
        <v>106</v>
      </c>
      <c r="B759" s="61" t="s">
        <v>107</v>
      </c>
      <c r="C759" s="61" t="s">
        <v>2</v>
      </c>
      <c r="D759" s="61" t="s">
        <v>59</v>
      </c>
      <c r="E759" s="61" t="s">
        <v>2</v>
      </c>
      <c r="F759" s="61" t="s">
        <v>63</v>
      </c>
      <c r="G759" s="61" t="s">
        <v>26</v>
      </c>
      <c r="H759" s="11">
        <f>Prislista!H759*'Prislista 2021-10-01'!$H$1</f>
        <v>327.42</v>
      </c>
      <c r="I759" s="11">
        <f>Prislista!I759*'Prislista 2021-10-01'!$H$1</f>
        <v>363.8</v>
      </c>
      <c r="J759" s="11">
        <f>Prislista!J759*'Prislista 2021-10-01'!$H$1</f>
        <v>411.95000000000005</v>
      </c>
      <c r="K759" s="11">
        <f>Prislista!K759*'Prislista 2021-10-01'!$H$1</f>
        <v>588.5</v>
      </c>
      <c r="L759" s="61" t="s">
        <v>48</v>
      </c>
      <c r="M759" s="61">
        <v>24000</v>
      </c>
    </row>
    <row r="760" spans="1:13" x14ac:dyDescent="0.35">
      <c r="A760" s="61" t="s">
        <v>106</v>
      </c>
      <c r="B760" s="61" t="s">
        <v>107</v>
      </c>
      <c r="C760" s="61" t="s">
        <v>2</v>
      </c>
      <c r="D760" s="61" t="s">
        <v>59</v>
      </c>
      <c r="E760" s="61" t="s">
        <v>3</v>
      </c>
      <c r="F760" s="61" t="s">
        <v>63</v>
      </c>
      <c r="G760" s="61" t="s">
        <v>27</v>
      </c>
      <c r="H760" s="11">
        <f>Prislista!H760*'Prislista 2021-10-01'!$H$1</f>
        <v>327.42</v>
      </c>
      <c r="I760" s="11">
        <f>Prislista!I760*'Prislista 2021-10-01'!$H$1</f>
        <v>363.8</v>
      </c>
      <c r="J760" s="11">
        <f>Prislista!J760*'Prislista 2021-10-01'!$H$1</f>
        <v>411.95000000000005</v>
      </c>
      <c r="K760" s="11">
        <f>Prislista!K760*'Prislista 2021-10-01'!$H$1</f>
        <v>588.5</v>
      </c>
      <c r="L760" s="61" t="s">
        <v>48</v>
      </c>
      <c r="M760" s="61">
        <v>24000</v>
      </c>
    </row>
    <row r="761" spans="1:13" x14ac:dyDescent="0.35">
      <c r="A761" s="61" t="s">
        <v>106</v>
      </c>
      <c r="B761" s="61" t="s">
        <v>107</v>
      </c>
      <c r="C761" s="61" t="s">
        <v>2</v>
      </c>
      <c r="D761" s="61" t="s">
        <v>61</v>
      </c>
      <c r="E761" s="61" t="s">
        <v>2</v>
      </c>
      <c r="F761" s="61" t="s">
        <v>63</v>
      </c>
      <c r="G761" s="61" t="s">
        <v>62</v>
      </c>
      <c r="H761" s="11">
        <f>Prislista!H761*'Prislista 2021-10-01'!$H$1</f>
        <v>327.42</v>
      </c>
      <c r="I761" s="11">
        <f>Prislista!I761*'Prislista 2021-10-01'!$H$1</f>
        <v>363.8</v>
      </c>
      <c r="J761" s="11">
        <f>Prislista!J761*'Prislista 2021-10-01'!$H$1</f>
        <v>411.95000000000005</v>
      </c>
      <c r="K761" s="11">
        <f>Prislista!K761*'Prislista 2021-10-01'!$H$1</f>
        <v>463.31</v>
      </c>
      <c r="L761" s="61" t="s">
        <v>48</v>
      </c>
      <c r="M761" s="61">
        <v>24000</v>
      </c>
    </row>
    <row r="762" spans="1:13" x14ac:dyDescent="0.35">
      <c r="A762" s="61" t="s">
        <v>106</v>
      </c>
      <c r="B762" s="61" t="s">
        <v>107</v>
      </c>
      <c r="C762" s="61" t="s">
        <v>3</v>
      </c>
      <c r="D762" s="61" t="s">
        <v>47</v>
      </c>
      <c r="E762" s="61" t="s">
        <v>2</v>
      </c>
      <c r="F762" s="61" t="s">
        <v>63</v>
      </c>
      <c r="G762" s="61" t="s">
        <v>10</v>
      </c>
      <c r="H762" s="11">
        <f>Prislista!H762*'Prislista 2021-10-01'!$H$1</f>
        <v>498.35250000000002</v>
      </c>
      <c r="I762" s="11">
        <f>Prislista!I762*'Prislista 2021-10-01'!$H$1</f>
        <v>553.72500000000002</v>
      </c>
      <c r="J762" s="11">
        <f>Prislista!J762*'Prislista 2021-10-01'!$H$1</f>
        <v>615.25</v>
      </c>
      <c r="K762" s="11">
        <f>Prislista!K762*'Prislista 2021-10-01'!$H$1</f>
        <v>878.47</v>
      </c>
      <c r="L762" s="61" t="s">
        <v>48</v>
      </c>
      <c r="M762" s="61">
        <v>26000</v>
      </c>
    </row>
    <row r="763" spans="1:13" x14ac:dyDescent="0.35">
      <c r="A763" s="61" t="s">
        <v>106</v>
      </c>
      <c r="B763" s="61" t="s">
        <v>107</v>
      </c>
      <c r="C763" s="61" t="s">
        <v>3</v>
      </c>
      <c r="D763" s="61" t="s">
        <v>47</v>
      </c>
      <c r="E763" s="61" t="s">
        <v>2</v>
      </c>
      <c r="F763" s="61" t="s">
        <v>63</v>
      </c>
      <c r="G763" s="61" t="s">
        <v>11</v>
      </c>
      <c r="H763" s="11">
        <f>Prislista!H763*'Prislista 2021-10-01'!$H$1</f>
        <v>498.35250000000002</v>
      </c>
      <c r="I763" s="11">
        <f>Prislista!I763*'Prislista 2021-10-01'!$H$1</f>
        <v>553.72500000000002</v>
      </c>
      <c r="J763" s="11">
        <f>Prislista!J763*'Prislista 2021-10-01'!$H$1</f>
        <v>615.25</v>
      </c>
      <c r="K763" s="11">
        <f>Prislista!K763*'Prislista 2021-10-01'!$H$1</f>
        <v>878.47</v>
      </c>
      <c r="L763" s="61" t="s">
        <v>48</v>
      </c>
      <c r="M763" s="61">
        <v>26000</v>
      </c>
    </row>
    <row r="764" spans="1:13" x14ac:dyDescent="0.35">
      <c r="A764" s="61" t="s">
        <v>106</v>
      </c>
      <c r="B764" s="61" t="s">
        <v>107</v>
      </c>
      <c r="C764" s="61" t="s">
        <v>3</v>
      </c>
      <c r="D764" s="61" t="s">
        <v>47</v>
      </c>
      <c r="E764" s="61" t="s">
        <v>2</v>
      </c>
      <c r="F764" s="61" t="s">
        <v>63</v>
      </c>
      <c r="G764" s="61" t="s">
        <v>49</v>
      </c>
      <c r="H764" s="11">
        <f>Prislista!H764*'Prislista 2021-10-01'!$H$1</f>
        <v>498.35250000000002</v>
      </c>
      <c r="I764" s="11">
        <f>Prislista!I764*'Prislista 2021-10-01'!$H$1</f>
        <v>553.72500000000002</v>
      </c>
      <c r="J764" s="11">
        <f>Prislista!J764*'Prislista 2021-10-01'!$H$1</f>
        <v>615.25</v>
      </c>
      <c r="K764" s="11">
        <f>Prislista!K764*'Prislista 2021-10-01'!$H$1</f>
        <v>878.47</v>
      </c>
      <c r="L764" s="61" t="s">
        <v>48</v>
      </c>
      <c r="M764" s="61">
        <v>26000</v>
      </c>
    </row>
    <row r="765" spans="1:13" x14ac:dyDescent="0.35">
      <c r="A765" s="61" t="s">
        <v>106</v>
      </c>
      <c r="B765" s="61" t="s">
        <v>107</v>
      </c>
      <c r="C765" s="61" t="s">
        <v>3</v>
      </c>
      <c r="D765" s="61" t="s">
        <v>47</v>
      </c>
      <c r="E765" s="61" t="s">
        <v>2</v>
      </c>
      <c r="F765" s="61" t="s">
        <v>63</v>
      </c>
      <c r="G765" s="61" t="s">
        <v>12</v>
      </c>
      <c r="H765" s="11">
        <f>Prislista!H765*'Prislista 2021-10-01'!$H$1</f>
        <v>498.35250000000002</v>
      </c>
      <c r="I765" s="11">
        <f>Prislista!I765*'Prislista 2021-10-01'!$H$1</f>
        <v>553.72500000000002</v>
      </c>
      <c r="J765" s="11">
        <f>Prislista!J765*'Prislista 2021-10-01'!$H$1</f>
        <v>615.25</v>
      </c>
      <c r="K765" s="11">
        <f>Prislista!K765*'Prislista 2021-10-01'!$H$1</f>
        <v>878.47</v>
      </c>
      <c r="L765" s="61" t="s">
        <v>48</v>
      </c>
      <c r="M765" s="61">
        <v>26000</v>
      </c>
    </row>
    <row r="766" spans="1:13" x14ac:dyDescent="0.35">
      <c r="A766" s="61" t="s">
        <v>106</v>
      </c>
      <c r="B766" s="61" t="s">
        <v>107</v>
      </c>
      <c r="C766" s="61" t="s">
        <v>3</v>
      </c>
      <c r="D766" s="61" t="s">
        <v>50</v>
      </c>
      <c r="E766" s="61" t="s">
        <v>2</v>
      </c>
      <c r="F766" s="61" t="s">
        <v>63</v>
      </c>
      <c r="G766" s="61" t="s">
        <v>13</v>
      </c>
      <c r="H766" s="11">
        <f>Prislista!H766*'Prislista 2021-10-01'!$H$1</f>
        <v>388.089</v>
      </c>
      <c r="I766" s="11">
        <f>Prislista!I766*'Prislista 2021-10-01'!$H$1</f>
        <v>431.21000000000004</v>
      </c>
      <c r="J766" s="11">
        <f>Prislista!J766*'Prislista 2021-10-01'!$H$1</f>
        <v>615.25</v>
      </c>
      <c r="K766" s="11">
        <f>Prislista!K766*'Prislista 2021-10-01'!$H$1</f>
        <v>878.47</v>
      </c>
      <c r="L766" s="61" t="s">
        <v>48</v>
      </c>
      <c r="M766" s="61">
        <v>26000</v>
      </c>
    </row>
    <row r="767" spans="1:13" x14ac:dyDescent="0.35">
      <c r="A767" s="61" t="s">
        <v>106</v>
      </c>
      <c r="B767" s="61" t="s">
        <v>107</v>
      </c>
      <c r="C767" s="61" t="s">
        <v>3</v>
      </c>
      <c r="D767" s="61" t="s">
        <v>50</v>
      </c>
      <c r="E767" s="61" t="s">
        <v>2</v>
      </c>
      <c r="F767" s="61" t="s">
        <v>63</v>
      </c>
      <c r="G767" s="61" t="s">
        <v>14</v>
      </c>
      <c r="H767" s="11">
        <f>Prislista!H767*'Prislista 2021-10-01'!$H$1</f>
        <v>388.089</v>
      </c>
      <c r="I767" s="11">
        <f>Prislista!I767*'Prislista 2021-10-01'!$H$1</f>
        <v>431.21000000000004</v>
      </c>
      <c r="J767" s="11">
        <f>Prislista!J767*'Prislista 2021-10-01'!$H$1</f>
        <v>615.25</v>
      </c>
      <c r="K767" s="11">
        <f>Prislista!K767*'Prislista 2021-10-01'!$H$1</f>
        <v>878.47</v>
      </c>
      <c r="L767" s="61" t="s">
        <v>48</v>
      </c>
      <c r="M767" s="61">
        <v>26000</v>
      </c>
    </row>
    <row r="768" spans="1:13" x14ac:dyDescent="0.35">
      <c r="A768" s="61" t="s">
        <v>106</v>
      </c>
      <c r="B768" s="61" t="s">
        <v>107</v>
      </c>
      <c r="C768" s="61" t="s">
        <v>3</v>
      </c>
      <c r="D768" s="61" t="s">
        <v>50</v>
      </c>
      <c r="E768" s="61" t="s">
        <v>2</v>
      </c>
      <c r="F768" s="61" t="s">
        <v>63</v>
      </c>
      <c r="G768" s="61" t="s">
        <v>15</v>
      </c>
      <c r="H768" s="11">
        <f>Prislista!H768*'Prislista 2021-10-01'!$H$1</f>
        <v>388.089</v>
      </c>
      <c r="I768" s="11">
        <f>Prislista!I768*'Prislista 2021-10-01'!$H$1</f>
        <v>431.21000000000004</v>
      </c>
      <c r="J768" s="11">
        <f>Prislista!J768*'Prislista 2021-10-01'!$H$1</f>
        <v>615.25</v>
      </c>
      <c r="K768" s="11">
        <f>Prislista!K768*'Prislista 2021-10-01'!$H$1</f>
        <v>878.47</v>
      </c>
      <c r="L768" s="61" t="s">
        <v>48</v>
      </c>
      <c r="M768" s="61">
        <v>26000</v>
      </c>
    </row>
    <row r="769" spans="1:13" x14ac:dyDescent="0.35">
      <c r="A769" s="61" t="s">
        <v>106</v>
      </c>
      <c r="B769" s="61" t="s">
        <v>107</v>
      </c>
      <c r="C769" s="61" t="s">
        <v>3</v>
      </c>
      <c r="D769" s="61" t="s">
        <v>50</v>
      </c>
      <c r="E769" s="61" t="s">
        <v>2</v>
      </c>
      <c r="F769" s="61" t="s">
        <v>63</v>
      </c>
      <c r="G769" s="61" t="s">
        <v>16</v>
      </c>
      <c r="H769" s="11">
        <f>Prislista!H769*'Prislista 2021-10-01'!$H$1</f>
        <v>388.089</v>
      </c>
      <c r="I769" s="11">
        <f>Prislista!I769*'Prislista 2021-10-01'!$H$1</f>
        <v>431.21000000000004</v>
      </c>
      <c r="J769" s="11">
        <f>Prislista!J769*'Prislista 2021-10-01'!$H$1</f>
        <v>615.25</v>
      </c>
      <c r="K769" s="11">
        <f>Prislista!K769*'Prislista 2021-10-01'!$H$1</f>
        <v>878.47</v>
      </c>
      <c r="L769" s="61" t="s">
        <v>48</v>
      </c>
      <c r="M769" s="61">
        <v>26000</v>
      </c>
    </row>
    <row r="770" spans="1:13" x14ac:dyDescent="0.35">
      <c r="A770" s="61" t="s">
        <v>106</v>
      </c>
      <c r="B770" s="61" t="s">
        <v>107</v>
      </c>
      <c r="C770" s="61" t="s">
        <v>3</v>
      </c>
      <c r="D770" s="61" t="s">
        <v>50</v>
      </c>
      <c r="E770" s="61" t="s">
        <v>2</v>
      </c>
      <c r="F770" s="61" t="s">
        <v>63</v>
      </c>
      <c r="G770" s="61" t="s">
        <v>17</v>
      </c>
      <c r="H770" s="11">
        <f>Prislista!H770*'Prislista 2021-10-01'!$H$1</f>
        <v>388.089</v>
      </c>
      <c r="I770" s="11">
        <f>Prislista!I770*'Prislista 2021-10-01'!$H$1</f>
        <v>431.21000000000004</v>
      </c>
      <c r="J770" s="11">
        <f>Prislista!J770*'Prislista 2021-10-01'!$H$1</f>
        <v>615.25</v>
      </c>
      <c r="K770" s="11">
        <f>Prislista!K770*'Prislista 2021-10-01'!$H$1</f>
        <v>878.47</v>
      </c>
      <c r="L770" s="61" t="s">
        <v>48</v>
      </c>
      <c r="M770" s="61">
        <v>26000</v>
      </c>
    </row>
    <row r="771" spans="1:13" x14ac:dyDescent="0.35">
      <c r="A771" s="61" t="s">
        <v>106</v>
      </c>
      <c r="B771" s="61" t="s">
        <v>107</v>
      </c>
      <c r="C771" s="61" t="s">
        <v>3</v>
      </c>
      <c r="D771" s="61" t="s">
        <v>51</v>
      </c>
      <c r="E771" s="61" t="s">
        <v>2</v>
      </c>
      <c r="F771" s="61" t="s">
        <v>63</v>
      </c>
      <c r="G771" s="61" t="s">
        <v>18</v>
      </c>
      <c r="H771" s="11">
        <f>Prislista!H771*'Prislista 2021-10-01'!$H$1</f>
        <v>382.31100000000004</v>
      </c>
      <c r="I771" s="11">
        <f>Prislista!I771*'Prislista 2021-10-01'!$H$1</f>
        <v>424.79</v>
      </c>
      <c r="J771" s="11">
        <f>Prislista!J771*'Prislista 2021-10-01'!$H$1</f>
        <v>606.69000000000005</v>
      </c>
      <c r="K771" s="11">
        <f>Prislista!K771*'Prislista 2021-10-01'!$H$1</f>
        <v>866.7</v>
      </c>
      <c r="L771" s="61" t="s">
        <v>48</v>
      </c>
      <c r="M771" s="61">
        <v>26000</v>
      </c>
    </row>
    <row r="772" spans="1:13" x14ac:dyDescent="0.35">
      <c r="A772" s="61" t="s">
        <v>106</v>
      </c>
      <c r="B772" s="61" t="s">
        <v>107</v>
      </c>
      <c r="C772" s="61" t="s">
        <v>3</v>
      </c>
      <c r="D772" s="61" t="s">
        <v>51</v>
      </c>
      <c r="E772" s="61" t="s">
        <v>2</v>
      </c>
      <c r="F772" s="61" t="s">
        <v>63</v>
      </c>
      <c r="G772" s="61" t="s">
        <v>19</v>
      </c>
      <c r="H772" s="11">
        <f>Prislista!H772*'Prislista 2021-10-01'!$H$1</f>
        <v>382.31100000000004</v>
      </c>
      <c r="I772" s="11">
        <f>Prislista!I772*'Prislista 2021-10-01'!$H$1</f>
        <v>424.79</v>
      </c>
      <c r="J772" s="11">
        <f>Prislista!J772*'Prislista 2021-10-01'!$H$1</f>
        <v>606.69000000000005</v>
      </c>
      <c r="K772" s="11">
        <f>Prislista!K772*'Prislista 2021-10-01'!$H$1</f>
        <v>866.7</v>
      </c>
      <c r="L772" s="61" t="s">
        <v>48</v>
      </c>
      <c r="M772" s="61">
        <v>26000</v>
      </c>
    </row>
    <row r="773" spans="1:13" x14ac:dyDescent="0.35">
      <c r="A773" s="61" t="s">
        <v>106</v>
      </c>
      <c r="B773" s="61" t="s">
        <v>107</v>
      </c>
      <c r="C773" s="61" t="s">
        <v>3</v>
      </c>
      <c r="D773" s="61" t="s">
        <v>51</v>
      </c>
      <c r="E773" s="61" t="s">
        <v>3</v>
      </c>
      <c r="F773" s="61" t="s">
        <v>63</v>
      </c>
      <c r="G773" s="61" t="s">
        <v>20</v>
      </c>
      <c r="H773" s="11">
        <f>Prislista!H773*'Prislista 2021-10-01'!$H$1</f>
        <v>382.31100000000004</v>
      </c>
      <c r="I773" s="11">
        <f>Prislista!I773*'Prislista 2021-10-01'!$H$1</f>
        <v>424.79</v>
      </c>
      <c r="J773" s="11">
        <f>Prislista!J773*'Prislista 2021-10-01'!$H$1</f>
        <v>606.69000000000005</v>
      </c>
      <c r="K773" s="11">
        <f>Prislista!K773*'Prislista 2021-10-01'!$H$1</f>
        <v>866.7</v>
      </c>
      <c r="L773" s="61" t="s">
        <v>48</v>
      </c>
      <c r="M773" s="61">
        <v>26000</v>
      </c>
    </row>
    <row r="774" spans="1:13" x14ac:dyDescent="0.35">
      <c r="A774" s="61" t="s">
        <v>106</v>
      </c>
      <c r="B774" s="61" t="s">
        <v>107</v>
      </c>
      <c r="C774" s="61" t="s">
        <v>3</v>
      </c>
      <c r="D774" s="61" t="s">
        <v>51</v>
      </c>
      <c r="E774" s="61" t="s">
        <v>3</v>
      </c>
      <c r="F774" s="61" t="s">
        <v>63</v>
      </c>
      <c r="G774" s="61" t="s">
        <v>21</v>
      </c>
      <c r="H774" s="11">
        <f>Prislista!H774*'Prislista 2021-10-01'!$H$1</f>
        <v>382.31100000000004</v>
      </c>
      <c r="I774" s="11">
        <f>Prislista!I774*'Prislista 2021-10-01'!$H$1</f>
        <v>424.79</v>
      </c>
      <c r="J774" s="11">
        <f>Prislista!J774*'Prislista 2021-10-01'!$H$1</f>
        <v>606.69000000000005</v>
      </c>
      <c r="K774" s="11">
        <f>Prislista!K774*'Prislista 2021-10-01'!$H$1</f>
        <v>866.7</v>
      </c>
      <c r="L774" s="61" t="s">
        <v>48</v>
      </c>
      <c r="M774" s="61">
        <v>26000</v>
      </c>
    </row>
    <row r="775" spans="1:13" x14ac:dyDescent="0.35">
      <c r="A775" s="61" t="s">
        <v>106</v>
      </c>
      <c r="B775" s="61" t="s">
        <v>107</v>
      </c>
      <c r="C775" s="61" t="s">
        <v>3</v>
      </c>
      <c r="D775" s="61" t="s">
        <v>52</v>
      </c>
      <c r="E775" s="61" t="s">
        <v>2</v>
      </c>
      <c r="F775" s="61" t="s">
        <v>63</v>
      </c>
      <c r="G775" s="61" t="s">
        <v>53</v>
      </c>
      <c r="H775" s="11">
        <f>Prislista!H775*'Prislista 2021-10-01'!$H$1</f>
        <v>491.41890000000006</v>
      </c>
      <c r="I775" s="11">
        <f>Prislista!I775*'Prislista 2021-10-01'!$H$1</f>
        <v>546.02100000000007</v>
      </c>
      <c r="J775" s="11">
        <f>Prislista!J775*'Prislista 2021-10-01'!$H$1</f>
        <v>606.69000000000005</v>
      </c>
      <c r="K775" s="11">
        <f>Prislista!K775*'Prislista 2021-10-01'!$H$1</f>
        <v>866.7</v>
      </c>
      <c r="L775" s="61" t="s">
        <v>48</v>
      </c>
      <c r="M775" s="61">
        <v>26000</v>
      </c>
    </row>
    <row r="776" spans="1:13" x14ac:dyDescent="0.35">
      <c r="A776" s="61" t="s">
        <v>106</v>
      </c>
      <c r="B776" s="61" t="s">
        <v>107</v>
      </c>
      <c r="C776" s="61" t="s">
        <v>3</v>
      </c>
      <c r="D776" s="61" t="s">
        <v>52</v>
      </c>
      <c r="E776" s="61" t="s">
        <v>2</v>
      </c>
      <c r="F776" s="61" t="s">
        <v>63</v>
      </c>
      <c r="G776" s="61" t="s">
        <v>54</v>
      </c>
      <c r="H776" s="11">
        <f>Prislista!H776*'Prislista 2021-10-01'!$H$1</f>
        <v>491.41890000000006</v>
      </c>
      <c r="I776" s="11">
        <f>Prislista!I776*'Prislista 2021-10-01'!$H$1</f>
        <v>546.02100000000007</v>
      </c>
      <c r="J776" s="11">
        <f>Prislista!J776*'Prislista 2021-10-01'!$H$1</f>
        <v>606.69000000000005</v>
      </c>
      <c r="K776" s="11">
        <f>Prislista!K776*'Prislista 2021-10-01'!$H$1</f>
        <v>866.7</v>
      </c>
      <c r="L776" s="61" t="s">
        <v>48</v>
      </c>
      <c r="M776" s="61">
        <v>26000</v>
      </c>
    </row>
    <row r="777" spans="1:13" x14ac:dyDescent="0.35">
      <c r="A777" s="61" t="s">
        <v>106</v>
      </c>
      <c r="B777" s="61" t="s">
        <v>107</v>
      </c>
      <c r="C777" s="61" t="s">
        <v>3</v>
      </c>
      <c r="D777" s="61" t="s">
        <v>52</v>
      </c>
      <c r="E777" s="61" t="s">
        <v>2</v>
      </c>
      <c r="F777" s="61" t="s">
        <v>63</v>
      </c>
      <c r="G777" s="61" t="s">
        <v>55</v>
      </c>
      <c r="H777" s="11">
        <f>Prislista!H777*'Prislista 2021-10-01'!$H$1</f>
        <v>491.41890000000006</v>
      </c>
      <c r="I777" s="11">
        <f>Prislista!I777*'Prislista 2021-10-01'!$H$1</f>
        <v>546.02100000000007</v>
      </c>
      <c r="J777" s="11">
        <f>Prislista!J777*'Prislista 2021-10-01'!$H$1</f>
        <v>606.69000000000005</v>
      </c>
      <c r="K777" s="11">
        <f>Prislista!K777*'Prislista 2021-10-01'!$H$1</f>
        <v>866.7</v>
      </c>
      <c r="L777" s="61" t="s">
        <v>48</v>
      </c>
      <c r="M777" s="61">
        <v>26000</v>
      </c>
    </row>
    <row r="778" spans="1:13" x14ac:dyDescent="0.35">
      <c r="A778" s="61" t="s">
        <v>106</v>
      </c>
      <c r="B778" s="61" t="s">
        <v>107</v>
      </c>
      <c r="C778" s="61" t="s">
        <v>3</v>
      </c>
      <c r="D778" s="61" t="s">
        <v>52</v>
      </c>
      <c r="E778" s="61" t="s">
        <v>2</v>
      </c>
      <c r="F778" s="61" t="s">
        <v>63</v>
      </c>
      <c r="G778" s="61" t="s">
        <v>56</v>
      </c>
      <c r="H778" s="11">
        <f>Prislista!H778*'Prislista 2021-10-01'!$H$1</f>
        <v>491.41890000000006</v>
      </c>
      <c r="I778" s="11">
        <f>Prislista!I778*'Prislista 2021-10-01'!$H$1</f>
        <v>546.02100000000007</v>
      </c>
      <c r="J778" s="11">
        <f>Prislista!J778*'Prislista 2021-10-01'!$H$1</f>
        <v>606.69000000000005</v>
      </c>
      <c r="K778" s="11">
        <f>Prislista!K778*'Prislista 2021-10-01'!$H$1</f>
        <v>866.7</v>
      </c>
      <c r="L778" s="61" t="s">
        <v>48</v>
      </c>
      <c r="M778" s="61">
        <v>26000</v>
      </c>
    </row>
    <row r="779" spans="1:13" x14ac:dyDescent="0.35">
      <c r="A779" s="61" t="s">
        <v>106</v>
      </c>
      <c r="B779" s="61" t="s">
        <v>107</v>
      </c>
      <c r="C779" s="61" t="s">
        <v>3</v>
      </c>
      <c r="D779" s="61" t="s">
        <v>52</v>
      </c>
      <c r="E779" s="61" t="s">
        <v>2</v>
      </c>
      <c r="F779" s="61" t="s">
        <v>63</v>
      </c>
      <c r="G779" s="61" t="s">
        <v>57</v>
      </c>
      <c r="H779" s="11">
        <f>Prislista!H779*'Prislista 2021-10-01'!$H$1</f>
        <v>491.41890000000006</v>
      </c>
      <c r="I779" s="11">
        <f>Prislista!I779*'Prislista 2021-10-01'!$H$1</f>
        <v>546.02100000000007</v>
      </c>
      <c r="J779" s="11">
        <f>Prislista!J779*'Prislista 2021-10-01'!$H$1</f>
        <v>606.69000000000005</v>
      </c>
      <c r="K779" s="11">
        <f>Prislista!K779*'Prislista 2021-10-01'!$H$1</f>
        <v>866.7</v>
      </c>
      <c r="L779" s="61" t="s">
        <v>48</v>
      </c>
      <c r="M779" s="61">
        <v>26000</v>
      </c>
    </row>
    <row r="780" spans="1:13" x14ac:dyDescent="0.35">
      <c r="A780" s="61" t="s">
        <v>106</v>
      </c>
      <c r="B780" s="61" t="s">
        <v>107</v>
      </c>
      <c r="C780" s="61" t="s">
        <v>3</v>
      </c>
      <c r="D780" s="61" t="s">
        <v>58</v>
      </c>
      <c r="E780" s="61" t="s">
        <v>2</v>
      </c>
      <c r="F780" s="61" t="s">
        <v>63</v>
      </c>
      <c r="G780" s="61" t="s">
        <v>22</v>
      </c>
      <c r="H780" s="11">
        <f>Prislista!H780*'Prislista 2021-10-01'!$H$1</f>
        <v>327.42</v>
      </c>
      <c r="I780" s="11">
        <f>Prislista!I780*'Prislista 2021-10-01'!$H$1</f>
        <v>363.8</v>
      </c>
      <c r="J780" s="11">
        <f>Prislista!J780*'Prislista 2021-10-01'!$H$1</f>
        <v>411.95000000000005</v>
      </c>
      <c r="K780" s="11">
        <f>Prislista!K780*'Prislista 2021-10-01'!$H$1</f>
        <v>588.5</v>
      </c>
      <c r="L780" s="61" t="s">
        <v>48</v>
      </c>
      <c r="M780" s="61">
        <v>26000</v>
      </c>
    </row>
    <row r="781" spans="1:13" x14ac:dyDescent="0.35">
      <c r="A781" s="61" t="s">
        <v>106</v>
      </c>
      <c r="B781" s="61" t="s">
        <v>107</v>
      </c>
      <c r="C781" s="61" t="s">
        <v>3</v>
      </c>
      <c r="D781" s="61" t="s">
        <v>58</v>
      </c>
      <c r="E781" s="61" t="s">
        <v>2</v>
      </c>
      <c r="F781" s="61" t="s">
        <v>63</v>
      </c>
      <c r="G781" s="61" t="s">
        <v>23</v>
      </c>
      <c r="H781" s="11">
        <f>Prislista!H781*'Prislista 2021-10-01'!$H$1</f>
        <v>327.42</v>
      </c>
      <c r="I781" s="11">
        <f>Prislista!I781*'Prislista 2021-10-01'!$H$1</f>
        <v>363.8</v>
      </c>
      <c r="J781" s="11">
        <f>Prislista!J781*'Prislista 2021-10-01'!$H$1</f>
        <v>411.95000000000005</v>
      </c>
      <c r="K781" s="11">
        <f>Prislista!K781*'Prislista 2021-10-01'!$H$1</f>
        <v>588.5</v>
      </c>
      <c r="L781" s="61" t="s">
        <v>48</v>
      </c>
      <c r="M781" s="61">
        <v>26000</v>
      </c>
    </row>
    <row r="782" spans="1:13" x14ac:dyDescent="0.35">
      <c r="A782" s="61" t="s">
        <v>106</v>
      </c>
      <c r="B782" s="61" t="s">
        <v>107</v>
      </c>
      <c r="C782" s="61" t="s">
        <v>3</v>
      </c>
      <c r="D782" s="61" t="s">
        <v>58</v>
      </c>
      <c r="E782" s="61" t="s">
        <v>3</v>
      </c>
      <c r="F782" s="61" t="s">
        <v>63</v>
      </c>
      <c r="G782" s="61" t="s">
        <v>24</v>
      </c>
      <c r="H782" s="11">
        <f>Prislista!H782*'Prislista 2021-10-01'!$H$1</f>
        <v>327.42</v>
      </c>
      <c r="I782" s="11">
        <f>Prislista!I782*'Prislista 2021-10-01'!$H$1</f>
        <v>363.8</v>
      </c>
      <c r="J782" s="11">
        <f>Prislista!J782*'Prislista 2021-10-01'!$H$1</f>
        <v>411.95000000000005</v>
      </c>
      <c r="K782" s="11">
        <f>Prislista!K782*'Prislista 2021-10-01'!$H$1</f>
        <v>588.5</v>
      </c>
      <c r="L782" s="61" t="s">
        <v>48</v>
      </c>
      <c r="M782" s="61">
        <v>26000</v>
      </c>
    </row>
    <row r="783" spans="1:13" x14ac:dyDescent="0.35">
      <c r="A783" s="61" t="s">
        <v>106</v>
      </c>
      <c r="B783" s="61" t="s">
        <v>107</v>
      </c>
      <c r="C783" s="61" t="s">
        <v>3</v>
      </c>
      <c r="D783" s="61" t="s">
        <v>59</v>
      </c>
      <c r="E783" s="61" t="s">
        <v>2</v>
      </c>
      <c r="F783" s="61" t="s">
        <v>63</v>
      </c>
      <c r="G783" s="61" t="s">
        <v>60</v>
      </c>
      <c r="H783" s="11">
        <f>Prislista!H783*'Prislista 2021-10-01'!$H$1</f>
        <v>327.42</v>
      </c>
      <c r="I783" s="11">
        <f>Prislista!I783*'Prislista 2021-10-01'!$H$1</f>
        <v>363.8</v>
      </c>
      <c r="J783" s="11">
        <f>Prislista!J783*'Prislista 2021-10-01'!$H$1</f>
        <v>411.95000000000005</v>
      </c>
      <c r="K783" s="11">
        <f>Prislista!K783*'Prislista 2021-10-01'!$H$1</f>
        <v>588.5</v>
      </c>
      <c r="L783" s="61" t="s">
        <v>48</v>
      </c>
      <c r="M783" s="61">
        <v>26000</v>
      </c>
    </row>
    <row r="784" spans="1:13" x14ac:dyDescent="0.35">
      <c r="A784" s="61" t="s">
        <v>106</v>
      </c>
      <c r="B784" s="61" t="s">
        <v>107</v>
      </c>
      <c r="C784" s="61" t="s">
        <v>3</v>
      </c>
      <c r="D784" s="61" t="s">
        <v>59</v>
      </c>
      <c r="E784" s="61" t="s">
        <v>2</v>
      </c>
      <c r="F784" s="61" t="s">
        <v>63</v>
      </c>
      <c r="G784" s="61" t="s">
        <v>25</v>
      </c>
      <c r="H784" s="11">
        <f>Prislista!H784*'Prislista 2021-10-01'!$H$1</f>
        <v>327.42</v>
      </c>
      <c r="I784" s="11">
        <f>Prislista!I784*'Prislista 2021-10-01'!$H$1</f>
        <v>363.8</v>
      </c>
      <c r="J784" s="11">
        <f>Prislista!J784*'Prislista 2021-10-01'!$H$1</f>
        <v>411.95000000000005</v>
      </c>
      <c r="K784" s="11">
        <f>Prislista!K784*'Prislista 2021-10-01'!$H$1</f>
        <v>588.5</v>
      </c>
      <c r="L784" s="61" t="s">
        <v>48</v>
      </c>
      <c r="M784" s="61">
        <v>26000</v>
      </c>
    </row>
    <row r="785" spans="1:13" x14ac:dyDescent="0.35">
      <c r="A785" s="61" t="s">
        <v>106</v>
      </c>
      <c r="B785" s="61" t="s">
        <v>107</v>
      </c>
      <c r="C785" s="61" t="s">
        <v>3</v>
      </c>
      <c r="D785" s="61" t="s">
        <v>59</v>
      </c>
      <c r="E785" s="61" t="s">
        <v>2</v>
      </c>
      <c r="F785" s="61" t="s">
        <v>63</v>
      </c>
      <c r="G785" s="61" t="s">
        <v>26</v>
      </c>
      <c r="H785" s="11">
        <f>Prislista!H785*'Prislista 2021-10-01'!$H$1</f>
        <v>327.42</v>
      </c>
      <c r="I785" s="11">
        <f>Prislista!I785*'Prislista 2021-10-01'!$H$1</f>
        <v>363.8</v>
      </c>
      <c r="J785" s="11">
        <f>Prislista!J785*'Prislista 2021-10-01'!$H$1</f>
        <v>411.95000000000005</v>
      </c>
      <c r="K785" s="11">
        <f>Prislista!K785*'Prislista 2021-10-01'!$H$1</f>
        <v>588.5</v>
      </c>
      <c r="L785" s="61" t="s">
        <v>48</v>
      </c>
      <c r="M785" s="61">
        <v>26000</v>
      </c>
    </row>
    <row r="786" spans="1:13" x14ac:dyDescent="0.35">
      <c r="A786" s="61" t="s">
        <v>106</v>
      </c>
      <c r="B786" s="61" t="s">
        <v>107</v>
      </c>
      <c r="C786" s="61" t="s">
        <v>3</v>
      </c>
      <c r="D786" s="61" t="s">
        <v>59</v>
      </c>
      <c r="E786" s="61" t="s">
        <v>3</v>
      </c>
      <c r="F786" s="61" t="s">
        <v>63</v>
      </c>
      <c r="G786" s="61" t="s">
        <v>27</v>
      </c>
      <c r="H786" s="11">
        <f>Prislista!H786*'Prislista 2021-10-01'!$H$1</f>
        <v>327.42</v>
      </c>
      <c r="I786" s="11">
        <f>Prislista!I786*'Prislista 2021-10-01'!$H$1</f>
        <v>363.8</v>
      </c>
      <c r="J786" s="11">
        <f>Prislista!J786*'Prislista 2021-10-01'!$H$1</f>
        <v>411.95000000000005</v>
      </c>
      <c r="K786" s="11">
        <f>Prislista!K786*'Prislista 2021-10-01'!$H$1</f>
        <v>588.5</v>
      </c>
      <c r="L786" s="61" t="s">
        <v>48</v>
      </c>
      <c r="M786" s="61">
        <v>26000</v>
      </c>
    </row>
    <row r="787" spans="1:13" x14ac:dyDescent="0.35">
      <c r="A787" s="61" t="s">
        <v>106</v>
      </c>
      <c r="B787" s="61" t="s">
        <v>107</v>
      </c>
      <c r="C787" s="61" t="s">
        <v>3</v>
      </c>
      <c r="D787" s="61" t="s">
        <v>61</v>
      </c>
      <c r="E787" s="61" t="s">
        <v>2</v>
      </c>
      <c r="F787" s="61" t="s">
        <v>63</v>
      </c>
      <c r="G787" s="61" t="s">
        <v>62</v>
      </c>
      <c r="H787" s="11">
        <f>Prislista!H787*'Prislista 2021-10-01'!$H$1</f>
        <v>327.42</v>
      </c>
      <c r="I787" s="11">
        <f>Prislista!I787*'Prislista 2021-10-01'!$H$1</f>
        <v>363.8</v>
      </c>
      <c r="J787" s="11">
        <f>Prislista!J787*'Prislista 2021-10-01'!$H$1</f>
        <v>411.95000000000005</v>
      </c>
      <c r="K787" s="11">
        <f>Prislista!K787*'Prislista 2021-10-01'!$H$1</f>
        <v>463.31</v>
      </c>
      <c r="L787" s="61" t="s">
        <v>48</v>
      </c>
      <c r="M787" s="61">
        <v>26000</v>
      </c>
    </row>
    <row r="788" spans="1:13" x14ac:dyDescent="0.35">
      <c r="A788" s="61" t="s">
        <v>106</v>
      </c>
      <c r="B788" s="61" t="s">
        <v>107</v>
      </c>
      <c r="C788" s="61" t="s">
        <v>4</v>
      </c>
      <c r="D788" s="61" t="s">
        <v>47</v>
      </c>
      <c r="E788" s="61" t="s">
        <v>2</v>
      </c>
      <c r="F788" s="61" t="s">
        <v>63</v>
      </c>
      <c r="G788" s="61" t="s">
        <v>10</v>
      </c>
      <c r="H788" s="11">
        <f>Prislista!H788*'Prislista 2021-10-01'!$H$1</f>
        <v>525.22020000000009</v>
      </c>
      <c r="I788" s="11">
        <f>Prislista!I788*'Prislista 2021-10-01'!$H$1</f>
        <v>583.57799999999997</v>
      </c>
      <c r="J788" s="11">
        <f>Prislista!J788*'Prislista 2021-10-01'!$H$1</f>
        <v>648.42000000000007</v>
      </c>
      <c r="K788" s="11">
        <f>Prislista!K788*'Prislista 2021-10-01'!$H$1</f>
        <v>925.55000000000007</v>
      </c>
      <c r="L788" s="61" t="s">
        <v>48</v>
      </c>
    </row>
    <row r="789" spans="1:13" x14ac:dyDescent="0.35">
      <c r="A789" s="61" t="s">
        <v>106</v>
      </c>
      <c r="B789" s="61" t="s">
        <v>107</v>
      </c>
      <c r="C789" s="61" t="s">
        <v>4</v>
      </c>
      <c r="D789" s="61" t="s">
        <v>47</v>
      </c>
      <c r="E789" s="61" t="s">
        <v>2</v>
      </c>
      <c r="F789" s="61" t="s">
        <v>63</v>
      </c>
      <c r="G789" s="61" t="s">
        <v>11</v>
      </c>
      <c r="H789" s="11">
        <f>Prislista!H789*'Prislista 2021-10-01'!$H$1</f>
        <v>525.22020000000009</v>
      </c>
      <c r="I789" s="11">
        <f>Prislista!I789*'Prislista 2021-10-01'!$H$1</f>
        <v>583.57799999999997</v>
      </c>
      <c r="J789" s="11">
        <f>Prislista!J789*'Prislista 2021-10-01'!$H$1</f>
        <v>648.42000000000007</v>
      </c>
      <c r="K789" s="11">
        <f>Prislista!K789*'Prislista 2021-10-01'!$H$1</f>
        <v>925.55000000000007</v>
      </c>
      <c r="L789" s="61" t="s">
        <v>48</v>
      </c>
    </row>
    <row r="790" spans="1:13" x14ac:dyDescent="0.35">
      <c r="A790" s="61" t="s">
        <v>106</v>
      </c>
      <c r="B790" s="61" t="s">
        <v>107</v>
      </c>
      <c r="C790" s="61" t="s">
        <v>4</v>
      </c>
      <c r="D790" s="61" t="s">
        <v>47</v>
      </c>
      <c r="E790" s="61" t="s">
        <v>2</v>
      </c>
      <c r="F790" s="61" t="s">
        <v>63</v>
      </c>
      <c r="G790" s="61" t="s">
        <v>49</v>
      </c>
      <c r="H790" s="11">
        <f>Prislista!H790*'Prislista 2021-10-01'!$H$1</f>
        <v>525.22020000000009</v>
      </c>
      <c r="I790" s="11">
        <f>Prislista!I790*'Prislista 2021-10-01'!$H$1</f>
        <v>583.57799999999997</v>
      </c>
      <c r="J790" s="11">
        <f>Prislista!J790*'Prislista 2021-10-01'!$H$1</f>
        <v>648.42000000000007</v>
      </c>
      <c r="K790" s="11">
        <f>Prislista!K790*'Prislista 2021-10-01'!$H$1</f>
        <v>925.55000000000007</v>
      </c>
      <c r="L790" s="61" t="s">
        <v>48</v>
      </c>
    </row>
    <row r="791" spans="1:13" x14ac:dyDescent="0.35">
      <c r="A791" s="61" t="s">
        <v>106</v>
      </c>
      <c r="B791" s="61" t="s">
        <v>107</v>
      </c>
      <c r="C791" s="61" t="s">
        <v>4</v>
      </c>
      <c r="D791" s="61" t="s">
        <v>47</v>
      </c>
      <c r="E791" s="61" t="s">
        <v>2</v>
      </c>
      <c r="F791" s="61" t="s">
        <v>63</v>
      </c>
      <c r="G791" s="61" t="s">
        <v>12</v>
      </c>
      <c r="H791" s="11">
        <f>Prislista!H791*'Prislista 2021-10-01'!$H$1</f>
        <v>525.22020000000009</v>
      </c>
      <c r="I791" s="11">
        <f>Prislista!I791*'Prislista 2021-10-01'!$H$1</f>
        <v>583.57799999999997</v>
      </c>
      <c r="J791" s="11">
        <f>Prislista!J791*'Prislista 2021-10-01'!$H$1</f>
        <v>648.42000000000007</v>
      </c>
      <c r="K791" s="11">
        <f>Prislista!K791*'Prislista 2021-10-01'!$H$1</f>
        <v>925.55000000000007</v>
      </c>
      <c r="L791" s="61" t="s">
        <v>48</v>
      </c>
    </row>
    <row r="792" spans="1:13" x14ac:dyDescent="0.35">
      <c r="A792" s="61" t="s">
        <v>106</v>
      </c>
      <c r="B792" s="61" t="s">
        <v>107</v>
      </c>
      <c r="C792" s="61" t="s">
        <v>4</v>
      </c>
      <c r="D792" s="61" t="s">
        <v>50</v>
      </c>
      <c r="E792" s="61" t="s">
        <v>2</v>
      </c>
      <c r="F792" s="61" t="s">
        <v>63</v>
      </c>
      <c r="G792" s="61" t="s">
        <v>13</v>
      </c>
      <c r="H792" s="11">
        <f>Prislista!H792*'Prislista 2021-10-01'!$H$1</f>
        <v>409.27500000000003</v>
      </c>
      <c r="I792" s="11">
        <f>Prislista!I792*'Prislista 2021-10-01'!$H$1</f>
        <v>454.75</v>
      </c>
      <c r="J792" s="11">
        <f>Prislista!J792*'Prislista 2021-10-01'!$H$1</f>
        <v>648.42000000000007</v>
      </c>
      <c r="K792" s="11">
        <f>Prislista!K792*'Prislista 2021-10-01'!$H$1</f>
        <v>925.55000000000007</v>
      </c>
      <c r="L792" s="61" t="s">
        <v>48</v>
      </c>
    </row>
    <row r="793" spans="1:13" x14ac:dyDescent="0.35">
      <c r="A793" s="61" t="s">
        <v>106</v>
      </c>
      <c r="B793" s="61" t="s">
        <v>107</v>
      </c>
      <c r="C793" s="61" t="s">
        <v>4</v>
      </c>
      <c r="D793" s="61" t="s">
        <v>50</v>
      </c>
      <c r="E793" s="61" t="s">
        <v>2</v>
      </c>
      <c r="F793" s="61" t="s">
        <v>63</v>
      </c>
      <c r="G793" s="61" t="s">
        <v>14</v>
      </c>
      <c r="H793" s="11">
        <f>Prislista!H793*'Prislista 2021-10-01'!$H$1</f>
        <v>409.27500000000003</v>
      </c>
      <c r="I793" s="11">
        <f>Prislista!I793*'Prislista 2021-10-01'!$H$1</f>
        <v>454.75</v>
      </c>
      <c r="J793" s="11">
        <f>Prislista!J793*'Prislista 2021-10-01'!$H$1</f>
        <v>648.42000000000007</v>
      </c>
      <c r="K793" s="11">
        <f>Prislista!K793*'Prislista 2021-10-01'!$H$1</f>
        <v>925.55000000000007</v>
      </c>
      <c r="L793" s="61" t="s">
        <v>48</v>
      </c>
    </row>
    <row r="794" spans="1:13" x14ac:dyDescent="0.35">
      <c r="A794" s="61" t="s">
        <v>106</v>
      </c>
      <c r="B794" s="61" t="s">
        <v>107</v>
      </c>
      <c r="C794" s="61" t="s">
        <v>4</v>
      </c>
      <c r="D794" s="61" t="s">
        <v>50</v>
      </c>
      <c r="E794" s="61" t="s">
        <v>2</v>
      </c>
      <c r="F794" s="61" t="s">
        <v>63</v>
      </c>
      <c r="G794" s="61" t="s">
        <v>15</v>
      </c>
      <c r="H794" s="11">
        <f>Prislista!H794*'Prislista 2021-10-01'!$H$1</f>
        <v>409.27500000000003</v>
      </c>
      <c r="I794" s="11">
        <f>Prislista!I794*'Prislista 2021-10-01'!$H$1</f>
        <v>454.75</v>
      </c>
      <c r="J794" s="11">
        <f>Prislista!J794*'Prislista 2021-10-01'!$H$1</f>
        <v>648.42000000000007</v>
      </c>
      <c r="K794" s="11">
        <f>Prislista!K794*'Prislista 2021-10-01'!$H$1</f>
        <v>925.55000000000007</v>
      </c>
      <c r="L794" s="61" t="s">
        <v>48</v>
      </c>
    </row>
    <row r="795" spans="1:13" x14ac:dyDescent="0.35">
      <c r="A795" s="61" t="s">
        <v>106</v>
      </c>
      <c r="B795" s="61" t="s">
        <v>107</v>
      </c>
      <c r="C795" s="61" t="s">
        <v>4</v>
      </c>
      <c r="D795" s="61" t="s">
        <v>50</v>
      </c>
      <c r="E795" s="61" t="s">
        <v>2</v>
      </c>
      <c r="F795" s="61" t="s">
        <v>63</v>
      </c>
      <c r="G795" s="61" t="s">
        <v>16</v>
      </c>
      <c r="H795" s="11">
        <f>Prislista!H795*'Prislista 2021-10-01'!$H$1</f>
        <v>409.27500000000003</v>
      </c>
      <c r="I795" s="11">
        <f>Prislista!I795*'Prislista 2021-10-01'!$H$1</f>
        <v>454.75</v>
      </c>
      <c r="J795" s="11">
        <f>Prislista!J795*'Prislista 2021-10-01'!$H$1</f>
        <v>648.42000000000007</v>
      </c>
      <c r="K795" s="11">
        <f>Prislista!K795*'Prislista 2021-10-01'!$H$1</f>
        <v>925.55000000000007</v>
      </c>
      <c r="L795" s="61" t="s">
        <v>48</v>
      </c>
    </row>
    <row r="796" spans="1:13" x14ac:dyDescent="0.35">
      <c r="A796" s="61" t="s">
        <v>106</v>
      </c>
      <c r="B796" s="61" t="s">
        <v>107</v>
      </c>
      <c r="C796" s="61" t="s">
        <v>4</v>
      </c>
      <c r="D796" s="61" t="s">
        <v>50</v>
      </c>
      <c r="E796" s="61" t="s">
        <v>2</v>
      </c>
      <c r="F796" s="61" t="s">
        <v>63</v>
      </c>
      <c r="G796" s="61" t="s">
        <v>17</v>
      </c>
      <c r="H796" s="11">
        <f>Prislista!H796*'Prislista 2021-10-01'!$H$1</f>
        <v>409.27500000000003</v>
      </c>
      <c r="I796" s="11">
        <f>Prislista!I796*'Prislista 2021-10-01'!$H$1</f>
        <v>454.75</v>
      </c>
      <c r="J796" s="11">
        <f>Prislista!J796*'Prislista 2021-10-01'!$H$1</f>
        <v>648.42000000000007</v>
      </c>
      <c r="K796" s="11">
        <f>Prislista!K796*'Prislista 2021-10-01'!$H$1</f>
        <v>925.55000000000007</v>
      </c>
      <c r="L796" s="61" t="s">
        <v>48</v>
      </c>
    </row>
    <row r="797" spans="1:13" x14ac:dyDescent="0.35">
      <c r="A797" s="61" t="s">
        <v>106</v>
      </c>
      <c r="B797" s="61" t="s">
        <v>107</v>
      </c>
      <c r="C797" s="61" t="s">
        <v>4</v>
      </c>
      <c r="D797" s="61" t="s">
        <v>51</v>
      </c>
      <c r="E797" s="61" t="s">
        <v>2</v>
      </c>
      <c r="F797" s="61" t="s">
        <v>63</v>
      </c>
      <c r="G797" s="61" t="s">
        <v>18</v>
      </c>
      <c r="H797" s="11">
        <f>Prislista!H797*'Prislista 2021-10-01'!$H$1</f>
        <v>402.53399999999999</v>
      </c>
      <c r="I797" s="11">
        <f>Prislista!I797*'Prislista 2021-10-01'!$H$1</f>
        <v>447.26000000000005</v>
      </c>
      <c r="J797" s="11">
        <f>Prislista!J797*'Prislista 2021-10-01'!$H$1</f>
        <v>638.79000000000008</v>
      </c>
      <c r="K797" s="11">
        <f>Prislista!K797*'Prislista 2021-10-01'!$H$1</f>
        <v>911.6400000000001</v>
      </c>
      <c r="L797" s="61" t="s">
        <v>48</v>
      </c>
    </row>
    <row r="798" spans="1:13" x14ac:dyDescent="0.35">
      <c r="A798" s="61" t="s">
        <v>106</v>
      </c>
      <c r="B798" s="61" t="s">
        <v>107</v>
      </c>
      <c r="C798" s="61" t="s">
        <v>4</v>
      </c>
      <c r="D798" s="61" t="s">
        <v>51</v>
      </c>
      <c r="E798" s="61" t="s">
        <v>2</v>
      </c>
      <c r="F798" s="61" t="s">
        <v>63</v>
      </c>
      <c r="G798" s="61" t="s">
        <v>19</v>
      </c>
      <c r="H798" s="11">
        <f>Prislista!H798*'Prislista 2021-10-01'!$H$1</f>
        <v>402.53399999999999</v>
      </c>
      <c r="I798" s="11">
        <f>Prislista!I798*'Prislista 2021-10-01'!$H$1</f>
        <v>447.26000000000005</v>
      </c>
      <c r="J798" s="11">
        <f>Prislista!J798*'Prislista 2021-10-01'!$H$1</f>
        <v>638.79000000000008</v>
      </c>
      <c r="K798" s="11">
        <f>Prislista!K798*'Prislista 2021-10-01'!$H$1</f>
        <v>911.6400000000001</v>
      </c>
      <c r="L798" s="61" t="s">
        <v>48</v>
      </c>
    </row>
    <row r="799" spans="1:13" x14ac:dyDescent="0.35">
      <c r="A799" s="61" t="s">
        <v>106</v>
      </c>
      <c r="B799" s="61" t="s">
        <v>107</v>
      </c>
      <c r="C799" s="61" t="s">
        <v>4</v>
      </c>
      <c r="D799" s="61" t="s">
        <v>51</v>
      </c>
      <c r="E799" s="61" t="s">
        <v>3</v>
      </c>
      <c r="F799" s="61" t="s">
        <v>63</v>
      </c>
      <c r="G799" s="61" t="s">
        <v>20</v>
      </c>
      <c r="H799" s="11">
        <f>Prislista!H799*'Prislista 2021-10-01'!$H$1</f>
        <v>402.53399999999999</v>
      </c>
      <c r="I799" s="11">
        <f>Prislista!I799*'Prislista 2021-10-01'!$H$1</f>
        <v>447.26000000000005</v>
      </c>
      <c r="J799" s="11">
        <f>Prislista!J799*'Prislista 2021-10-01'!$H$1</f>
        <v>638.79000000000008</v>
      </c>
      <c r="K799" s="11">
        <f>Prislista!K799*'Prislista 2021-10-01'!$H$1</f>
        <v>911.6400000000001</v>
      </c>
      <c r="L799" s="61" t="s">
        <v>48</v>
      </c>
    </row>
    <row r="800" spans="1:13" x14ac:dyDescent="0.35">
      <c r="A800" s="61" t="s">
        <v>106</v>
      </c>
      <c r="B800" s="61" t="s">
        <v>107</v>
      </c>
      <c r="C800" s="61" t="s">
        <v>4</v>
      </c>
      <c r="D800" s="61" t="s">
        <v>51</v>
      </c>
      <c r="E800" s="61" t="s">
        <v>3</v>
      </c>
      <c r="F800" s="61" t="s">
        <v>63</v>
      </c>
      <c r="G800" s="61" t="s">
        <v>21</v>
      </c>
      <c r="H800" s="11">
        <f>Prislista!H800*'Prislista 2021-10-01'!$H$1</f>
        <v>402.53399999999999</v>
      </c>
      <c r="I800" s="11">
        <f>Prislista!I800*'Prislista 2021-10-01'!$H$1</f>
        <v>447.26000000000005</v>
      </c>
      <c r="J800" s="11">
        <f>Prislista!J800*'Prislista 2021-10-01'!$H$1</f>
        <v>638.79000000000008</v>
      </c>
      <c r="K800" s="11">
        <f>Prislista!K800*'Prislista 2021-10-01'!$H$1</f>
        <v>911.6400000000001</v>
      </c>
      <c r="L800" s="61" t="s">
        <v>48</v>
      </c>
    </row>
    <row r="801" spans="1:12" x14ac:dyDescent="0.35">
      <c r="A801" s="61" t="s">
        <v>106</v>
      </c>
      <c r="B801" s="61" t="s">
        <v>107</v>
      </c>
      <c r="C801" s="61" t="s">
        <v>4</v>
      </c>
      <c r="D801" s="61" t="s">
        <v>52</v>
      </c>
      <c r="E801" s="61" t="s">
        <v>2</v>
      </c>
      <c r="F801" s="61" t="s">
        <v>63</v>
      </c>
      <c r="G801" s="61" t="s">
        <v>53</v>
      </c>
      <c r="H801" s="11">
        <f>Prislista!H801*'Prislista 2021-10-01'!$H$1</f>
        <v>517.4199000000001</v>
      </c>
      <c r="I801" s="11">
        <f>Prislista!I801*'Prislista 2021-10-01'!$H$1</f>
        <v>574.91100000000006</v>
      </c>
      <c r="J801" s="11">
        <f>Prislista!J801*'Prislista 2021-10-01'!$H$1</f>
        <v>638.79000000000008</v>
      </c>
      <c r="K801" s="11">
        <f>Prislista!K801*'Prislista 2021-10-01'!$H$1</f>
        <v>911.6400000000001</v>
      </c>
      <c r="L801" s="61" t="s">
        <v>48</v>
      </c>
    </row>
    <row r="802" spans="1:12" x14ac:dyDescent="0.35">
      <c r="A802" s="61" t="s">
        <v>106</v>
      </c>
      <c r="B802" s="61" t="s">
        <v>107</v>
      </c>
      <c r="C802" s="61" t="s">
        <v>4</v>
      </c>
      <c r="D802" s="61" t="s">
        <v>52</v>
      </c>
      <c r="E802" s="61" t="s">
        <v>2</v>
      </c>
      <c r="F802" s="61" t="s">
        <v>63</v>
      </c>
      <c r="G802" s="61" t="s">
        <v>54</v>
      </c>
      <c r="H802" s="11">
        <f>Prislista!H802*'Prislista 2021-10-01'!$H$1</f>
        <v>517.4199000000001</v>
      </c>
      <c r="I802" s="11">
        <f>Prislista!I802*'Prislista 2021-10-01'!$H$1</f>
        <v>574.91100000000006</v>
      </c>
      <c r="J802" s="11">
        <f>Prislista!J802*'Prislista 2021-10-01'!$H$1</f>
        <v>638.79000000000008</v>
      </c>
      <c r="K802" s="11">
        <f>Prislista!K802*'Prislista 2021-10-01'!$H$1</f>
        <v>911.6400000000001</v>
      </c>
      <c r="L802" s="61" t="s">
        <v>48</v>
      </c>
    </row>
    <row r="803" spans="1:12" x14ac:dyDescent="0.35">
      <c r="A803" s="61" t="s">
        <v>106</v>
      </c>
      <c r="B803" s="61" t="s">
        <v>107</v>
      </c>
      <c r="C803" s="61" t="s">
        <v>4</v>
      </c>
      <c r="D803" s="61" t="s">
        <v>52</v>
      </c>
      <c r="E803" s="61" t="s">
        <v>2</v>
      </c>
      <c r="F803" s="61" t="s">
        <v>63</v>
      </c>
      <c r="G803" s="61" t="s">
        <v>55</v>
      </c>
      <c r="H803" s="11">
        <f>Prislista!H803*'Prislista 2021-10-01'!$H$1</f>
        <v>517.4199000000001</v>
      </c>
      <c r="I803" s="11">
        <f>Prislista!I803*'Prislista 2021-10-01'!$H$1</f>
        <v>574.91100000000006</v>
      </c>
      <c r="J803" s="11">
        <f>Prislista!J803*'Prislista 2021-10-01'!$H$1</f>
        <v>638.79000000000008</v>
      </c>
      <c r="K803" s="11">
        <f>Prislista!K803*'Prislista 2021-10-01'!$H$1</f>
        <v>911.6400000000001</v>
      </c>
      <c r="L803" s="61" t="s">
        <v>48</v>
      </c>
    </row>
    <row r="804" spans="1:12" x14ac:dyDescent="0.35">
      <c r="A804" s="61" t="s">
        <v>106</v>
      </c>
      <c r="B804" s="61" t="s">
        <v>107</v>
      </c>
      <c r="C804" s="61" t="s">
        <v>4</v>
      </c>
      <c r="D804" s="61" t="s">
        <v>52</v>
      </c>
      <c r="E804" s="61" t="s">
        <v>2</v>
      </c>
      <c r="F804" s="61" t="s">
        <v>63</v>
      </c>
      <c r="G804" s="61" t="s">
        <v>56</v>
      </c>
      <c r="H804" s="11">
        <f>Prislista!H804*'Prislista 2021-10-01'!$H$1</f>
        <v>517.4199000000001</v>
      </c>
      <c r="I804" s="11">
        <f>Prislista!I804*'Prislista 2021-10-01'!$H$1</f>
        <v>574.91100000000006</v>
      </c>
      <c r="J804" s="11">
        <f>Prislista!J804*'Prislista 2021-10-01'!$H$1</f>
        <v>638.79000000000008</v>
      </c>
      <c r="K804" s="11">
        <f>Prislista!K804*'Prislista 2021-10-01'!$H$1</f>
        <v>911.6400000000001</v>
      </c>
      <c r="L804" s="61" t="s">
        <v>48</v>
      </c>
    </row>
    <row r="805" spans="1:12" x14ac:dyDescent="0.35">
      <c r="A805" s="61" t="s">
        <v>106</v>
      </c>
      <c r="B805" s="61" t="s">
        <v>107</v>
      </c>
      <c r="C805" s="61" t="s">
        <v>4</v>
      </c>
      <c r="D805" s="61" t="s">
        <v>52</v>
      </c>
      <c r="E805" s="61" t="s">
        <v>2</v>
      </c>
      <c r="F805" s="61" t="s">
        <v>63</v>
      </c>
      <c r="G805" s="61" t="s">
        <v>57</v>
      </c>
      <c r="H805" s="11">
        <f>Prislista!H805*'Prislista 2021-10-01'!$H$1</f>
        <v>517.4199000000001</v>
      </c>
      <c r="I805" s="11">
        <f>Prislista!I805*'Prislista 2021-10-01'!$H$1</f>
        <v>574.91100000000006</v>
      </c>
      <c r="J805" s="11">
        <f>Prislista!J805*'Prislista 2021-10-01'!$H$1</f>
        <v>638.79000000000008</v>
      </c>
      <c r="K805" s="11">
        <f>Prislista!K805*'Prislista 2021-10-01'!$H$1</f>
        <v>911.6400000000001</v>
      </c>
      <c r="L805" s="61" t="s">
        <v>48</v>
      </c>
    </row>
    <row r="806" spans="1:12" x14ac:dyDescent="0.35">
      <c r="A806" s="61" t="s">
        <v>106</v>
      </c>
      <c r="B806" s="61" t="s">
        <v>107</v>
      </c>
      <c r="C806" s="61" t="s">
        <v>4</v>
      </c>
      <c r="D806" s="61" t="s">
        <v>58</v>
      </c>
      <c r="E806" s="61" t="s">
        <v>2</v>
      </c>
      <c r="F806" s="61" t="s">
        <v>63</v>
      </c>
      <c r="G806" s="61" t="s">
        <v>22</v>
      </c>
      <c r="H806" s="11">
        <f>Prislista!H806*'Prislista 2021-10-01'!$H$1</f>
        <v>327.42</v>
      </c>
      <c r="I806" s="11">
        <f>Prislista!I806*'Prislista 2021-10-01'!$H$1</f>
        <v>363.8</v>
      </c>
      <c r="J806" s="11">
        <f>Prislista!J806*'Prislista 2021-10-01'!$H$1</f>
        <v>411.95000000000005</v>
      </c>
      <c r="K806" s="11">
        <f>Prislista!K806*'Prislista 2021-10-01'!$H$1</f>
        <v>588.5</v>
      </c>
      <c r="L806" s="61" t="s">
        <v>48</v>
      </c>
    </row>
    <row r="807" spans="1:12" x14ac:dyDescent="0.35">
      <c r="A807" s="61" t="s">
        <v>106</v>
      </c>
      <c r="B807" s="61" t="s">
        <v>107</v>
      </c>
      <c r="C807" s="61" t="s">
        <v>4</v>
      </c>
      <c r="D807" s="61" t="s">
        <v>58</v>
      </c>
      <c r="E807" s="61" t="s">
        <v>2</v>
      </c>
      <c r="F807" s="61" t="s">
        <v>63</v>
      </c>
      <c r="G807" s="61" t="s">
        <v>23</v>
      </c>
      <c r="H807" s="11">
        <f>Prislista!H807*'Prislista 2021-10-01'!$H$1</f>
        <v>327.42</v>
      </c>
      <c r="I807" s="11">
        <f>Prislista!I807*'Prislista 2021-10-01'!$H$1</f>
        <v>363.8</v>
      </c>
      <c r="J807" s="11">
        <f>Prislista!J807*'Prislista 2021-10-01'!$H$1</f>
        <v>411.95000000000005</v>
      </c>
      <c r="K807" s="11">
        <f>Prislista!K807*'Prislista 2021-10-01'!$H$1</f>
        <v>588.5</v>
      </c>
      <c r="L807" s="61" t="s">
        <v>48</v>
      </c>
    </row>
    <row r="808" spans="1:12" x14ac:dyDescent="0.35">
      <c r="A808" s="61" t="s">
        <v>106</v>
      </c>
      <c r="B808" s="61" t="s">
        <v>107</v>
      </c>
      <c r="C808" s="61" t="s">
        <v>4</v>
      </c>
      <c r="D808" s="61" t="s">
        <v>58</v>
      </c>
      <c r="E808" s="61" t="s">
        <v>3</v>
      </c>
      <c r="F808" s="61" t="s">
        <v>63</v>
      </c>
      <c r="G808" s="61" t="s">
        <v>24</v>
      </c>
      <c r="H808" s="11">
        <f>Prislista!H808*'Prislista 2021-10-01'!$H$1</f>
        <v>327.42</v>
      </c>
      <c r="I808" s="11">
        <f>Prislista!I808*'Prislista 2021-10-01'!$H$1</f>
        <v>363.8</v>
      </c>
      <c r="J808" s="11">
        <f>Prislista!J808*'Prislista 2021-10-01'!$H$1</f>
        <v>411.95000000000005</v>
      </c>
      <c r="K808" s="11">
        <f>Prislista!K808*'Prislista 2021-10-01'!$H$1</f>
        <v>588.5</v>
      </c>
      <c r="L808" s="61" t="s">
        <v>48</v>
      </c>
    </row>
    <row r="809" spans="1:12" x14ac:dyDescent="0.35">
      <c r="A809" s="61" t="s">
        <v>106</v>
      </c>
      <c r="B809" s="61" t="s">
        <v>107</v>
      </c>
      <c r="C809" s="61" t="s">
        <v>4</v>
      </c>
      <c r="D809" s="61" t="s">
        <v>59</v>
      </c>
      <c r="E809" s="61" t="s">
        <v>2</v>
      </c>
      <c r="F809" s="61" t="s">
        <v>63</v>
      </c>
      <c r="G809" s="61" t="s">
        <v>60</v>
      </c>
      <c r="H809" s="11">
        <f>Prislista!H809*'Prislista 2021-10-01'!$H$1</f>
        <v>327.42</v>
      </c>
      <c r="I809" s="11">
        <f>Prislista!I809*'Prislista 2021-10-01'!$H$1</f>
        <v>363.8</v>
      </c>
      <c r="J809" s="11">
        <f>Prislista!J809*'Prislista 2021-10-01'!$H$1</f>
        <v>411.95000000000005</v>
      </c>
      <c r="K809" s="11">
        <f>Prislista!K809*'Prislista 2021-10-01'!$H$1</f>
        <v>588.5</v>
      </c>
      <c r="L809" s="61" t="s">
        <v>48</v>
      </c>
    </row>
    <row r="810" spans="1:12" x14ac:dyDescent="0.35">
      <c r="A810" s="61" t="s">
        <v>106</v>
      </c>
      <c r="B810" s="61" t="s">
        <v>107</v>
      </c>
      <c r="C810" s="61" t="s">
        <v>4</v>
      </c>
      <c r="D810" s="61" t="s">
        <v>59</v>
      </c>
      <c r="E810" s="61" t="s">
        <v>2</v>
      </c>
      <c r="F810" s="61" t="s">
        <v>63</v>
      </c>
      <c r="G810" s="61" t="s">
        <v>25</v>
      </c>
      <c r="H810" s="11">
        <f>Prislista!H810*'Prislista 2021-10-01'!$H$1</f>
        <v>327.42</v>
      </c>
      <c r="I810" s="11">
        <f>Prislista!I810*'Prislista 2021-10-01'!$H$1</f>
        <v>363.8</v>
      </c>
      <c r="J810" s="11">
        <f>Prislista!J810*'Prislista 2021-10-01'!$H$1</f>
        <v>411.95000000000005</v>
      </c>
      <c r="K810" s="11">
        <f>Prislista!K810*'Prislista 2021-10-01'!$H$1</f>
        <v>588.5</v>
      </c>
      <c r="L810" s="61" t="s">
        <v>48</v>
      </c>
    </row>
    <row r="811" spans="1:12" x14ac:dyDescent="0.35">
      <c r="A811" s="61" t="s">
        <v>106</v>
      </c>
      <c r="B811" s="61" t="s">
        <v>107</v>
      </c>
      <c r="C811" s="61" t="s">
        <v>4</v>
      </c>
      <c r="D811" s="61" t="s">
        <v>59</v>
      </c>
      <c r="E811" s="61" t="s">
        <v>2</v>
      </c>
      <c r="F811" s="61" t="s">
        <v>63</v>
      </c>
      <c r="G811" s="61" t="s">
        <v>26</v>
      </c>
      <c r="H811" s="11">
        <f>Prislista!H811*'Prislista 2021-10-01'!$H$1</f>
        <v>327.42</v>
      </c>
      <c r="I811" s="11">
        <f>Prislista!I811*'Prislista 2021-10-01'!$H$1</f>
        <v>363.8</v>
      </c>
      <c r="J811" s="11">
        <f>Prislista!J811*'Prislista 2021-10-01'!$H$1</f>
        <v>411.95000000000005</v>
      </c>
      <c r="K811" s="11">
        <f>Prislista!K811*'Prislista 2021-10-01'!$H$1</f>
        <v>588.5</v>
      </c>
      <c r="L811" s="61" t="s">
        <v>48</v>
      </c>
    </row>
    <row r="812" spans="1:12" x14ac:dyDescent="0.35">
      <c r="A812" s="61" t="s">
        <v>106</v>
      </c>
      <c r="B812" s="61" t="s">
        <v>107</v>
      </c>
      <c r="C812" s="61" t="s">
        <v>4</v>
      </c>
      <c r="D812" s="61" t="s">
        <v>59</v>
      </c>
      <c r="E812" s="61" t="s">
        <v>3</v>
      </c>
      <c r="F812" s="61" t="s">
        <v>63</v>
      </c>
      <c r="G812" s="61" t="s">
        <v>27</v>
      </c>
      <c r="H812" s="11">
        <f>Prislista!H812*'Prislista 2021-10-01'!$H$1</f>
        <v>327.42</v>
      </c>
      <c r="I812" s="11">
        <f>Prislista!I812*'Prislista 2021-10-01'!$H$1</f>
        <v>363.8</v>
      </c>
      <c r="J812" s="11">
        <f>Prislista!J812*'Prislista 2021-10-01'!$H$1</f>
        <v>411.95000000000005</v>
      </c>
      <c r="K812" s="11">
        <f>Prislista!K812*'Prislista 2021-10-01'!$H$1</f>
        <v>588.5</v>
      </c>
      <c r="L812" s="61" t="s">
        <v>48</v>
      </c>
    </row>
    <row r="813" spans="1:12" x14ac:dyDescent="0.35">
      <c r="A813" s="61" t="s">
        <v>106</v>
      </c>
      <c r="B813" s="61" t="s">
        <v>107</v>
      </c>
      <c r="C813" s="61" t="s">
        <v>4</v>
      </c>
      <c r="D813" s="61" t="s">
        <v>61</v>
      </c>
      <c r="E813" s="61" t="s">
        <v>2</v>
      </c>
      <c r="F813" s="61" t="s">
        <v>63</v>
      </c>
      <c r="G813" s="61" t="s">
        <v>62</v>
      </c>
      <c r="H813" s="11">
        <f>Prislista!H813*'Prislista 2021-10-01'!$H$1</f>
        <v>327.42</v>
      </c>
      <c r="I813" s="11">
        <f>Prislista!I813*'Prislista 2021-10-01'!$H$1</f>
        <v>363.8</v>
      </c>
      <c r="J813" s="11">
        <f>Prislista!J813*'Prislista 2021-10-01'!$H$1</f>
        <v>411.95000000000005</v>
      </c>
      <c r="K813" s="11">
        <f>Prislista!K813*'Prislista 2021-10-01'!$H$1</f>
        <v>463.31</v>
      </c>
      <c r="L813" s="61" t="s">
        <v>48</v>
      </c>
    </row>
    <row r="814" spans="1:12" x14ac:dyDescent="0.35">
      <c r="A814" s="61" t="s">
        <v>106</v>
      </c>
      <c r="B814" s="61" t="s">
        <v>107</v>
      </c>
      <c r="C814" s="61" t="s">
        <v>7</v>
      </c>
      <c r="D814" s="61" t="s">
        <v>47</v>
      </c>
      <c r="E814" s="61" t="s">
        <v>2</v>
      </c>
      <c r="F814" s="61" t="s">
        <v>63</v>
      </c>
      <c r="G814" s="61" t="s">
        <v>10</v>
      </c>
      <c r="H814" s="11">
        <f>Prislista!H814*'Prislista 2021-10-01'!$H$1</f>
        <v>525.22020000000009</v>
      </c>
      <c r="I814" s="11">
        <f>Prislista!I814*'Prislista 2021-10-01'!$H$1</f>
        <v>583.57799999999997</v>
      </c>
      <c r="J814" s="11">
        <f>Prislista!J814*'Prislista 2021-10-01'!$H$1</f>
        <v>648.42000000000007</v>
      </c>
      <c r="K814" s="11">
        <f>Prislista!K814*'Prislista 2021-10-01'!$H$1</f>
        <v>925.55000000000007</v>
      </c>
      <c r="L814" s="61" t="s">
        <v>48</v>
      </c>
    </row>
    <row r="815" spans="1:12" x14ac:dyDescent="0.35">
      <c r="A815" s="61" t="s">
        <v>106</v>
      </c>
      <c r="B815" s="61" t="s">
        <v>107</v>
      </c>
      <c r="C815" s="61" t="s">
        <v>7</v>
      </c>
      <c r="D815" s="61" t="s">
        <v>47</v>
      </c>
      <c r="E815" s="61" t="s">
        <v>2</v>
      </c>
      <c r="F815" s="61" t="s">
        <v>63</v>
      </c>
      <c r="G815" s="61" t="s">
        <v>11</v>
      </c>
      <c r="H815" s="11">
        <f>Prislista!H815*'Prislista 2021-10-01'!$H$1</f>
        <v>525.22020000000009</v>
      </c>
      <c r="I815" s="11">
        <f>Prislista!I815*'Prislista 2021-10-01'!$H$1</f>
        <v>583.57799999999997</v>
      </c>
      <c r="J815" s="11">
        <f>Prislista!J815*'Prislista 2021-10-01'!$H$1</f>
        <v>648.42000000000007</v>
      </c>
      <c r="K815" s="11">
        <f>Prislista!K815*'Prislista 2021-10-01'!$H$1</f>
        <v>925.55000000000007</v>
      </c>
      <c r="L815" s="61" t="s">
        <v>48</v>
      </c>
    </row>
    <row r="816" spans="1:12" x14ac:dyDescent="0.35">
      <c r="A816" s="61" t="s">
        <v>106</v>
      </c>
      <c r="B816" s="61" t="s">
        <v>107</v>
      </c>
      <c r="C816" s="61" t="s">
        <v>7</v>
      </c>
      <c r="D816" s="61" t="s">
        <v>47</v>
      </c>
      <c r="E816" s="61" t="s">
        <v>2</v>
      </c>
      <c r="F816" s="61" t="s">
        <v>63</v>
      </c>
      <c r="G816" s="61" t="s">
        <v>49</v>
      </c>
      <c r="H816" s="11">
        <f>Prislista!H816*'Prislista 2021-10-01'!$H$1</f>
        <v>525.22020000000009</v>
      </c>
      <c r="I816" s="11">
        <f>Prislista!I816*'Prislista 2021-10-01'!$H$1</f>
        <v>583.57799999999997</v>
      </c>
      <c r="J816" s="11">
        <f>Prislista!J816*'Prislista 2021-10-01'!$H$1</f>
        <v>648.42000000000007</v>
      </c>
      <c r="K816" s="11">
        <f>Prislista!K816*'Prislista 2021-10-01'!$H$1</f>
        <v>925.55000000000007</v>
      </c>
      <c r="L816" s="61" t="s">
        <v>48</v>
      </c>
    </row>
    <row r="817" spans="1:12" x14ac:dyDescent="0.35">
      <c r="A817" s="61" t="s">
        <v>106</v>
      </c>
      <c r="B817" s="61" t="s">
        <v>107</v>
      </c>
      <c r="C817" s="61" t="s">
        <v>7</v>
      </c>
      <c r="D817" s="61" t="s">
        <v>47</v>
      </c>
      <c r="E817" s="61" t="s">
        <v>2</v>
      </c>
      <c r="F817" s="61" t="s">
        <v>63</v>
      </c>
      <c r="G817" s="61" t="s">
        <v>12</v>
      </c>
      <c r="H817" s="11">
        <f>Prislista!H817*'Prislista 2021-10-01'!$H$1</f>
        <v>525.22020000000009</v>
      </c>
      <c r="I817" s="11">
        <f>Prislista!I817*'Prislista 2021-10-01'!$H$1</f>
        <v>583.57799999999997</v>
      </c>
      <c r="J817" s="11">
        <f>Prislista!J817*'Prislista 2021-10-01'!$H$1</f>
        <v>648.42000000000007</v>
      </c>
      <c r="K817" s="11">
        <f>Prislista!K817*'Prislista 2021-10-01'!$H$1</f>
        <v>925.55000000000007</v>
      </c>
      <c r="L817" s="61" t="s">
        <v>48</v>
      </c>
    </row>
    <row r="818" spans="1:12" x14ac:dyDescent="0.35">
      <c r="A818" s="61" t="s">
        <v>106</v>
      </c>
      <c r="B818" s="61" t="s">
        <v>107</v>
      </c>
      <c r="C818" s="61" t="s">
        <v>7</v>
      </c>
      <c r="D818" s="61" t="s">
        <v>50</v>
      </c>
      <c r="E818" s="61" t="s">
        <v>2</v>
      </c>
      <c r="F818" s="61" t="s">
        <v>63</v>
      </c>
      <c r="G818" s="61" t="s">
        <v>13</v>
      </c>
      <c r="H818" s="11">
        <f>Prislista!H818*'Prislista 2021-10-01'!$H$1</f>
        <v>409.27500000000003</v>
      </c>
      <c r="I818" s="11">
        <f>Prislista!I818*'Prislista 2021-10-01'!$H$1</f>
        <v>454.75</v>
      </c>
      <c r="J818" s="11">
        <f>Prislista!J818*'Prislista 2021-10-01'!$H$1</f>
        <v>648.42000000000007</v>
      </c>
      <c r="K818" s="11">
        <f>Prislista!K818*'Prislista 2021-10-01'!$H$1</f>
        <v>925.55000000000007</v>
      </c>
      <c r="L818" s="61" t="s">
        <v>48</v>
      </c>
    </row>
    <row r="819" spans="1:12" x14ac:dyDescent="0.35">
      <c r="A819" s="61" t="s">
        <v>106</v>
      </c>
      <c r="B819" s="61" t="s">
        <v>107</v>
      </c>
      <c r="C819" s="61" t="s">
        <v>7</v>
      </c>
      <c r="D819" s="61" t="s">
        <v>50</v>
      </c>
      <c r="E819" s="61" t="s">
        <v>2</v>
      </c>
      <c r="F819" s="61" t="s">
        <v>63</v>
      </c>
      <c r="G819" s="61" t="s">
        <v>14</v>
      </c>
      <c r="H819" s="11">
        <f>Prislista!H819*'Prislista 2021-10-01'!$H$1</f>
        <v>409.27500000000003</v>
      </c>
      <c r="I819" s="11">
        <f>Prislista!I819*'Prislista 2021-10-01'!$H$1</f>
        <v>454.75</v>
      </c>
      <c r="J819" s="11">
        <f>Prislista!J819*'Prislista 2021-10-01'!$H$1</f>
        <v>648.42000000000007</v>
      </c>
      <c r="K819" s="11">
        <f>Prislista!K819*'Prislista 2021-10-01'!$H$1</f>
        <v>925.55000000000007</v>
      </c>
      <c r="L819" s="61" t="s">
        <v>48</v>
      </c>
    </row>
    <row r="820" spans="1:12" x14ac:dyDescent="0.35">
      <c r="A820" s="61" t="s">
        <v>106</v>
      </c>
      <c r="B820" s="61" t="s">
        <v>107</v>
      </c>
      <c r="C820" s="61" t="s">
        <v>7</v>
      </c>
      <c r="D820" s="61" t="s">
        <v>50</v>
      </c>
      <c r="E820" s="61" t="s">
        <v>2</v>
      </c>
      <c r="F820" s="61" t="s">
        <v>63</v>
      </c>
      <c r="G820" s="61" t="s">
        <v>15</v>
      </c>
      <c r="H820" s="11">
        <f>Prislista!H820*'Prislista 2021-10-01'!$H$1</f>
        <v>409.27500000000003</v>
      </c>
      <c r="I820" s="11">
        <f>Prislista!I820*'Prislista 2021-10-01'!$H$1</f>
        <v>454.75</v>
      </c>
      <c r="J820" s="11">
        <f>Prislista!J820*'Prislista 2021-10-01'!$H$1</f>
        <v>648.42000000000007</v>
      </c>
      <c r="K820" s="11">
        <f>Prislista!K820*'Prislista 2021-10-01'!$H$1</f>
        <v>925.55000000000007</v>
      </c>
      <c r="L820" s="61" t="s">
        <v>48</v>
      </c>
    </row>
    <row r="821" spans="1:12" x14ac:dyDescent="0.35">
      <c r="A821" s="61" t="s">
        <v>106</v>
      </c>
      <c r="B821" s="61" t="s">
        <v>107</v>
      </c>
      <c r="C821" s="61" t="s">
        <v>7</v>
      </c>
      <c r="D821" s="61" t="s">
        <v>50</v>
      </c>
      <c r="E821" s="61" t="s">
        <v>2</v>
      </c>
      <c r="F821" s="61" t="s">
        <v>63</v>
      </c>
      <c r="G821" s="61" t="s">
        <v>16</v>
      </c>
      <c r="H821" s="11">
        <f>Prislista!H821*'Prislista 2021-10-01'!$H$1</f>
        <v>409.27500000000003</v>
      </c>
      <c r="I821" s="11">
        <f>Prislista!I821*'Prislista 2021-10-01'!$H$1</f>
        <v>454.75</v>
      </c>
      <c r="J821" s="11">
        <f>Prislista!J821*'Prislista 2021-10-01'!$H$1</f>
        <v>648.42000000000007</v>
      </c>
      <c r="K821" s="11">
        <f>Prislista!K821*'Prislista 2021-10-01'!$H$1</f>
        <v>925.55000000000007</v>
      </c>
      <c r="L821" s="61" t="s">
        <v>48</v>
      </c>
    </row>
    <row r="822" spans="1:12" x14ac:dyDescent="0.35">
      <c r="A822" s="61" t="s">
        <v>106</v>
      </c>
      <c r="B822" s="61" t="s">
        <v>107</v>
      </c>
      <c r="C822" s="61" t="s">
        <v>7</v>
      </c>
      <c r="D822" s="61" t="s">
        <v>50</v>
      </c>
      <c r="E822" s="61" t="s">
        <v>2</v>
      </c>
      <c r="F822" s="61" t="s">
        <v>63</v>
      </c>
      <c r="G822" s="61" t="s">
        <v>17</v>
      </c>
      <c r="H822" s="11">
        <f>Prislista!H822*'Prislista 2021-10-01'!$H$1</f>
        <v>409.27500000000003</v>
      </c>
      <c r="I822" s="11">
        <f>Prislista!I822*'Prislista 2021-10-01'!$H$1</f>
        <v>454.75</v>
      </c>
      <c r="J822" s="11">
        <f>Prislista!J822*'Prislista 2021-10-01'!$H$1</f>
        <v>648.42000000000007</v>
      </c>
      <c r="K822" s="11">
        <f>Prislista!K822*'Prislista 2021-10-01'!$H$1</f>
        <v>925.55000000000007</v>
      </c>
      <c r="L822" s="61" t="s">
        <v>48</v>
      </c>
    </row>
    <row r="823" spans="1:12" x14ac:dyDescent="0.35">
      <c r="A823" s="61" t="s">
        <v>106</v>
      </c>
      <c r="B823" s="61" t="s">
        <v>107</v>
      </c>
      <c r="C823" s="61" t="s">
        <v>7</v>
      </c>
      <c r="D823" s="61" t="s">
        <v>51</v>
      </c>
      <c r="E823" s="61" t="s">
        <v>2</v>
      </c>
      <c r="F823" s="61" t="s">
        <v>63</v>
      </c>
      <c r="G823" s="61" t="s">
        <v>18</v>
      </c>
      <c r="H823" s="11">
        <f>Prislista!H823*'Prislista 2021-10-01'!$H$1</f>
        <v>402.53399999999999</v>
      </c>
      <c r="I823" s="11">
        <f>Prislista!I823*'Prislista 2021-10-01'!$H$1</f>
        <v>447.26000000000005</v>
      </c>
      <c r="J823" s="11">
        <f>Prislista!J823*'Prislista 2021-10-01'!$H$1</f>
        <v>638.79000000000008</v>
      </c>
      <c r="K823" s="11">
        <f>Prislista!K823*'Prislista 2021-10-01'!$H$1</f>
        <v>911.6400000000001</v>
      </c>
      <c r="L823" s="61" t="s">
        <v>48</v>
      </c>
    </row>
    <row r="824" spans="1:12" x14ac:dyDescent="0.35">
      <c r="A824" s="61" t="s">
        <v>106</v>
      </c>
      <c r="B824" s="61" t="s">
        <v>107</v>
      </c>
      <c r="C824" s="61" t="s">
        <v>7</v>
      </c>
      <c r="D824" s="61" t="s">
        <v>51</v>
      </c>
      <c r="E824" s="61" t="s">
        <v>2</v>
      </c>
      <c r="F824" s="61" t="s">
        <v>63</v>
      </c>
      <c r="G824" s="61" t="s">
        <v>19</v>
      </c>
      <c r="H824" s="11">
        <f>Prislista!H824*'Prislista 2021-10-01'!$H$1</f>
        <v>402.53399999999999</v>
      </c>
      <c r="I824" s="11">
        <f>Prislista!I824*'Prislista 2021-10-01'!$H$1</f>
        <v>447.26000000000005</v>
      </c>
      <c r="J824" s="11">
        <f>Prislista!J824*'Prislista 2021-10-01'!$H$1</f>
        <v>638.79000000000008</v>
      </c>
      <c r="K824" s="11">
        <f>Prislista!K824*'Prislista 2021-10-01'!$H$1</f>
        <v>911.6400000000001</v>
      </c>
      <c r="L824" s="61" t="s">
        <v>48</v>
      </c>
    </row>
    <row r="825" spans="1:12" x14ac:dyDescent="0.35">
      <c r="A825" s="61" t="s">
        <v>106</v>
      </c>
      <c r="B825" s="61" t="s">
        <v>107</v>
      </c>
      <c r="C825" s="61" t="s">
        <v>7</v>
      </c>
      <c r="D825" s="61" t="s">
        <v>51</v>
      </c>
      <c r="E825" s="61" t="s">
        <v>3</v>
      </c>
      <c r="F825" s="61" t="s">
        <v>63</v>
      </c>
      <c r="G825" s="61" t="s">
        <v>20</v>
      </c>
      <c r="H825" s="11">
        <f>Prislista!H825*'Prislista 2021-10-01'!$H$1</f>
        <v>402.53399999999999</v>
      </c>
      <c r="I825" s="11">
        <f>Prislista!I825*'Prislista 2021-10-01'!$H$1</f>
        <v>447.26000000000005</v>
      </c>
      <c r="J825" s="11">
        <f>Prislista!J825*'Prislista 2021-10-01'!$H$1</f>
        <v>638.79000000000008</v>
      </c>
      <c r="K825" s="11">
        <f>Prislista!K825*'Prislista 2021-10-01'!$H$1</f>
        <v>911.6400000000001</v>
      </c>
      <c r="L825" s="61" t="s">
        <v>48</v>
      </c>
    </row>
    <row r="826" spans="1:12" x14ac:dyDescent="0.35">
      <c r="A826" s="61" t="s">
        <v>106</v>
      </c>
      <c r="B826" s="61" t="s">
        <v>107</v>
      </c>
      <c r="C826" s="61" t="s">
        <v>7</v>
      </c>
      <c r="D826" s="61" t="s">
        <v>51</v>
      </c>
      <c r="E826" s="61" t="s">
        <v>3</v>
      </c>
      <c r="F826" s="61" t="s">
        <v>63</v>
      </c>
      <c r="G826" s="61" t="s">
        <v>21</v>
      </c>
      <c r="H826" s="11">
        <f>Prislista!H826*'Prislista 2021-10-01'!$H$1</f>
        <v>402.53399999999999</v>
      </c>
      <c r="I826" s="11">
        <f>Prislista!I826*'Prislista 2021-10-01'!$H$1</f>
        <v>447.26000000000005</v>
      </c>
      <c r="J826" s="11">
        <f>Prislista!J826*'Prislista 2021-10-01'!$H$1</f>
        <v>638.79000000000008</v>
      </c>
      <c r="K826" s="11">
        <f>Prislista!K826*'Prislista 2021-10-01'!$H$1</f>
        <v>911.6400000000001</v>
      </c>
      <c r="L826" s="61" t="s">
        <v>48</v>
      </c>
    </row>
    <row r="827" spans="1:12" x14ac:dyDescent="0.35">
      <c r="A827" s="61" t="s">
        <v>106</v>
      </c>
      <c r="B827" s="61" t="s">
        <v>107</v>
      </c>
      <c r="C827" s="61" t="s">
        <v>7</v>
      </c>
      <c r="D827" s="61" t="s">
        <v>52</v>
      </c>
      <c r="E827" s="61" t="s">
        <v>2</v>
      </c>
      <c r="F827" s="61" t="s">
        <v>63</v>
      </c>
      <c r="G827" s="61" t="s">
        <v>53</v>
      </c>
      <c r="H827" s="11">
        <f>Prislista!H827*'Prislista 2021-10-01'!$H$1</f>
        <v>517.4199000000001</v>
      </c>
      <c r="I827" s="11">
        <f>Prislista!I827*'Prislista 2021-10-01'!$H$1</f>
        <v>574.91100000000006</v>
      </c>
      <c r="J827" s="11">
        <f>Prislista!J827*'Prislista 2021-10-01'!$H$1</f>
        <v>638.79000000000008</v>
      </c>
      <c r="K827" s="11">
        <f>Prislista!K827*'Prislista 2021-10-01'!$H$1</f>
        <v>911.6400000000001</v>
      </c>
      <c r="L827" s="61" t="s">
        <v>48</v>
      </c>
    </row>
    <row r="828" spans="1:12" x14ac:dyDescent="0.35">
      <c r="A828" s="61" t="s">
        <v>106</v>
      </c>
      <c r="B828" s="61" t="s">
        <v>107</v>
      </c>
      <c r="C828" s="61" t="s">
        <v>7</v>
      </c>
      <c r="D828" s="61" t="s">
        <v>52</v>
      </c>
      <c r="E828" s="61" t="s">
        <v>2</v>
      </c>
      <c r="F828" s="61" t="s">
        <v>63</v>
      </c>
      <c r="G828" s="61" t="s">
        <v>54</v>
      </c>
      <c r="H828" s="11">
        <f>Prislista!H828*'Prislista 2021-10-01'!$H$1</f>
        <v>517.4199000000001</v>
      </c>
      <c r="I828" s="11">
        <f>Prislista!I828*'Prislista 2021-10-01'!$H$1</f>
        <v>574.91100000000006</v>
      </c>
      <c r="J828" s="11">
        <f>Prislista!J828*'Prislista 2021-10-01'!$H$1</f>
        <v>638.79000000000008</v>
      </c>
      <c r="K828" s="11">
        <f>Prislista!K828*'Prislista 2021-10-01'!$H$1</f>
        <v>911.6400000000001</v>
      </c>
      <c r="L828" s="61" t="s">
        <v>48</v>
      </c>
    </row>
    <row r="829" spans="1:12" x14ac:dyDescent="0.35">
      <c r="A829" s="61" t="s">
        <v>106</v>
      </c>
      <c r="B829" s="61" t="s">
        <v>107</v>
      </c>
      <c r="C829" s="61" t="s">
        <v>7</v>
      </c>
      <c r="D829" s="61" t="s">
        <v>52</v>
      </c>
      <c r="E829" s="61" t="s">
        <v>2</v>
      </c>
      <c r="F829" s="61" t="s">
        <v>63</v>
      </c>
      <c r="G829" s="61" t="s">
        <v>55</v>
      </c>
      <c r="H829" s="11">
        <f>Prislista!H829*'Prislista 2021-10-01'!$H$1</f>
        <v>517.4199000000001</v>
      </c>
      <c r="I829" s="11">
        <f>Prislista!I829*'Prislista 2021-10-01'!$H$1</f>
        <v>574.91100000000006</v>
      </c>
      <c r="J829" s="11">
        <f>Prislista!J829*'Prislista 2021-10-01'!$H$1</f>
        <v>638.79000000000008</v>
      </c>
      <c r="K829" s="11">
        <f>Prislista!K829*'Prislista 2021-10-01'!$H$1</f>
        <v>911.6400000000001</v>
      </c>
      <c r="L829" s="61" t="s">
        <v>48</v>
      </c>
    </row>
    <row r="830" spans="1:12" x14ac:dyDescent="0.35">
      <c r="A830" s="61" t="s">
        <v>106</v>
      </c>
      <c r="B830" s="61" t="s">
        <v>107</v>
      </c>
      <c r="C830" s="61" t="s">
        <v>7</v>
      </c>
      <c r="D830" s="61" t="s">
        <v>52</v>
      </c>
      <c r="E830" s="61" t="s">
        <v>2</v>
      </c>
      <c r="F830" s="61" t="s">
        <v>63</v>
      </c>
      <c r="G830" s="61" t="s">
        <v>56</v>
      </c>
      <c r="H830" s="11">
        <f>Prislista!H830*'Prislista 2021-10-01'!$H$1</f>
        <v>517.4199000000001</v>
      </c>
      <c r="I830" s="11">
        <f>Prislista!I830*'Prislista 2021-10-01'!$H$1</f>
        <v>574.91100000000006</v>
      </c>
      <c r="J830" s="11">
        <f>Prislista!J830*'Prislista 2021-10-01'!$H$1</f>
        <v>638.79000000000008</v>
      </c>
      <c r="K830" s="11">
        <f>Prislista!K830*'Prislista 2021-10-01'!$H$1</f>
        <v>911.6400000000001</v>
      </c>
      <c r="L830" s="61" t="s">
        <v>48</v>
      </c>
    </row>
    <row r="831" spans="1:12" x14ac:dyDescent="0.35">
      <c r="A831" s="61" t="s">
        <v>106</v>
      </c>
      <c r="B831" s="61" t="s">
        <v>107</v>
      </c>
      <c r="C831" s="61" t="s">
        <v>7</v>
      </c>
      <c r="D831" s="61" t="s">
        <v>52</v>
      </c>
      <c r="E831" s="61" t="s">
        <v>2</v>
      </c>
      <c r="F831" s="61" t="s">
        <v>63</v>
      </c>
      <c r="G831" s="61" t="s">
        <v>57</v>
      </c>
      <c r="H831" s="11">
        <f>Prislista!H831*'Prislista 2021-10-01'!$H$1</f>
        <v>517.4199000000001</v>
      </c>
      <c r="I831" s="11">
        <f>Prislista!I831*'Prislista 2021-10-01'!$H$1</f>
        <v>574.91100000000006</v>
      </c>
      <c r="J831" s="11">
        <f>Prislista!J831*'Prislista 2021-10-01'!$H$1</f>
        <v>638.79000000000008</v>
      </c>
      <c r="K831" s="11">
        <f>Prislista!K831*'Prislista 2021-10-01'!$H$1</f>
        <v>911.6400000000001</v>
      </c>
      <c r="L831" s="61" t="s">
        <v>48</v>
      </c>
    </row>
    <row r="832" spans="1:12" x14ac:dyDescent="0.35">
      <c r="A832" s="61" t="s">
        <v>106</v>
      </c>
      <c r="B832" s="61" t="s">
        <v>107</v>
      </c>
      <c r="C832" s="61" t="s">
        <v>7</v>
      </c>
      <c r="D832" s="61" t="s">
        <v>58</v>
      </c>
      <c r="E832" s="61" t="s">
        <v>2</v>
      </c>
      <c r="F832" s="61" t="s">
        <v>63</v>
      </c>
      <c r="G832" s="61" t="s">
        <v>22</v>
      </c>
      <c r="H832" s="11">
        <f>Prislista!H832*'Prislista 2021-10-01'!$H$1</f>
        <v>327.42</v>
      </c>
      <c r="I832" s="11">
        <f>Prislista!I832*'Prislista 2021-10-01'!$H$1</f>
        <v>363.8</v>
      </c>
      <c r="J832" s="11">
        <f>Prislista!J832*'Prislista 2021-10-01'!$H$1</f>
        <v>411.95000000000005</v>
      </c>
      <c r="K832" s="11">
        <f>Prislista!K832*'Prislista 2021-10-01'!$H$1</f>
        <v>588.5</v>
      </c>
      <c r="L832" s="61" t="s">
        <v>48</v>
      </c>
    </row>
    <row r="833" spans="1:13" x14ac:dyDescent="0.35">
      <c r="A833" s="61" t="s">
        <v>106</v>
      </c>
      <c r="B833" s="61" t="s">
        <v>107</v>
      </c>
      <c r="C833" s="61" t="s">
        <v>7</v>
      </c>
      <c r="D833" s="61" t="s">
        <v>58</v>
      </c>
      <c r="E833" s="61" t="s">
        <v>2</v>
      </c>
      <c r="F833" s="61" t="s">
        <v>63</v>
      </c>
      <c r="G833" s="61" t="s">
        <v>23</v>
      </c>
      <c r="H833" s="11">
        <f>Prislista!H833*'Prislista 2021-10-01'!$H$1</f>
        <v>327.42</v>
      </c>
      <c r="I833" s="11">
        <f>Prislista!I833*'Prislista 2021-10-01'!$H$1</f>
        <v>363.8</v>
      </c>
      <c r="J833" s="11">
        <f>Prislista!J833*'Prislista 2021-10-01'!$H$1</f>
        <v>411.95000000000005</v>
      </c>
      <c r="K833" s="11">
        <f>Prislista!K833*'Prislista 2021-10-01'!$H$1</f>
        <v>588.5</v>
      </c>
      <c r="L833" s="61" t="s">
        <v>48</v>
      </c>
    </row>
    <row r="834" spans="1:13" x14ac:dyDescent="0.35">
      <c r="A834" s="61" t="s">
        <v>106</v>
      </c>
      <c r="B834" s="61" t="s">
        <v>107</v>
      </c>
      <c r="C834" s="61" t="s">
        <v>7</v>
      </c>
      <c r="D834" s="61" t="s">
        <v>58</v>
      </c>
      <c r="E834" s="61" t="s">
        <v>3</v>
      </c>
      <c r="F834" s="61" t="s">
        <v>63</v>
      </c>
      <c r="G834" s="61" t="s">
        <v>24</v>
      </c>
      <c r="H834" s="11">
        <f>Prislista!H834*'Prislista 2021-10-01'!$H$1</f>
        <v>327.42</v>
      </c>
      <c r="I834" s="11">
        <f>Prislista!I834*'Prislista 2021-10-01'!$H$1</f>
        <v>363.8</v>
      </c>
      <c r="J834" s="11">
        <f>Prislista!J834*'Prislista 2021-10-01'!$H$1</f>
        <v>411.95000000000005</v>
      </c>
      <c r="K834" s="11">
        <f>Prislista!K834*'Prislista 2021-10-01'!$H$1</f>
        <v>588.5</v>
      </c>
      <c r="L834" s="61" t="s">
        <v>48</v>
      </c>
    </row>
    <row r="835" spans="1:13" x14ac:dyDescent="0.35">
      <c r="A835" s="61" t="s">
        <v>106</v>
      </c>
      <c r="B835" s="61" t="s">
        <v>107</v>
      </c>
      <c r="C835" s="61" t="s">
        <v>7</v>
      </c>
      <c r="D835" s="61" t="s">
        <v>59</v>
      </c>
      <c r="E835" s="61" t="s">
        <v>2</v>
      </c>
      <c r="F835" s="61" t="s">
        <v>63</v>
      </c>
      <c r="G835" s="61" t="s">
        <v>60</v>
      </c>
      <c r="H835" s="11">
        <f>Prislista!H835*'Prislista 2021-10-01'!$H$1</f>
        <v>327.42</v>
      </c>
      <c r="I835" s="11">
        <f>Prislista!I835*'Prislista 2021-10-01'!$H$1</f>
        <v>363.8</v>
      </c>
      <c r="J835" s="11">
        <f>Prislista!J835*'Prislista 2021-10-01'!$H$1</f>
        <v>411.95000000000005</v>
      </c>
      <c r="K835" s="11">
        <f>Prislista!K835*'Prislista 2021-10-01'!$H$1</f>
        <v>588.5</v>
      </c>
      <c r="L835" s="61" t="s">
        <v>48</v>
      </c>
    </row>
    <row r="836" spans="1:13" x14ac:dyDescent="0.35">
      <c r="A836" s="61" t="s">
        <v>106</v>
      </c>
      <c r="B836" s="61" t="s">
        <v>107</v>
      </c>
      <c r="C836" s="61" t="s">
        <v>7</v>
      </c>
      <c r="D836" s="61" t="s">
        <v>59</v>
      </c>
      <c r="E836" s="61" t="s">
        <v>2</v>
      </c>
      <c r="F836" s="61" t="s">
        <v>63</v>
      </c>
      <c r="G836" s="61" t="s">
        <v>25</v>
      </c>
      <c r="H836" s="11">
        <f>Prislista!H836*'Prislista 2021-10-01'!$H$1</f>
        <v>327.42</v>
      </c>
      <c r="I836" s="11">
        <f>Prislista!I836*'Prislista 2021-10-01'!$H$1</f>
        <v>363.8</v>
      </c>
      <c r="J836" s="11">
        <f>Prislista!J836*'Prislista 2021-10-01'!$H$1</f>
        <v>411.95000000000005</v>
      </c>
      <c r="K836" s="11">
        <f>Prislista!K836*'Prislista 2021-10-01'!$H$1</f>
        <v>588.5</v>
      </c>
      <c r="L836" s="61" t="s">
        <v>48</v>
      </c>
    </row>
    <row r="837" spans="1:13" x14ac:dyDescent="0.35">
      <c r="A837" s="61" t="s">
        <v>106</v>
      </c>
      <c r="B837" s="61" t="s">
        <v>107</v>
      </c>
      <c r="C837" s="61" t="s">
        <v>7</v>
      </c>
      <c r="D837" s="61" t="s">
        <v>59</v>
      </c>
      <c r="E837" s="61" t="s">
        <v>2</v>
      </c>
      <c r="F837" s="61" t="s">
        <v>63</v>
      </c>
      <c r="G837" s="61" t="s">
        <v>26</v>
      </c>
      <c r="H837" s="11">
        <f>Prislista!H837*'Prislista 2021-10-01'!$H$1</f>
        <v>327.42</v>
      </c>
      <c r="I837" s="11">
        <f>Prislista!I837*'Prislista 2021-10-01'!$H$1</f>
        <v>363.8</v>
      </c>
      <c r="J837" s="11">
        <f>Prislista!J837*'Prislista 2021-10-01'!$H$1</f>
        <v>411.95000000000005</v>
      </c>
      <c r="K837" s="11">
        <f>Prislista!K837*'Prislista 2021-10-01'!$H$1</f>
        <v>588.5</v>
      </c>
      <c r="L837" s="61" t="s">
        <v>48</v>
      </c>
    </row>
    <row r="838" spans="1:13" x14ac:dyDescent="0.35">
      <c r="A838" s="61" t="s">
        <v>106</v>
      </c>
      <c r="B838" s="61" t="s">
        <v>107</v>
      </c>
      <c r="C838" s="61" t="s">
        <v>7</v>
      </c>
      <c r="D838" s="61" t="s">
        <v>59</v>
      </c>
      <c r="E838" s="61" t="s">
        <v>3</v>
      </c>
      <c r="F838" s="61" t="s">
        <v>63</v>
      </c>
      <c r="G838" s="61" t="s">
        <v>27</v>
      </c>
      <c r="H838" s="11">
        <f>Prislista!H838*'Prislista 2021-10-01'!$H$1</f>
        <v>327.42</v>
      </c>
      <c r="I838" s="11">
        <f>Prislista!I838*'Prislista 2021-10-01'!$H$1</f>
        <v>363.8</v>
      </c>
      <c r="J838" s="11">
        <f>Prislista!J838*'Prislista 2021-10-01'!$H$1</f>
        <v>411.95000000000005</v>
      </c>
      <c r="K838" s="11">
        <f>Prislista!K838*'Prislista 2021-10-01'!$H$1</f>
        <v>588.5</v>
      </c>
      <c r="L838" s="61" t="s">
        <v>48</v>
      </c>
    </row>
    <row r="839" spans="1:13" x14ac:dyDescent="0.35">
      <c r="A839" s="61" t="s">
        <v>106</v>
      </c>
      <c r="B839" s="61" t="s">
        <v>107</v>
      </c>
      <c r="C839" s="61" t="s">
        <v>7</v>
      </c>
      <c r="D839" s="61" t="s">
        <v>61</v>
      </c>
      <c r="E839" s="61" t="s">
        <v>2</v>
      </c>
      <c r="F839" s="61" t="s">
        <v>63</v>
      </c>
      <c r="G839" s="61" t="s">
        <v>62</v>
      </c>
      <c r="H839" s="11">
        <f>Prislista!H839*'Prislista 2021-10-01'!$H$1</f>
        <v>327.42</v>
      </c>
      <c r="I839" s="11">
        <f>Prislista!I839*'Prislista 2021-10-01'!$H$1</f>
        <v>363.8</v>
      </c>
      <c r="J839" s="11">
        <f>Prislista!J839*'Prislista 2021-10-01'!$H$1</f>
        <v>411.95000000000005</v>
      </c>
      <c r="K839" s="11">
        <f>Prislista!K839*'Prislista 2021-10-01'!$H$1</f>
        <v>463.31</v>
      </c>
      <c r="L839" s="61" t="s">
        <v>48</v>
      </c>
    </row>
    <row r="840" spans="1:13" x14ac:dyDescent="0.35">
      <c r="A840" s="61" t="s">
        <v>106</v>
      </c>
      <c r="B840" s="61" t="s">
        <v>107</v>
      </c>
      <c r="C840" s="61" t="s">
        <v>8</v>
      </c>
      <c r="D840" s="61" t="s">
        <v>47</v>
      </c>
      <c r="E840" s="61" t="s">
        <v>2</v>
      </c>
      <c r="F840" s="61" t="s">
        <v>63</v>
      </c>
      <c r="G840" s="61" t="s">
        <v>10</v>
      </c>
      <c r="H840" s="11">
        <f>Prislista!H840*'Prislista 2021-10-01'!$H$1</f>
        <v>525.22020000000009</v>
      </c>
      <c r="I840" s="11">
        <f>Prislista!I840*'Prislista 2021-10-01'!$H$1</f>
        <v>583.57799999999997</v>
      </c>
      <c r="J840" s="11">
        <f>Prislista!J840*'Prislista 2021-10-01'!$H$1</f>
        <v>648.42000000000007</v>
      </c>
      <c r="K840" s="11">
        <f>Prislista!K840*'Prislista 2021-10-01'!$H$1</f>
        <v>925.55000000000007</v>
      </c>
      <c r="L840" s="61" t="s">
        <v>48</v>
      </c>
      <c r="M840" s="61">
        <v>30000</v>
      </c>
    </row>
    <row r="841" spans="1:13" x14ac:dyDescent="0.35">
      <c r="A841" s="61" t="s">
        <v>106</v>
      </c>
      <c r="B841" s="61" t="s">
        <v>107</v>
      </c>
      <c r="C841" s="61" t="s">
        <v>8</v>
      </c>
      <c r="D841" s="61" t="s">
        <v>47</v>
      </c>
      <c r="E841" s="61" t="s">
        <v>2</v>
      </c>
      <c r="F841" s="61" t="s">
        <v>63</v>
      </c>
      <c r="G841" s="61" t="s">
        <v>11</v>
      </c>
      <c r="H841" s="11">
        <f>Prislista!H841*'Prislista 2021-10-01'!$H$1</f>
        <v>525.22020000000009</v>
      </c>
      <c r="I841" s="11">
        <f>Prislista!I841*'Prislista 2021-10-01'!$H$1</f>
        <v>583.57799999999997</v>
      </c>
      <c r="J841" s="11">
        <f>Prislista!J841*'Prislista 2021-10-01'!$H$1</f>
        <v>648.42000000000007</v>
      </c>
      <c r="K841" s="11">
        <f>Prislista!K841*'Prislista 2021-10-01'!$H$1</f>
        <v>925.55000000000007</v>
      </c>
      <c r="L841" s="61" t="s">
        <v>48</v>
      </c>
      <c r="M841" s="61">
        <v>30000</v>
      </c>
    </row>
    <row r="842" spans="1:13" x14ac:dyDescent="0.35">
      <c r="A842" s="61" t="s">
        <v>106</v>
      </c>
      <c r="B842" s="61" t="s">
        <v>107</v>
      </c>
      <c r="C842" s="61" t="s">
        <v>8</v>
      </c>
      <c r="D842" s="61" t="s">
        <v>47</v>
      </c>
      <c r="E842" s="61" t="s">
        <v>2</v>
      </c>
      <c r="F842" s="61" t="s">
        <v>63</v>
      </c>
      <c r="G842" s="61" t="s">
        <v>49</v>
      </c>
      <c r="H842" s="11">
        <f>Prislista!H842*'Prislista 2021-10-01'!$H$1</f>
        <v>525.22020000000009</v>
      </c>
      <c r="I842" s="11">
        <f>Prislista!I842*'Prislista 2021-10-01'!$H$1</f>
        <v>583.57799999999997</v>
      </c>
      <c r="J842" s="11">
        <f>Prislista!J842*'Prislista 2021-10-01'!$H$1</f>
        <v>648.42000000000007</v>
      </c>
      <c r="K842" s="11">
        <f>Prislista!K842*'Prislista 2021-10-01'!$H$1</f>
        <v>925.55000000000007</v>
      </c>
      <c r="L842" s="61" t="s">
        <v>48</v>
      </c>
      <c r="M842" s="61">
        <v>30000</v>
      </c>
    </row>
    <row r="843" spans="1:13" x14ac:dyDescent="0.35">
      <c r="A843" s="61" t="s">
        <v>106</v>
      </c>
      <c r="B843" s="61" t="s">
        <v>107</v>
      </c>
      <c r="C843" s="61" t="s">
        <v>8</v>
      </c>
      <c r="D843" s="61" t="s">
        <v>47</v>
      </c>
      <c r="E843" s="61" t="s">
        <v>2</v>
      </c>
      <c r="F843" s="61" t="s">
        <v>63</v>
      </c>
      <c r="G843" s="61" t="s">
        <v>12</v>
      </c>
      <c r="H843" s="11">
        <f>Prislista!H843*'Prislista 2021-10-01'!$H$1</f>
        <v>525.22020000000009</v>
      </c>
      <c r="I843" s="11">
        <f>Prislista!I843*'Prislista 2021-10-01'!$H$1</f>
        <v>583.57799999999997</v>
      </c>
      <c r="J843" s="11">
        <f>Prislista!J843*'Prislista 2021-10-01'!$H$1</f>
        <v>648.42000000000007</v>
      </c>
      <c r="K843" s="11">
        <f>Prislista!K843*'Prislista 2021-10-01'!$H$1</f>
        <v>925.55000000000007</v>
      </c>
      <c r="L843" s="61" t="s">
        <v>48</v>
      </c>
      <c r="M843" s="61">
        <v>30000</v>
      </c>
    </row>
    <row r="844" spans="1:13" x14ac:dyDescent="0.35">
      <c r="A844" s="61" t="s">
        <v>106</v>
      </c>
      <c r="B844" s="61" t="s">
        <v>107</v>
      </c>
      <c r="C844" s="61" t="s">
        <v>8</v>
      </c>
      <c r="D844" s="61" t="s">
        <v>50</v>
      </c>
      <c r="E844" s="61" t="s">
        <v>2</v>
      </c>
      <c r="F844" s="61" t="s">
        <v>63</v>
      </c>
      <c r="G844" s="61" t="s">
        <v>13</v>
      </c>
      <c r="H844" s="11">
        <f>Prislista!H844*'Prislista 2021-10-01'!$H$1</f>
        <v>409.27500000000003</v>
      </c>
      <c r="I844" s="11">
        <f>Prislista!I844*'Prislista 2021-10-01'!$H$1</f>
        <v>454.75</v>
      </c>
      <c r="J844" s="11">
        <f>Prislista!J844*'Prislista 2021-10-01'!$H$1</f>
        <v>648.42000000000007</v>
      </c>
      <c r="K844" s="11">
        <f>Prislista!K844*'Prislista 2021-10-01'!$H$1</f>
        <v>925.55000000000007</v>
      </c>
      <c r="L844" s="61" t="s">
        <v>48</v>
      </c>
      <c r="M844" s="61">
        <v>30000</v>
      </c>
    </row>
    <row r="845" spans="1:13" x14ac:dyDescent="0.35">
      <c r="A845" s="61" t="s">
        <v>106</v>
      </c>
      <c r="B845" s="61" t="s">
        <v>107</v>
      </c>
      <c r="C845" s="61" t="s">
        <v>8</v>
      </c>
      <c r="D845" s="61" t="s">
        <v>50</v>
      </c>
      <c r="E845" s="61" t="s">
        <v>2</v>
      </c>
      <c r="F845" s="61" t="s">
        <v>63</v>
      </c>
      <c r="G845" s="61" t="s">
        <v>14</v>
      </c>
      <c r="H845" s="11">
        <f>Prislista!H845*'Prislista 2021-10-01'!$H$1</f>
        <v>409.27500000000003</v>
      </c>
      <c r="I845" s="11">
        <f>Prislista!I845*'Prislista 2021-10-01'!$H$1</f>
        <v>454.75</v>
      </c>
      <c r="J845" s="11">
        <f>Prislista!J845*'Prislista 2021-10-01'!$H$1</f>
        <v>648.42000000000007</v>
      </c>
      <c r="K845" s="11">
        <f>Prislista!K845*'Prislista 2021-10-01'!$H$1</f>
        <v>925.55000000000007</v>
      </c>
      <c r="L845" s="61" t="s">
        <v>48</v>
      </c>
      <c r="M845" s="61">
        <v>30000</v>
      </c>
    </row>
    <row r="846" spans="1:13" x14ac:dyDescent="0.35">
      <c r="A846" s="61" t="s">
        <v>106</v>
      </c>
      <c r="B846" s="61" t="s">
        <v>107</v>
      </c>
      <c r="C846" s="61" t="s">
        <v>8</v>
      </c>
      <c r="D846" s="61" t="s">
        <v>50</v>
      </c>
      <c r="E846" s="61" t="s">
        <v>2</v>
      </c>
      <c r="F846" s="61" t="s">
        <v>63</v>
      </c>
      <c r="G846" s="61" t="s">
        <v>15</v>
      </c>
      <c r="H846" s="11">
        <f>Prislista!H846*'Prislista 2021-10-01'!$H$1</f>
        <v>409.27500000000003</v>
      </c>
      <c r="I846" s="11">
        <f>Prislista!I846*'Prislista 2021-10-01'!$H$1</f>
        <v>454.75</v>
      </c>
      <c r="J846" s="11">
        <f>Prislista!J846*'Prislista 2021-10-01'!$H$1</f>
        <v>648.42000000000007</v>
      </c>
      <c r="K846" s="11">
        <f>Prislista!K846*'Prislista 2021-10-01'!$H$1</f>
        <v>925.55000000000007</v>
      </c>
      <c r="L846" s="61" t="s">
        <v>48</v>
      </c>
      <c r="M846" s="61">
        <v>30000</v>
      </c>
    </row>
    <row r="847" spans="1:13" x14ac:dyDescent="0.35">
      <c r="A847" s="61" t="s">
        <v>106</v>
      </c>
      <c r="B847" s="61" t="s">
        <v>107</v>
      </c>
      <c r="C847" s="61" t="s">
        <v>8</v>
      </c>
      <c r="D847" s="61" t="s">
        <v>50</v>
      </c>
      <c r="E847" s="61" t="s">
        <v>2</v>
      </c>
      <c r="F847" s="61" t="s">
        <v>63</v>
      </c>
      <c r="G847" s="61" t="s">
        <v>16</v>
      </c>
      <c r="H847" s="11">
        <f>Prislista!H847*'Prislista 2021-10-01'!$H$1</f>
        <v>409.27500000000003</v>
      </c>
      <c r="I847" s="11">
        <f>Prislista!I847*'Prislista 2021-10-01'!$H$1</f>
        <v>454.75</v>
      </c>
      <c r="J847" s="11">
        <f>Prislista!J847*'Prislista 2021-10-01'!$H$1</f>
        <v>648.42000000000007</v>
      </c>
      <c r="K847" s="11">
        <f>Prislista!K847*'Prislista 2021-10-01'!$H$1</f>
        <v>925.55000000000007</v>
      </c>
      <c r="L847" s="61" t="s">
        <v>48</v>
      </c>
      <c r="M847" s="61">
        <v>30000</v>
      </c>
    </row>
    <row r="848" spans="1:13" x14ac:dyDescent="0.35">
      <c r="A848" s="61" t="s">
        <v>106</v>
      </c>
      <c r="B848" s="61" t="s">
        <v>107</v>
      </c>
      <c r="C848" s="61" t="s">
        <v>8</v>
      </c>
      <c r="D848" s="61" t="s">
        <v>50</v>
      </c>
      <c r="E848" s="61" t="s">
        <v>2</v>
      </c>
      <c r="F848" s="61" t="s">
        <v>63</v>
      </c>
      <c r="G848" s="61" t="s">
        <v>17</v>
      </c>
      <c r="H848" s="11">
        <f>Prislista!H848*'Prislista 2021-10-01'!$H$1</f>
        <v>409.27500000000003</v>
      </c>
      <c r="I848" s="11">
        <f>Prislista!I848*'Prislista 2021-10-01'!$H$1</f>
        <v>454.75</v>
      </c>
      <c r="J848" s="11">
        <f>Prislista!J848*'Prislista 2021-10-01'!$H$1</f>
        <v>648.42000000000007</v>
      </c>
      <c r="K848" s="11">
        <f>Prislista!K848*'Prislista 2021-10-01'!$H$1</f>
        <v>925.55000000000007</v>
      </c>
      <c r="L848" s="61" t="s">
        <v>48</v>
      </c>
      <c r="M848" s="61">
        <v>30000</v>
      </c>
    </row>
    <row r="849" spans="1:13" x14ac:dyDescent="0.35">
      <c r="A849" s="61" t="s">
        <v>106</v>
      </c>
      <c r="B849" s="61" t="s">
        <v>107</v>
      </c>
      <c r="C849" s="61" t="s">
        <v>8</v>
      </c>
      <c r="D849" s="61" t="s">
        <v>51</v>
      </c>
      <c r="E849" s="61" t="s">
        <v>2</v>
      </c>
      <c r="F849" s="61" t="s">
        <v>63</v>
      </c>
      <c r="G849" s="61" t="s">
        <v>18</v>
      </c>
      <c r="H849" s="11">
        <f>Prislista!H849*'Prislista 2021-10-01'!$H$1</f>
        <v>387.12600000000003</v>
      </c>
      <c r="I849" s="11">
        <f>Prislista!I849*'Prislista 2021-10-01'!$H$1</f>
        <v>430.14000000000004</v>
      </c>
      <c r="J849" s="11">
        <f>Prislista!J849*'Prislista 2021-10-01'!$H$1</f>
        <v>614.18000000000006</v>
      </c>
      <c r="K849" s="11">
        <f>Prislista!K849*'Prislista 2021-10-01'!$H$1</f>
        <v>877.40000000000009</v>
      </c>
      <c r="L849" s="61" t="s">
        <v>48</v>
      </c>
      <c r="M849" s="61">
        <v>30000</v>
      </c>
    </row>
    <row r="850" spans="1:13" x14ac:dyDescent="0.35">
      <c r="A850" s="61" t="s">
        <v>106</v>
      </c>
      <c r="B850" s="61" t="s">
        <v>107</v>
      </c>
      <c r="C850" s="61" t="s">
        <v>8</v>
      </c>
      <c r="D850" s="61" t="s">
        <v>51</v>
      </c>
      <c r="E850" s="61" t="s">
        <v>2</v>
      </c>
      <c r="F850" s="61" t="s">
        <v>63</v>
      </c>
      <c r="G850" s="61" t="s">
        <v>19</v>
      </c>
      <c r="H850" s="11">
        <f>Prislista!H850*'Prislista 2021-10-01'!$H$1</f>
        <v>387.12600000000003</v>
      </c>
      <c r="I850" s="11">
        <f>Prislista!I850*'Prislista 2021-10-01'!$H$1</f>
        <v>430.14000000000004</v>
      </c>
      <c r="J850" s="11">
        <f>Prislista!J850*'Prislista 2021-10-01'!$H$1</f>
        <v>614.18000000000006</v>
      </c>
      <c r="K850" s="11">
        <f>Prislista!K850*'Prislista 2021-10-01'!$H$1</f>
        <v>877.40000000000009</v>
      </c>
      <c r="L850" s="61" t="s">
        <v>48</v>
      </c>
      <c r="M850" s="61">
        <v>30000</v>
      </c>
    </row>
    <row r="851" spans="1:13" x14ac:dyDescent="0.35">
      <c r="A851" s="61" t="s">
        <v>106</v>
      </c>
      <c r="B851" s="61" t="s">
        <v>107</v>
      </c>
      <c r="C851" s="61" t="s">
        <v>8</v>
      </c>
      <c r="D851" s="61" t="s">
        <v>51</v>
      </c>
      <c r="E851" s="61" t="s">
        <v>3</v>
      </c>
      <c r="F851" s="61" t="s">
        <v>63</v>
      </c>
      <c r="G851" s="61" t="s">
        <v>20</v>
      </c>
      <c r="H851" s="11">
        <f>Prislista!H851*'Prislista 2021-10-01'!$H$1</f>
        <v>387.12600000000003</v>
      </c>
      <c r="I851" s="11">
        <f>Prislista!I851*'Prislista 2021-10-01'!$H$1</f>
        <v>430.14000000000004</v>
      </c>
      <c r="J851" s="11">
        <f>Prislista!J851*'Prislista 2021-10-01'!$H$1</f>
        <v>614.18000000000006</v>
      </c>
      <c r="K851" s="11">
        <f>Prislista!K851*'Prislista 2021-10-01'!$H$1</f>
        <v>877.40000000000009</v>
      </c>
      <c r="L851" s="61" t="s">
        <v>48</v>
      </c>
      <c r="M851" s="61">
        <v>30000</v>
      </c>
    </row>
    <row r="852" spans="1:13" x14ac:dyDescent="0.35">
      <c r="A852" s="61" t="s">
        <v>106</v>
      </c>
      <c r="B852" s="61" t="s">
        <v>107</v>
      </c>
      <c r="C852" s="61" t="s">
        <v>8</v>
      </c>
      <c r="D852" s="61" t="s">
        <v>51</v>
      </c>
      <c r="E852" s="61" t="s">
        <v>3</v>
      </c>
      <c r="F852" s="61" t="s">
        <v>63</v>
      </c>
      <c r="G852" s="61" t="s">
        <v>21</v>
      </c>
      <c r="H852" s="11">
        <f>Prislista!H852*'Prislista 2021-10-01'!$H$1</f>
        <v>387.12600000000003</v>
      </c>
      <c r="I852" s="11">
        <f>Prislista!I852*'Prislista 2021-10-01'!$H$1</f>
        <v>430.14000000000004</v>
      </c>
      <c r="J852" s="11">
        <f>Prislista!J852*'Prislista 2021-10-01'!$H$1</f>
        <v>614.18000000000006</v>
      </c>
      <c r="K852" s="11">
        <f>Prislista!K852*'Prislista 2021-10-01'!$H$1</f>
        <v>877.40000000000009</v>
      </c>
      <c r="L852" s="61" t="s">
        <v>48</v>
      </c>
      <c r="M852" s="61">
        <v>30000</v>
      </c>
    </row>
    <row r="853" spans="1:13" x14ac:dyDescent="0.35">
      <c r="A853" s="61" t="s">
        <v>106</v>
      </c>
      <c r="B853" s="61" t="s">
        <v>107</v>
      </c>
      <c r="C853" s="61" t="s">
        <v>8</v>
      </c>
      <c r="D853" s="61" t="s">
        <v>52</v>
      </c>
      <c r="E853" s="61" t="s">
        <v>2</v>
      </c>
      <c r="F853" s="61" t="s">
        <v>63</v>
      </c>
      <c r="G853" s="61" t="s">
        <v>53</v>
      </c>
      <c r="H853" s="11">
        <f>Prislista!H853*'Prislista 2021-10-01'!$H$1</f>
        <v>333.67950000000002</v>
      </c>
      <c r="I853" s="11">
        <f>Prislista!I853*'Prislista 2021-10-01'!$H$1</f>
        <v>370.755</v>
      </c>
      <c r="J853" s="11">
        <f>Prislista!J853*'Prislista 2021-10-01'!$H$1</f>
        <v>411.95000000000005</v>
      </c>
      <c r="K853" s="11">
        <f>Prislista!K853*'Prislista 2021-10-01'!$H$1</f>
        <v>588.5</v>
      </c>
      <c r="L853" s="61" t="s">
        <v>48</v>
      </c>
      <c r="M853" s="61">
        <v>30000</v>
      </c>
    </row>
    <row r="854" spans="1:13" x14ac:dyDescent="0.35">
      <c r="A854" s="61" t="s">
        <v>106</v>
      </c>
      <c r="B854" s="61" t="s">
        <v>107</v>
      </c>
      <c r="C854" s="61" t="s">
        <v>8</v>
      </c>
      <c r="D854" s="61" t="s">
        <v>52</v>
      </c>
      <c r="E854" s="61" t="s">
        <v>2</v>
      </c>
      <c r="F854" s="61" t="s">
        <v>63</v>
      </c>
      <c r="G854" s="61" t="s">
        <v>54</v>
      </c>
      <c r="H854" s="11">
        <f>Prislista!H854*'Prislista 2021-10-01'!$H$1</f>
        <v>333.67950000000002</v>
      </c>
      <c r="I854" s="11">
        <f>Prislista!I854*'Prislista 2021-10-01'!$H$1</f>
        <v>370.755</v>
      </c>
      <c r="J854" s="11">
        <f>Prislista!J854*'Prislista 2021-10-01'!$H$1</f>
        <v>411.95000000000005</v>
      </c>
      <c r="K854" s="11">
        <f>Prislista!K854*'Prislista 2021-10-01'!$H$1</f>
        <v>588.5</v>
      </c>
      <c r="L854" s="61" t="s">
        <v>48</v>
      </c>
      <c r="M854" s="61">
        <v>30000</v>
      </c>
    </row>
    <row r="855" spans="1:13" x14ac:dyDescent="0.35">
      <c r="A855" s="61" t="s">
        <v>106</v>
      </c>
      <c r="B855" s="61" t="s">
        <v>107</v>
      </c>
      <c r="C855" s="61" t="s">
        <v>8</v>
      </c>
      <c r="D855" s="61" t="s">
        <v>52</v>
      </c>
      <c r="E855" s="61" t="s">
        <v>2</v>
      </c>
      <c r="F855" s="61" t="s">
        <v>63</v>
      </c>
      <c r="G855" s="61" t="s">
        <v>55</v>
      </c>
      <c r="H855" s="11">
        <f>Prislista!H855*'Prislista 2021-10-01'!$H$1</f>
        <v>333.67950000000002</v>
      </c>
      <c r="I855" s="11">
        <f>Prislista!I855*'Prislista 2021-10-01'!$H$1</f>
        <v>370.755</v>
      </c>
      <c r="J855" s="11">
        <f>Prislista!J855*'Prislista 2021-10-01'!$H$1</f>
        <v>411.95000000000005</v>
      </c>
      <c r="K855" s="11">
        <f>Prislista!K855*'Prislista 2021-10-01'!$H$1</f>
        <v>588.5</v>
      </c>
      <c r="L855" s="61" t="s">
        <v>48</v>
      </c>
      <c r="M855" s="61">
        <v>30000</v>
      </c>
    </row>
    <row r="856" spans="1:13" x14ac:dyDescent="0.35">
      <c r="A856" s="61" t="s">
        <v>106</v>
      </c>
      <c r="B856" s="61" t="s">
        <v>107</v>
      </c>
      <c r="C856" s="61" t="s">
        <v>8</v>
      </c>
      <c r="D856" s="61" t="s">
        <v>52</v>
      </c>
      <c r="E856" s="61" t="s">
        <v>2</v>
      </c>
      <c r="F856" s="61" t="s">
        <v>63</v>
      </c>
      <c r="G856" s="61" t="s">
        <v>56</v>
      </c>
      <c r="H856" s="11">
        <f>Prislista!H856*'Prislista 2021-10-01'!$H$1</f>
        <v>333.67950000000002</v>
      </c>
      <c r="I856" s="11">
        <f>Prislista!I856*'Prislista 2021-10-01'!$H$1</f>
        <v>370.755</v>
      </c>
      <c r="J856" s="11">
        <f>Prislista!J856*'Prislista 2021-10-01'!$H$1</f>
        <v>411.95000000000005</v>
      </c>
      <c r="K856" s="11">
        <f>Prislista!K856*'Prislista 2021-10-01'!$H$1</f>
        <v>588.5</v>
      </c>
      <c r="L856" s="61" t="s">
        <v>48</v>
      </c>
      <c r="M856" s="61">
        <v>30000</v>
      </c>
    </row>
    <row r="857" spans="1:13" x14ac:dyDescent="0.35">
      <c r="A857" s="61" t="s">
        <v>106</v>
      </c>
      <c r="B857" s="61" t="s">
        <v>107</v>
      </c>
      <c r="C857" s="61" t="s">
        <v>8</v>
      </c>
      <c r="D857" s="61" t="s">
        <v>52</v>
      </c>
      <c r="E857" s="61" t="s">
        <v>2</v>
      </c>
      <c r="F857" s="61" t="s">
        <v>63</v>
      </c>
      <c r="G857" s="61" t="s">
        <v>57</v>
      </c>
      <c r="H857" s="11">
        <f>Prislista!H857*'Prislista 2021-10-01'!$H$1</f>
        <v>333.67950000000002</v>
      </c>
      <c r="I857" s="11">
        <f>Prislista!I857*'Prislista 2021-10-01'!$H$1</f>
        <v>370.755</v>
      </c>
      <c r="J857" s="11">
        <f>Prislista!J857*'Prislista 2021-10-01'!$H$1</f>
        <v>411.95000000000005</v>
      </c>
      <c r="K857" s="11">
        <f>Prislista!K857*'Prislista 2021-10-01'!$H$1</f>
        <v>588.5</v>
      </c>
      <c r="L857" s="61" t="s">
        <v>48</v>
      </c>
      <c r="M857" s="61">
        <v>30000</v>
      </c>
    </row>
    <row r="858" spans="1:13" x14ac:dyDescent="0.35">
      <c r="A858" s="61" t="s">
        <v>106</v>
      </c>
      <c r="B858" s="61" t="s">
        <v>107</v>
      </c>
      <c r="C858" s="61" t="s">
        <v>8</v>
      </c>
      <c r="D858" s="61" t="s">
        <v>58</v>
      </c>
      <c r="E858" s="61" t="s">
        <v>2</v>
      </c>
      <c r="F858" s="61" t="s">
        <v>63</v>
      </c>
      <c r="G858" s="61" t="s">
        <v>22</v>
      </c>
      <c r="H858" s="11">
        <f>Prislista!H858*'Prislista 2021-10-01'!$H$1</f>
        <v>327.42</v>
      </c>
      <c r="I858" s="11">
        <f>Prislista!I858*'Prislista 2021-10-01'!$H$1</f>
        <v>363.8</v>
      </c>
      <c r="J858" s="11">
        <f>Prislista!J858*'Prislista 2021-10-01'!$H$1</f>
        <v>411.95000000000005</v>
      </c>
      <c r="K858" s="11">
        <f>Prislista!K858*'Prislista 2021-10-01'!$H$1</f>
        <v>588.5</v>
      </c>
      <c r="L858" s="61" t="s">
        <v>48</v>
      </c>
      <c r="M858" s="61">
        <v>30000</v>
      </c>
    </row>
    <row r="859" spans="1:13" x14ac:dyDescent="0.35">
      <c r="A859" s="61" t="s">
        <v>106</v>
      </c>
      <c r="B859" s="61" t="s">
        <v>107</v>
      </c>
      <c r="C859" s="61" t="s">
        <v>8</v>
      </c>
      <c r="D859" s="61" t="s">
        <v>58</v>
      </c>
      <c r="E859" s="61" t="s">
        <v>2</v>
      </c>
      <c r="F859" s="61" t="s">
        <v>63</v>
      </c>
      <c r="G859" s="61" t="s">
        <v>23</v>
      </c>
      <c r="H859" s="11">
        <f>Prislista!H859*'Prislista 2021-10-01'!$H$1</f>
        <v>327.42</v>
      </c>
      <c r="I859" s="11">
        <f>Prislista!I859*'Prislista 2021-10-01'!$H$1</f>
        <v>363.8</v>
      </c>
      <c r="J859" s="11">
        <f>Prislista!J859*'Prislista 2021-10-01'!$H$1</f>
        <v>411.95000000000005</v>
      </c>
      <c r="K859" s="11">
        <f>Prislista!K859*'Prislista 2021-10-01'!$H$1</f>
        <v>588.5</v>
      </c>
      <c r="L859" s="61" t="s">
        <v>48</v>
      </c>
      <c r="M859" s="61">
        <v>30000</v>
      </c>
    </row>
    <row r="860" spans="1:13" x14ac:dyDescent="0.35">
      <c r="A860" s="61" t="s">
        <v>106</v>
      </c>
      <c r="B860" s="61" t="s">
        <v>107</v>
      </c>
      <c r="C860" s="61" t="s">
        <v>8</v>
      </c>
      <c r="D860" s="61" t="s">
        <v>58</v>
      </c>
      <c r="E860" s="61" t="s">
        <v>3</v>
      </c>
      <c r="F860" s="61" t="s">
        <v>63</v>
      </c>
      <c r="G860" s="61" t="s">
        <v>24</v>
      </c>
      <c r="H860" s="11">
        <f>Prislista!H860*'Prislista 2021-10-01'!$H$1</f>
        <v>327.42</v>
      </c>
      <c r="I860" s="11">
        <f>Prislista!I860*'Prislista 2021-10-01'!$H$1</f>
        <v>363.8</v>
      </c>
      <c r="J860" s="11">
        <f>Prislista!J860*'Prislista 2021-10-01'!$H$1</f>
        <v>411.95000000000005</v>
      </c>
      <c r="K860" s="11">
        <f>Prislista!K860*'Prislista 2021-10-01'!$H$1</f>
        <v>588.5</v>
      </c>
      <c r="L860" s="61" t="s">
        <v>48</v>
      </c>
      <c r="M860" s="61">
        <v>30000</v>
      </c>
    </row>
    <row r="861" spans="1:13" x14ac:dyDescent="0.35">
      <c r="A861" s="61" t="s">
        <v>106</v>
      </c>
      <c r="B861" s="61" t="s">
        <v>107</v>
      </c>
      <c r="C861" s="61" t="s">
        <v>8</v>
      </c>
      <c r="D861" s="61" t="s">
        <v>59</v>
      </c>
      <c r="E861" s="61" t="s">
        <v>2</v>
      </c>
      <c r="F861" s="61" t="s">
        <v>63</v>
      </c>
      <c r="G861" s="61" t="s">
        <v>60</v>
      </c>
      <c r="H861" s="11">
        <f>Prislista!H861*'Prislista 2021-10-01'!$H$1</f>
        <v>327.42</v>
      </c>
      <c r="I861" s="11">
        <f>Prislista!I861*'Prislista 2021-10-01'!$H$1</f>
        <v>363.8</v>
      </c>
      <c r="J861" s="11">
        <f>Prislista!J861*'Prislista 2021-10-01'!$H$1</f>
        <v>411.95000000000005</v>
      </c>
      <c r="K861" s="11">
        <f>Prislista!K861*'Prislista 2021-10-01'!$H$1</f>
        <v>588.5</v>
      </c>
      <c r="L861" s="61" t="s">
        <v>48</v>
      </c>
      <c r="M861" s="61">
        <v>30000</v>
      </c>
    </row>
    <row r="862" spans="1:13" x14ac:dyDescent="0.35">
      <c r="A862" s="61" t="s">
        <v>106</v>
      </c>
      <c r="B862" s="61" t="s">
        <v>107</v>
      </c>
      <c r="C862" s="61" t="s">
        <v>8</v>
      </c>
      <c r="D862" s="61" t="s">
        <v>59</v>
      </c>
      <c r="E862" s="61" t="s">
        <v>2</v>
      </c>
      <c r="F862" s="61" t="s">
        <v>63</v>
      </c>
      <c r="G862" s="61" t="s">
        <v>25</v>
      </c>
      <c r="H862" s="11">
        <f>Prislista!H862*'Prislista 2021-10-01'!$H$1</f>
        <v>327.42</v>
      </c>
      <c r="I862" s="11">
        <f>Prislista!I862*'Prislista 2021-10-01'!$H$1</f>
        <v>363.8</v>
      </c>
      <c r="J862" s="11">
        <f>Prislista!J862*'Prislista 2021-10-01'!$H$1</f>
        <v>411.95000000000005</v>
      </c>
      <c r="K862" s="11">
        <f>Prislista!K862*'Prislista 2021-10-01'!$H$1</f>
        <v>588.5</v>
      </c>
      <c r="L862" s="61" t="s">
        <v>48</v>
      </c>
      <c r="M862" s="61">
        <v>30000</v>
      </c>
    </row>
    <row r="863" spans="1:13" x14ac:dyDescent="0.35">
      <c r="A863" s="61" t="s">
        <v>106</v>
      </c>
      <c r="B863" s="61" t="s">
        <v>107</v>
      </c>
      <c r="C863" s="61" t="s">
        <v>8</v>
      </c>
      <c r="D863" s="61" t="s">
        <v>59</v>
      </c>
      <c r="E863" s="61" t="s">
        <v>2</v>
      </c>
      <c r="F863" s="61" t="s">
        <v>63</v>
      </c>
      <c r="G863" s="61" t="s">
        <v>26</v>
      </c>
      <c r="H863" s="11">
        <f>Prislista!H863*'Prislista 2021-10-01'!$H$1</f>
        <v>327.42</v>
      </c>
      <c r="I863" s="11">
        <f>Prislista!I863*'Prislista 2021-10-01'!$H$1</f>
        <v>363.8</v>
      </c>
      <c r="J863" s="11">
        <f>Prislista!J863*'Prislista 2021-10-01'!$H$1</f>
        <v>411.95000000000005</v>
      </c>
      <c r="K863" s="11">
        <f>Prislista!K863*'Prislista 2021-10-01'!$H$1</f>
        <v>588.5</v>
      </c>
      <c r="L863" s="61" t="s">
        <v>48</v>
      </c>
      <c r="M863" s="61">
        <v>30000</v>
      </c>
    </row>
    <row r="864" spans="1:13" x14ac:dyDescent="0.35">
      <c r="A864" s="61" t="s">
        <v>106</v>
      </c>
      <c r="B864" s="61" t="s">
        <v>107</v>
      </c>
      <c r="C864" s="61" t="s">
        <v>8</v>
      </c>
      <c r="D864" s="61" t="s">
        <v>59</v>
      </c>
      <c r="E864" s="61" t="s">
        <v>3</v>
      </c>
      <c r="F864" s="61" t="s">
        <v>63</v>
      </c>
      <c r="G864" s="61" t="s">
        <v>27</v>
      </c>
      <c r="H864" s="11">
        <f>Prislista!H864*'Prislista 2021-10-01'!$H$1</f>
        <v>327.42</v>
      </c>
      <c r="I864" s="11">
        <f>Prislista!I864*'Prislista 2021-10-01'!$H$1</f>
        <v>363.8</v>
      </c>
      <c r="J864" s="11">
        <f>Prislista!J864*'Prislista 2021-10-01'!$H$1</f>
        <v>411.95000000000005</v>
      </c>
      <c r="K864" s="11">
        <f>Prislista!K864*'Prislista 2021-10-01'!$H$1</f>
        <v>588.5</v>
      </c>
      <c r="L864" s="61" t="s">
        <v>48</v>
      </c>
      <c r="M864" s="61">
        <v>30000</v>
      </c>
    </row>
    <row r="865" spans="1:13" x14ac:dyDescent="0.35">
      <c r="A865" s="61" t="s">
        <v>106</v>
      </c>
      <c r="B865" s="61" t="s">
        <v>107</v>
      </c>
      <c r="C865" s="61" t="s">
        <v>8</v>
      </c>
      <c r="D865" s="61" t="s">
        <v>61</v>
      </c>
      <c r="E865" s="61" t="s">
        <v>2</v>
      </c>
      <c r="F865" s="61" t="s">
        <v>63</v>
      </c>
      <c r="G865" s="61" t="s">
        <v>62</v>
      </c>
      <c r="H865" s="11">
        <f>Prislista!H865*'Prislista 2021-10-01'!$H$1</f>
        <v>327.42</v>
      </c>
      <c r="I865" s="11">
        <f>Prislista!I865*'Prislista 2021-10-01'!$H$1</f>
        <v>363.8</v>
      </c>
      <c r="J865" s="11">
        <f>Prislista!J865*'Prislista 2021-10-01'!$H$1</f>
        <v>411.95000000000005</v>
      </c>
      <c r="K865" s="11">
        <f>Prislista!K865*'Prislista 2021-10-01'!$H$1</f>
        <v>463.31</v>
      </c>
      <c r="L865" s="61" t="s">
        <v>48</v>
      </c>
      <c r="M865" s="61">
        <v>30000</v>
      </c>
    </row>
    <row r="866" spans="1:13" x14ac:dyDescent="0.35">
      <c r="A866" s="61" t="s">
        <v>139</v>
      </c>
      <c r="B866" s="61" t="s">
        <v>108</v>
      </c>
      <c r="C866" s="61" t="s">
        <v>2</v>
      </c>
      <c r="D866" s="61" t="s">
        <v>47</v>
      </c>
      <c r="E866" s="61" t="s">
        <v>2</v>
      </c>
      <c r="F866" s="61" t="s">
        <v>63</v>
      </c>
      <c r="G866" s="61" t="s">
        <v>10</v>
      </c>
      <c r="H866" s="11">
        <f>Prislista!H866*'Prislista 2021-10-01'!$H$1</f>
        <v>533.88720000000001</v>
      </c>
      <c r="I866" s="11">
        <f>Prislista!I866*'Prislista 2021-10-01'!$H$1</f>
        <v>593.20799999999997</v>
      </c>
      <c r="J866" s="11">
        <f>Prislista!J866*'Prislista 2021-10-01'!$H$1</f>
        <v>659.12</v>
      </c>
      <c r="K866" s="11">
        <f>Prislista!K866*'Prislista 2021-10-01'!$H$1</f>
        <v>941.6</v>
      </c>
      <c r="L866" s="61" t="s">
        <v>48</v>
      </c>
      <c r="M866" s="61">
        <v>24000</v>
      </c>
    </row>
    <row r="867" spans="1:13" x14ac:dyDescent="0.35">
      <c r="A867" s="61" t="s">
        <v>139</v>
      </c>
      <c r="B867" s="61" t="s">
        <v>108</v>
      </c>
      <c r="C867" s="61" t="s">
        <v>2</v>
      </c>
      <c r="D867" s="61" t="s">
        <v>47</v>
      </c>
      <c r="E867" s="61" t="s">
        <v>2</v>
      </c>
      <c r="F867" s="61" t="s">
        <v>63</v>
      </c>
      <c r="G867" s="61" t="s">
        <v>11</v>
      </c>
      <c r="H867" s="11">
        <f>Prislista!H867*'Prislista 2021-10-01'!$H$1</f>
        <v>533.88720000000001</v>
      </c>
      <c r="I867" s="11">
        <f>Prislista!I867*'Prislista 2021-10-01'!$H$1</f>
        <v>593.20799999999997</v>
      </c>
      <c r="J867" s="11">
        <f>Prislista!J867*'Prislista 2021-10-01'!$H$1</f>
        <v>659.12</v>
      </c>
      <c r="K867" s="11">
        <f>Prislista!K867*'Prislista 2021-10-01'!$H$1</f>
        <v>941.6</v>
      </c>
      <c r="L867" s="61" t="s">
        <v>48</v>
      </c>
      <c r="M867" s="61">
        <v>24000</v>
      </c>
    </row>
    <row r="868" spans="1:13" x14ac:dyDescent="0.35">
      <c r="A868" s="61" t="s">
        <v>139</v>
      </c>
      <c r="B868" s="61" t="s">
        <v>108</v>
      </c>
      <c r="C868" s="61" t="s">
        <v>2</v>
      </c>
      <c r="D868" s="61" t="s">
        <v>47</v>
      </c>
      <c r="E868" s="61" t="s">
        <v>2</v>
      </c>
      <c r="F868" s="61" t="s">
        <v>63</v>
      </c>
      <c r="G868" s="61" t="s">
        <v>49</v>
      </c>
      <c r="H868" s="11">
        <f>Prislista!H868*'Prislista 2021-10-01'!$H$1</f>
        <v>533.88720000000001</v>
      </c>
      <c r="I868" s="11">
        <f>Prislista!I868*'Prislista 2021-10-01'!$H$1</f>
        <v>593.20799999999997</v>
      </c>
      <c r="J868" s="11">
        <f>Prislista!J868*'Prislista 2021-10-01'!$H$1</f>
        <v>659.12</v>
      </c>
      <c r="K868" s="11">
        <f>Prislista!K868*'Prislista 2021-10-01'!$H$1</f>
        <v>941.6</v>
      </c>
      <c r="L868" s="61" t="s">
        <v>48</v>
      </c>
      <c r="M868" s="61">
        <v>24000</v>
      </c>
    </row>
    <row r="869" spans="1:13" x14ac:dyDescent="0.35">
      <c r="A869" s="61" t="s">
        <v>139</v>
      </c>
      <c r="B869" s="61" t="s">
        <v>108</v>
      </c>
      <c r="C869" s="61" t="s">
        <v>2</v>
      </c>
      <c r="D869" s="61" t="s">
        <v>47</v>
      </c>
      <c r="E869" s="61" t="s">
        <v>2</v>
      </c>
      <c r="F869" s="61" t="s">
        <v>63</v>
      </c>
      <c r="G869" s="61" t="s">
        <v>12</v>
      </c>
      <c r="H869" s="11">
        <f>Prislista!H869*'Prislista 2021-10-01'!$H$1</f>
        <v>533.88720000000001</v>
      </c>
      <c r="I869" s="11">
        <f>Prislista!I869*'Prislista 2021-10-01'!$H$1</f>
        <v>593.20799999999997</v>
      </c>
      <c r="J869" s="11">
        <f>Prislista!J869*'Prislista 2021-10-01'!$H$1</f>
        <v>659.12</v>
      </c>
      <c r="K869" s="11">
        <f>Prislista!K869*'Prislista 2021-10-01'!$H$1</f>
        <v>941.6</v>
      </c>
      <c r="L869" s="61" t="s">
        <v>48</v>
      </c>
      <c r="M869" s="61">
        <v>24000</v>
      </c>
    </row>
    <row r="870" spans="1:13" x14ac:dyDescent="0.35">
      <c r="A870" s="61" t="s">
        <v>139</v>
      </c>
      <c r="B870" s="61" t="s">
        <v>108</v>
      </c>
      <c r="C870" s="61" t="s">
        <v>2</v>
      </c>
      <c r="D870" s="61" t="s">
        <v>50</v>
      </c>
      <c r="E870" s="61" t="s">
        <v>2</v>
      </c>
      <c r="F870" s="61" t="s">
        <v>63</v>
      </c>
      <c r="G870" s="61" t="s">
        <v>13</v>
      </c>
      <c r="H870" s="11">
        <f>Prislista!H870*'Prislista 2021-10-01'!$H$1</f>
        <v>439.12800000000004</v>
      </c>
      <c r="I870" s="11">
        <f>Prislista!I870*'Prislista 2021-10-01'!$H$1</f>
        <v>487.92</v>
      </c>
      <c r="J870" s="11">
        <f>Prislista!J870*'Prislista 2021-10-01'!$H$1</f>
        <v>696.57</v>
      </c>
      <c r="K870" s="11">
        <f>Prislista!K870*'Prislista 2021-10-01'!$H$1</f>
        <v>995.1</v>
      </c>
      <c r="L870" s="61" t="s">
        <v>48</v>
      </c>
      <c r="M870" s="61">
        <v>24000</v>
      </c>
    </row>
    <row r="871" spans="1:13" x14ac:dyDescent="0.35">
      <c r="A871" s="61" t="s">
        <v>139</v>
      </c>
      <c r="B871" s="61" t="s">
        <v>108</v>
      </c>
      <c r="C871" s="61" t="s">
        <v>2</v>
      </c>
      <c r="D871" s="61" t="s">
        <v>50</v>
      </c>
      <c r="E871" s="61" t="s">
        <v>2</v>
      </c>
      <c r="F871" s="61" t="s">
        <v>63</v>
      </c>
      <c r="G871" s="61" t="s">
        <v>14</v>
      </c>
      <c r="H871" s="11">
        <f>Prislista!H871*'Prislista 2021-10-01'!$H$1</f>
        <v>439.12800000000004</v>
      </c>
      <c r="I871" s="11">
        <f>Prislista!I871*'Prislista 2021-10-01'!$H$1</f>
        <v>487.92</v>
      </c>
      <c r="J871" s="11">
        <f>Prislista!J871*'Prislista 2021-10-01'!$H$1</f>
        <v>696.57</v>
      </c>
      <c r="K871" s="11">
        <f>Prislista!K871*'Prislista 2021-10-01'!$H$1</f>
        <v>995.1</v>
      </c>
      <c r="L871" s="61" t="s">
        <v>48</v>
      </c>
      <c r="M871" s="61">
        <v>24000</v>
      </c>
    </row>
    <row r="872" spans="1:13" x14ac:dyDescent="0.35">
      <c r="A872" s="61" t="s">
        <v>139</v>
      </c>
      <c r="B872" s="61" t="s">
        <v>108</v>
      </c>
      <c r="C872" s="61" t="s">
        <v>2</v>
      </c>
      <c r="D872" s="61" t="s">
        <v>50</v>
      </c>
      <c r="E872" s="61" t="s">
        <v>2</v>
      </c>
      <c r="F872" s="61" t="s">
        <v>63</v>
      </c>
      <c r="G872" s="61" t="s">
        <v>15</v>
      </c>
      <c r="H872" s="11">
        <f>Prislista!H872*'Prislista 2021-10-01'!$H$1</f>
        <v>439.12800000000004</v>
      </c>
      <c r="I872" s="11">
        <f>Prislista!I872*'Prislista 2021-10-01'!$H$1</f>
        <v>487.92</v>
      </c>
      <c r="J872" s="11">
        <f>Prislista!J872*'Prislista 2021-10-01'!$H$1</f>
        <v>696.57</v>
      </c>
      <c r="K872" s="11">
        <f>Prislista!K872*'Prislista 2021-10-01'!$H$1</f>
        <v>995.1</v>
      </c>
      <c r="L872" s="61" t="s">
        <v>48</v>
      </c>
      <c r="M872" s="61">
        <v>24000</v>
      </c>
    </row>
    <row r="873" spans="1:13" x14ac:dyDescent="0.35">
      <c r="A873" s="61" t="s">
        <v>139</v>
      </c>
      <c r="B873" s="61" t="s">
        <v>108</v>
      </c>
      <c r="C873" s="61" t="s">
        <v>2</v>
      </c>
      <c r="D873" s="61" t="s">
        <v>50</v>
      </c>
      <c r="E873" s="61" t="s">
        <v>2</v>
      </c>
      <c r="F873" s="61" t="s">
        <v>63</v>
      </c>
      <c r="G873" s="61" t="s">
        <v>16</v>
      </c>
      <c r="H873" s="11">
        <f>Prislista!H873*'Prislista 2021-10-01'!$H$1</f>
        <v>439.12800000000004</v>
      </c>
      <c r="I873" s="11">
        <f>Prislista!I873*'Prislista 2021-10-01'!$H$1</f>
        <v>487.92</v>
      </c>
      <c r="J873" s="11">
        <f>Prislista!J873*'Prislista 2021-10-01'!$H$1</f>
        <v>696.57</v>
      </c>
      <c r="K873" s="11">
        <f>Prislista!K873*'Prislista 2021-10-01'!$H$1</f>
        <v>995.1</v>
      </c>
      <c r="L873" s="61" t="s">
        <v>48</v>
      </c>
      <c r="M873" s="61">
        <v>24000</v>
      </c>
    </row>
    <row r="874" spans="1:13" x14ac:dyDescent="0.35">
      <c r="A874" s="61" t="s">
        <v>139</v>
      </c>
      <c r="B874" s="61" t="s">
        <v>108</v>
      </c>
      <c r="C874" s="61" t="s">
        <v>2</v>
      </c>
      <c r="D874" s="61" t="s">
        <v>50</v>
      </c>
      <c r="E874" s="61" t="s">
        <v>2</v>
      </c>
      <c r="F874" s="61" t="s">
        <v>63</v>
      </c>
      <c r="G874" s="61" t="s">
        <v>17</v>
      </c>
      <c r="H874" s="11">
        <f>Prislista!H874*'Prislista 2021-10-01'!$H$1</f>
        <v>439.12800000000004</v>
      </c>
      <c r="I874" s="11">
        <f>Prislista!I874*'Prislista 2021-10-01'!$H$1</f>
        <v>487.92</v>
      </c>
      <c r="J874" s="11">
        <f>Prislista!J874*'Prislista 2021-10-01'!$H$1</f>
        <v>696.57</v>
      </c>
      <c r="K874" s="11">
        <f>Prislista!K874*'Prislista 2021-10-01'!$H$1</f>
        <v>995.1</v>
      </c>
      <c r="L874" s="61" t="s">
        <v>48</v>
      </c>
      <c r="M874" s="61">
        <v>24000</v>
      </c>
    </row>
    <row r="875" spans="1:13" x14ac:dyDescent="0.35">
      <c r="A875" s="61" t="s">
        <v>139</v>
      </c>
      <c r="B875" s="61" t="s">
        <v>108</v>
      </c>
      <c r="C875" s="61" t="s">
        <v>2</v>
      </c>
      <c r="D875" s="61" t="s">
        <v>51</v>
      </c>
      <c r="E875" s="61" t="s">
        <v>2</v>
      </c>
      <c r="F875" s="61" t="s">
        <v>63</v>
      </c>
      <c r="G875" s="61" t="s">
        <v>18</v>
      </c>
      <c r="H875" s="11">
        <f>Prislista!H875*'Prislista 2021-10-01'!$H$1</f>
        <v>392.904</v>
      </c>
      <c r="I875" s="11">
        <f>Prislista!I875*'Prislista 2021-10-01'!$H$1</f>
        <v>436.56</v>
      </c>
      <c r="J875" s="11">
        <f>Prislista!J875*'Prislista 2021-10-01'!$H$1</f>
        <v>621.67000000000007</v>
      </c>
      <c r="K875" s="11">
        <f>Prislista!K875*'Prislista 2021-10-01'!$H$1</f>
        <v>888.1</v>
      </c>
      <c r="L875" s="61" t="s">
        <v>48</v>
      </c>
      <c r="M875" s="61">
        <v>24000</v>
      </c>
    </row>
    <row r="876" spans="1:13" x14ac:dyDescent="0.35">
      <c r="A876" s="61" t="s">
        <v>139</v>
      </c>
      <c r="B876" s="61" t="s">
        <v>108</v>
      </c>
      <c r="C876" s="61" t="s">
        <v>2</v>
      </c>
      <c r="D876" s="61" t="s">
        <v>51</v>
      </c>
      <c r="E876" s="61" t="s">
        <v>2</v>
      </c>
      <c r="F876" s="61" t="s">
        <v>63</v>
      </c>
      <c r="G876" s="61" t="s">
        <v>19</v>
      </c>
      <c r="H876" s="11">
        <f>Prislista!H876*'Prislista 2021-10-01'!$H$1</f>
        <v>392.904</v>
      </c>
      <c r="I876" s="11">
        <f>Prislista!I876*'Prislista 2021-10-01'!$H$1</f>
        <v>436.56</v>
      </c>
      <c r="J876" s="11">
        <f>Prislista!J876*'Prislista 2021-10-01'!$H$1</f>
        <v>621.67000000000007</v>
      </c>
      <c r="K876" s="11">
        <f>Prislista!K876*'Prislista 2021-10-01'!$H$1</f>
        <v>888.1</v>
      </c>
      <c r="L876" s="61" t="s">
        <v>48</v>
      </c>
      <c r="M876" s="61">
        <v>24000</v>
      </c>
    </row>
    <row r="877" spans="1:13" x14ac:dyDescent="0.35">
      <c r="A877" s="61" t="s">
        <v>139</v>
      </c>
      <c r="B877" s="61" t="s">
        <v>108</v>
      </c>
      <c r="C877" s="61" t="s">
        <v>2</v>
      </c>
      <c r="D877" s="61" t="s">
        <v>51</v>
      </c>
      <c r="E877" s="61" t="s">
        <v>3</v>
      </c>
      <c r="F877" s="61" t="s">
        <v>63</v>
      </c>
      <c r="G877" s="61" t="s">
        <v>20</v>
      </c>
      <c r="H877" s="11">
        <f>Prislista!H877*'Prislista 2021-10-01'!$H$1</f>
        <v>392.904</v>
      </c>
      <c r="I877" s="11">
        <f>Prislista!I877*'Prislista 2021-10-01'!$H$1</f>
        <v>436.56</v>
      </c>
      <c r="J877" s="11">
        <f>Prislista!J877*'Prislista 2021-10-01'!$H$1</f>
        <v>621.67000000000007</v>
      </c>
      <c r="K877" s="11">
        <f>Prislista!K877*'Prislista 2021-10-01'!$H$1</f>
        <v>888.1</v>
      </c>
      <c r="L877" s="61" t="s">
        <v>48</v>
      </c>
      <c r="M877" s="61">
        <v>24000</v>
      </c>
    </row>
    <row r="878" spans="1:13" x14ac:dyDescent="0.35">
      <c r="A878" s="61" t="s">
        <v>139</v>
      </c>
      <c r="B878" s="61" t="s">
        <v>108</v>
      </c>
      <c r="C878" s="61" t="s">
        <v>2</v>
      </c>
      <c r="D878" s="61" t="s">
        <v>51</v>
      </c>
      <c r="E878" s="61" t="s">
        <v>3</v>
      </c>
      <c r="F878" s="61" t="s">
        <v>63</v>
      </c>
      <c r="G878" s="61" t="s">
        <v>21</v>
      </c>
      <c r="H878" s="11">
        <f>Prislista!H878*'Prislista 2021-10-01'!$H$1</f>
        <v>392.904</v>
      </c>
      <c r="I878" s="11">
        <f>Prislista!I878*'Prislista 2021-10-01'!$H$1</f>
        <v>436.56</v>
      </c>
      <c r="J878" s="11">
        <f>Prislista!J878*'Prislista 2021-10-01'!$H$1</f>
        <v>621.67000000000007</v>
      </c>
      <c r="K878" s="11">
        <f>Prislista!K878*'Prislista 2021-10-01'!$H$1</f>
        <v>888.1</v>
      </c>
      <c r="L878" s="61" t="s">
        <v>48</v>
      </c>
      <c r="M878" s="61">
        <v>24000</v>
      </c>
    </row>
    <row r="879" spans="1:13" x14ac:dyDescent="0.35">
      <c r="A879" s="61" t="s">
        <v>139</v>
      </c>
      <c r="B879" s="61" t="s">
        <v>108</v>
      </c>
      <c r="C879" s="61" t="s">
        <v>2</v>
      </c>
      <c r="D879" s="61" t="s">
        <v>52</v>
      </c>
      <c r="E879" s="61" t="s">
        <v>2</v>
      </c>
      <c r="F879" s="61" t="s">
        <v>63</v>
      </c>
      <c r="G879" s="61" t="s">
        <v>53</v>
      </c>
      <c r="H879" s="11">
        <f>Prislista!H879*'Prislista 2021-10-01'!$H$1</f>
        <v>503.55270000000002</v>
      </c>
      <c r="I879" s="11">
        <f>Prislista!I879*'Prislista 2021-10-01'!$H$1</f>
        <v>559.50300000000004</v>
      </c>
      <c r="J879" s="11">
        <f>Prislista!J879*'Prislista 2021-10-01'!$H$1</f>
        <v>621.67000000000007</v>
      </c>
      <c r="K879" s="11">
        <f>Prislista!K879*'Prislista 2021-10-01'!$H$1</f>
        <v>888.1</v>
      </c>
      <c r="L879" s="61" t="s">
        <v>48</v>
      </c>
      <c r="M879" s="61">
        <v>24000</v>
      </c>
    </row>
    <row r="880" spans="1:13" x14ac:dyDescent="0.35">
      <c r="A880" s="61" t="s">
        <v>139</v>
      </c>
      <c r="B880" s="61" t="s">
        <v>108</v>
      </c>
      <c r="C880" s="61" t="s">
        <v>2</v>
      </c>
      <c r="D880" s="61" t="s">
        <v>52</v>
      </c>
      <c r="E880" s="61" t="s">
        <v>2</v>
      </c>
      <c r="F880" s="61" t="s">
        <v>63</v>
      </c>
      <c r="G880" s="61" t="s">
        <v>54</v>
      </c>
      <c r="H880" s="11">
        <f>Prislista!H880*'Prislista 2021-10-01'!$H$1</f>
        <v>503.55270000000002</v>
      </c>
      <c r="I880" s="11">
        <f>Prislista!I880*'Prislista 2021-10-01'!$H$1</f>
        <v>559.50300000000004</v>
      </c>
      <c r="J880" s="11">
        <f>Prislista!J880*'Prislista 2021-10-01'!$H$1</f>
        <v>621.67000000000007</v>
      </c>
      <c r="K880" s="11">
        <f>Prislista!K880*'Prislista 2021-10-01'!$H$1</f>
        <v>888.1</v>
      </c>
      <c r="L880" s="61" t="s">
        <v>48</v>
      </c>
      <c r="M880" s="61">
        <v>24000</v>
      </c>
    </row>
    <row r="881" spans="1:13" x14ac:dyDescent="0.35">
      <c r="A881" s="61" t="s">
        <v>139</v>
      </c>
      <c r="B881" s="61" t="s">
        <v>108</v>
      </c>
      <c r="C881" s="61" t="s">
        <v>2</v>
      </c>
      <c r="D881" s="61" t="s">
        <v>52</v>
      </c>
      <c r="E881" s="61" t="s">
        <v>2</v>
      </c>
      <c r="F881" s="61" t="s">
        <v>63</v>
      </c>
      <c r="G881" s="61" t="s">
        <v>55</v>
      </c>
      <c r="H881" s="11">
        <f>Prislista!H881*'Prislista 2021-10-01'!$H$1</f>
        <v>503.55270000000002</v>
      </c>
      <c r="I881" s="11">
        <f>Prislista!I881*'Prislista 2021-10-01'!$H$1</f>
        <v>559.50300000000004</v>
      </c>
      <c r="J881" s="11">
        <f>Prislista!J881*'Prislista 2021-10-01'!$H$1</f>
        <v>621.67000000000007</v>
      </c>
      <c r="K881" s="11">
        <f>Prislista!K881*'Prislista 2021-10-01'!$H$1</f>
        <v>888.1</v>
      </c>
      <c r="L881" s="61" t="s">
        <v>48</v>
      </c>
      <c r="M881" s="61">
        <v>24000</v>
      </c>
    </row>
    <row r="882" spans="1:13" x14ac:dyDescent="0.35">
      <c r="A882" s="61" t="s">
        <v>139</v>
      </c>
      <c r="B882" s="61" t="s">
        <v>108</v>
      </c>
      <c r="C882" s="61" t="s">
        <v>2</v>
      </c>
      <c r="D882" s="61" t="s">
        <v>52</v>
      </c>
      <c r="E882" s="61" t="s">
        <v>2</v>
      </c>
      <c r="F882" s="61" t="s">
        <v>63</v>
      </c>
      <c r="G882" s="61" t="s">
        <v>56</v>
      </c>
      <c r="H882" s="11">
        <f>Prislista!H882*'Prislista 2021-10-01'!$H$1</f>
        <v>503.55270000000002</v>
      </c>
      <c r="I882" s="11">
        <f>Prislista!I882*'Prislista 2021-10-01'!$H$1</f>
        <v>559.50300000000004</v>
      </c>
      <c r="J882" s="11">
        <f>Prislista!J882*'Prislista 2021-10-01'!$H$1</f>
        <v>621.67000000000007</v>
      </c>
      <c r="K882" s="11">
        <f>Prislista!K882*'Prislista 2021-10-01'!$H$1</f>
        <v>888.1</v>
      </c>
      <c r="L882" s="61" t="s">
        <v>48</v>
      </c>
      <c r="M882" s="61">
        <v>24000</v>
      </c>
    </row>
    <row r="883" spans="1:13" x14ac:dyDescent="0.35">
      <c r="A883" s="61" t="s">
        <v>139</v>
      </c>
      <c r="B883" s="61" t="s">
        <v>108</v>
      </c>
      <c r="C883" s="61" t="s">
        <v>2</v>
      </c>
      <c r="D883" s="61" t="s">
        <v>52</v>
      </c>
      <c r="E883" s="61" t="s">
        <v>2</v>
      </c>
      <c r="F883" s="61" t="s">
        <v>63</v>
      </c>
      <c r="G883" s="61" t="s">
        <v>57</v>
      </c>
      <c r="H883" s="11">
        <f>Prislista!H883*'Prislista 2021-10-01'!$H$1</f>
        <v>503.55270000000002</v>
      </c>
      <c r="I883" s="11">
        <f>Prislista!I883*'Prislista 2021-10-01'!$H$1</f>
        <v>559.50300000000004</v>
      </c>
      <c r="J883" s="11">
        <f>Prislista!J883*'Prislista 2021-10-01'!$H$1</f>
        <v>621.67000000000007</v>
      </c>
      <c r="K883" s="11">
        <f>Prislista!K883*'Prislista 2021-10-01'!$H$1</f>
        <v>888.1</v>
      </c>
      <c r="L883" s="61" t="s">
        <v>48</v>
      </c>
      <c r="M883" s="61">
        <v>24000</v>
      </c>
    </row>
    <row r="884" spans="1:13" x14ac:dyDescent="0.35">
      <c r="A884" s="61" t="s">
        <v>139</v>
      </c>
      <c r="B884" s="61" t="s">
        <v>108</v>
      </c>
      <c r="C884" s="61" t="s">
        <v>2</v>
      </c>
      <c r="D884" s="61" t="s">
        <v>58</v>
      </c>
      <c r="E884" s="61" t="s">
        <v>2</v>
      </c>
      <c r="F884" s="61" t="s">
        <v>63</v>
      </c>
      <c r="G884" s="61" t="s">
        <v>22</v>
      </c>
      <c r="H884" s="11">
        <f>Prislista!H884*'Prislista 2021-10-01'!$H$1</f>
        <v>392.904</v>
      </c>
      <c r="I884" s="11">
        <f>Prislista!I884*'Prislista 2021-10-01'!$H$1</f>
        <v>436.56</v>
      </c>
      <c r="J884" s="11">
        <f>Prislista!J884*'Prislista 2021-10-01'!$H$1</f>
        <v>621.67000000000007</v>
      </c>
      <c r="K884" s="11">
        <f>Prislista!K884*'Prislista 2021-10-01'!$H$1</f>
        <v>888.1</v>
      </c>
      <c r="L884" s="61" t="s">
        <v>48</v>
      </c>
      <c r="M884" s="61">
        <v>24000</v>
      </c>
    </row>
    <row r="885" spans="1:13" x14ac:dyDescent="0.35">
      <c r="A885" s="61" t="s">
        <v>139</v>
      </c>
      <c r="B885" s="61" t="s">
        <v>108</v>
      </c>
      <c r="C885" s="61" t="s">
        <v>2</v>
      </c>
      <c r="D885" s="61" t="s">
        <v>58</v>
      </c>
      <c r="E885" s="61" t="s">
        <v>2</v>
      </c>
      <c r="F885" s="61" t="s">
        <v>64</v>
      </c>
      <c r="G885" s="61" t="s">
        <v>23</v>
      </c>
      <c r="H885" s="11">
        <f>Prislista!H885*'Prislista 2021-10-01'!$H$1</f>
        <v>392.904</v>
      </c>
      <c r="I885" s="11">
        <f>Prislista!I885*'Prislista 2021-10-01'!$H$1</f>
        <v>436.56</v>
      </c>
      <c r="J885" s="11">
        <f>Prislista!J885*'Prislista 2021-10-01'!$H$1</f>
        <v>621.67000000000007</v>
      </c>
      <c r="K885" s="11">
        <f>Prislista!K885*'Prislista 2021-10-01'!$H$1</f>
        <v>888.1</v>
      </c>
      <c r="L885" s="61" t="s">
        <v>48</v>
      </c>
      <c r="M885" s="61">
        <v>24000</v>
      </c>
    </row>
    <row r="886" spans="1:13" x14ac:dyDescent="0.35">
      <c r="A886" s="61" t="s">
        <v>139</v>
      </c>
      <c r="B886" s="61" t="s">
        <v>108</v>
      </c>
      <c r="C886" s="61" t="s">
        <v>2</v>
      </c>
      <c r="D886" s="61" t="s">
        <v>58</v>
      </c>
      <c r="E886" s="61" t="s">
        <v>3</v>
      </c>
      <c r="F886" s="61" t="s">
        <v>63</v>
      </c>
      <c r="G886" s="61" t="s">
        <v>24</v>
      </c>
      <c r="H886" s="11">
        <f>Prislista!H886*'Prislista 2021-10-01'!$H$1</f>
        <v>385.20000000000005</v>
      </c>
      <c r="I886" s="11">
        <f>Prislista!I886*'Prislista 2021-10-01'!$H$1</f>
        <v>428</v>
      </c>
      <c r="J886" s="11">
        <f>Prislista!J886*'Prislista 2021-10-01'!$H$1</f>
        <v>599.20000000000005</v>
      </c>
      <c r="K886" s="11">
        <f>Prislista!K886*'Prislista 2021-10-01'!$H$1</f>
        <v>856</v>
      </c>
      <c r="L886" s="61" t="s">
        <v>48</v>
      </c>
      <c r="M886" s="61">
        <v>24000</v>
      </c>
    </row>
    <row r="887" spans="1:13" x14ac:dyDescent="0.35">
      <c r="A887" s="61" t="s">
        <v>139</v>
      </c>
      <c r="B887" s="61" t="s">
        <v>108</v>
      </c>
      <c r="C887" s="61" t="s">
        <v>2</v>
      </c>
      <c r="D887" s="61" t="s">
        <v>59</v>
      </c>
      <c r="E887" s="61" t="s">
        <v>2</v>
      </c>
      <c r="F887" s="61" t="s">
        <v>63</v>
      </c>
      <c r="G887" s="61" t="s">
        <v>60</v>
      </c>
      <c r="H887" s="11">
        <f>Prislista!H887*'Prislista 2021-10-01'!$H$1</f>
        <v>392.904</v>
      </c>
      <c r="I887" s="11">
        <f>Prislista!I887*'Prislista 2021-10-01'!$H$1</f>
        <v>436.56</v>
      </c>
      <c r="J887" s="11">
        <f>Prislista!J887*'Prislista 2021-10-01'!$H$1</f>
        <v>621.67000000000007</v>
      </c>
      <c r="K887" s="11">
        <f>Prislista!K887*'Prislista 2021-10-01'!$H$1</f>
        <v>888.1</v>
      </c>
      <c r="L887" s="61" t="s">
        <v>48</v>
      </c>
      <c r="M887" s="61">
        <v>24000</v>
      </c>
    </row>
    <row r="888" spans="1:13" x14ac:dyDescent="0.35">
      <c r="A888" s="61" t="s">
        <v>139</v>
      </c>
      <c r="B888" s="61" t="s">
        <v>108</v>
      </c>
      <c r="C888" s="61" t="s">
        <v>2</v>
      </c>
      <c r="D888" s="61" t="s">
        <v>59</v>
      </c>
      <c r="E888" s="61" t="s">
        <v>2</v>
      </c>
      <c r="F888" s="61" t="s">
        <v>63</v>
      </c>
      <c r="G888" s="61" t="s">
        <v>25</v>
      </c>
      <c r="H888" s="11">
        <f>Prislista!H888*'Prislista 2021-10-01'!$H$1</f>
        <v>392.904</v>
      </c>
      <c r="I888" s="11">
        <f>Prislista!I888*'Prislista 2021-10-01'!$H$1</f>
        <v>436.56</v>
      </c>
      <c r="J888" s="11">
        <f>Prislista!J888*'Prislista 2021-10-01'!$H$1</f>
        <v>621.67000000000007</v>
      </c>
      <c r="K888" s="11">
        <f>Prislista!K888*'Prislista 2021-10-01'!$H$1</f>
        <v>888.1</v>
      </c>
      <c r="L888" s="61" t="s">
        <v>48</v>
      </c>
      <c r="M888" s="61">
        <v>24000</v>
      </c>
    </row>
    <row r="889" spans="1:13" x14ac:dyDescent="0.35">
      <c r="A889" s="61" t="s">
        <v>139</v>
      </c>
      <c r="B889" s="61" t="s">
        <v>108</v>
      </c>
      <c r="C889" s="61" t="s">
        <v>2</v>
      </c>
      <c r="D889" s="61" t="s">
        <v>59</v>
      </c>
      <c r="E889" s="61" t="s">
        <v>2</v>
      </c>
      <c r="F889" s="61" t="s">
        <v>63</v>
      </c>
      <c r="G889" s="61" t="s">
        <v>26</v>
      </c>
      <c r="H889" s="11">
        <f>Prislista!H889*'Prislista 2021-10-01'!$H$1</f>
        <v>392.904</v>
      </c>
      <c r="I889" s="11">
        <f>Prislista!I889*'Prislista 2021-10-01'!$H$1</f>
        <v>436.56</v>
      </c>
      <c r="J889" s="11">
        <f>Prislista!J889*'Prislista 2021-10-01'!$H$1</f>
        <v>621.67000000000007</v>
      </c>
      <c r="K889" s="11">
        <f>Prislista!K889*'Prislista 2021-10-01'!$H$1</f>
        <v>888.1</v>
      </c>
      <c r="L889" s="61" t="s">
        <v>48</v>
      </c>
      <c r="M889" s="61">
        <v>24000</v>
      </c>
    </row>
    <row r="890" spans="1:13" x14ac:dyDescent="0.35">
      <c r="A890" s="61" t="s">
        <v>139</v>
      </c>
      <c r="B890" s="61" t="s">
        <v>108</v>
      </c>
      <c r="C890" s="61" t="s">
        <v>2</v>
      </c>
      <c r="D890" s="61" t="s">
        <v>59</v>
      </c>
      <c r="E890" s="61" t="s">
        <v>3</v>
      </c>
      <c r="F890" s="61" t="s">
        <v>63</v>
      </c>
      <c r="G890" s="61" t="s">
        <v>27</v>
      </c>
      <c r="H890" s="11">
        <f>Prislista!H890*'Prislista 2021-10-01'!$H$1</f>
        <v>330.30900000000003</v>
      </c>
      <c r="I890" s="11">
        <f>Prislista!I890*'Prislista 2021-10-01'!$H$1</f>
        <v>367.01000000000005</v>
      </c>
      <c r="J890" s="11">
        <f>Prislista!J890*'Prislista 2021-10-01'!$H$1</f>
        <v>524.30000000000007</v>
      </c>
      <c r="K890" s="11">
        <f>Prislista!K890*'Prislista 2021-10-01'!$H$1</f>
        <v>749</v>
      </c>
      <c r="L890" s="61" t="s">
        <v>48</v>
      </c>
      <c r="M890" s="61">
        <v>24000</v>
      </c>
    </row>
    <row r="891" spans="1:13" x14ac:dyDescent="0.35">
      <c r="A891" s="61" t="s">
        <v>139</v>
      </c>
      <c r="B891" s="61" t="s">
        <v>108</v>
      </c>
      <c r="C891" s="61" t="s">
        <v>2</v>
      </c>
      <c r="D891" s="61" t="s">
        <v>61</v>
      </c>
      <c r="E891" s="61" t="s">
        <v>2</v>
      </c>
      <c r="F891" s="61" t="s">
        <v>63</v>
      </c>
      <c r="G891" s="61" t="s">
        <v>62</v>
      </c>
      <c r="H891" s="11">
        <f>Prislista!H891*'Prislista 2021-10-01'!$H$1</f>
        <v>330.30900000000003</v>
      </c>
      <c r="I891" s="11">
        <f>Prislista!I891*'Prislista 2021-10-01'!$H$1</f>
        <v>367.01000000000005</v>
      </c>
      <c r="J891" s="11">
        <f>Prislista!J891*'Prislista 2021-10-01'!$H$1</f>
        <v>524.30000000000007</v>
      </c>
      <c r="K891" s="11">
        <f>Prislista!K891*'Prislista 2021-10-01'!$H$1</f>
        <v>749</v>
      </c>
      <c r="L891" s="61" t="s">
        <v>48</v>
      </c>
      <c r="M891" s="61">
        <v>24000</v>
      </c>
    </row>
    <row r="892" spans="1:13" x14ac:dyDescent="0.35">
      <c r="A892" s="61" t="s">
        <v>139</v>
      </c>
      <c r="B892" s="61" t="s">
        <v>108</v>
      </c>
      <c r="C892" s="61" t="s">
        <v>3</v>
      </c>
      <c r="D892" s="61" t="s">
        <v>47</v>
      </c>
      <c r="E892" s="61" t="s">
        <v>2</v>
      </c>
      <c r="F892" s="61" t="s">
        <v>63</v>
      </c>
      <c r="G892" s="61" t="s">
        <v>10</v>
      </c>
      <c r="H892" s="11">
        <f>Prislista!H892*'Prislista 2021-10-01'!$H$1</f>
        <v>533.88720000000001</v>
      </c>
      <c r="I892" s="11">
        <f>Prislista!I892*'Prislista 2021-10-01'!$H$1</f>
        <v>593.20799999999997</v>
      </c>
      <c r="J892" s="11">
        <f>Prislista!J892*'Prislista 2021-10-01'!$H$1</f>
        <v>659.12</v>
      </c>
      <c r="K892" s="11">
        <f>Prislista!K892*'Prislista 2021-10-01'!$H$1</f>
        <v>941.6</v>
      </c>
      <c r="L892" s="61" t="s">
        <v>48</v>
      </c>
      <c r="M892" s="61">
        <v>30000</v>
      </c>
    </row>
    <row r="893" spans="1:13" x14ac:dyDescent="0.35">
      <c r="A893" s="61" t="s">
        <v>139</v>
      </c>
      <c r="B893" s="61" t="s">
        <v>108</v>
      </c>
      <c r="C893" s="61" t="s">
        <v>3</v>
      </c>
      <c r="D893" s="61" t="s">
        <v>47</v>
      </c>
      <c r="E893" s="61" t="s">
        <v>2</v>
      </c>
      <c r="F893" s="61" t="s">
        <v>63</v>
      </c>
      <c r="G893" s="61" t="s">
        <v>11</v>
      </c>
      <c r="H893" s="11">
        <f>Prislista!H893*'Prislista 2021-10-01'!$H$1</f>
        <v>533.88720000000001</v>
      </c>
      <c r="I893" s="11">
        <f>Prislista!I893*'Prislista 2021-10-01'!$H$1</f>
        <v>593.20799999999997</v>
      </c>
      <c r="J893" s="11">
        <f>Prislista!J893*'Prislista 2021-10-01'!$H$1</f>
        <v>659.12</v>
      </c>
      <c r="K893" s="11">
        <f>Prislista!K893*'Prislista 2021-10-01'!$H$1</f>
        <v>941.6</v>
      </c>
      <c r="L893" s="61" t="s">
        <v>48</v>
      </c>
      <c r="M893" s="61">
        <v>30000</v>
      </c>
    </row>
    <row r="894" spans="1:13" x14ac:dyDescent="0.35">
      <c r="A894" s="61" t="s">
        <v>139</v>
      </c>
      <c r="B894" s="61" t="s">
        <v>108</v>
      </c>
      <c r="C894" s="61" t="s">
        <v>3</v>
      </c>
      <c r="D894" s="61" t="s">
        <v>47</v>
      </c>
      <c r="E894" s="61" t="s">
        <v>2</v>
      </c>
      <c r="F894" s="61" t="s">
        <v>63</v>
      </c>
      <c r="G894" s="61" t="s">
        <v>49</v>
      </c>
      <c r="H894" s="11">
        <f>Prislista!H894*'Prislista 2021-10-01'!$H$1</f>
        <v>533.88720000000001</v>
      </c>
      <c r="I894" s="11">
        <f>Prislista!I894*'Prislista 2021-10-01'!$H$1</f>
        <v>593.20799999999997</v>
      </c>
      <c r="J894" s="11">
        <f>Prislista!J894*'Prislista 2021-10-01'!$H$1</f>
        <v>659.12</v>
      </c>
      <c r="K894" s="11">
        <f>Prislista!K894*'Prislista 2021-10-01'!$H$1</f>
        <v>941.6</v>
      </c>
      <c r="L894" s="61" t="s">
        <v>48</v>
      </c>
      <c r="M894" s="61">
        <v>30000</v>
      </c>
    </row>
    <row r="895" spans="1:13" x14ac:dyDescent="0.35">
      <c r="A895" s="61" t="s">
        <v>139</v>
      </c>
      <c r="B895" s="61" t="s">
        <v>108</v>
      </c>
      <c r="C895" s="61" t="s">
        <v>3</v>
      </c>
      <c r="D895" s="61" t="s">
        <v>47</v>
      </c>
      <c r="E895" s="61" t="s">
        <v>2</v>
      </c>
      <c r="F895" s="61" t="s">
        <v>63</v>
      </c>
      <c r="G895" s="61" t="s">
        <v>12</v>
      </c>
      <c r="H895" s="11">
        <f>Prislista!H895*'Prislista 2021-10-01'!$H$1</f>
        <v>533.88720000000001</v>
      </c>
      <c r="I895" s="11">
        <f>Prislista!I895*'Prislista 2021-10-01'!$H$1</f>
        <v>593.20799999999997</v>
      </c>
      <c r="J895" s="11">
        <f>Prislista!J895*'Prislista 2021-10-01'!$H$1</f>
        <v>659.12</v>
      </c>
      <c r="K895" s="11">
        <f>Prislista!K895*'Prislista 2021-10-01'!$H$1</f>
        <v>941.6</v>
      </c>
      <c r="L895" s="61" t="s">
        <v>48</v>
      </c>
      <c r="M895" s="61">
        <v>30000</v>
      </c>
    </row>
    <row r="896" spans="1:13" x14ac:dyDescent="0.35">
      <c r="A896" s="61" t="s">
        <v>139</v>
      </c>
      <c r="B896" s="61" t="s">
        <v>108</v>
      </c>
      <c r="C896" s="61" t="s">
        <v>3</v>
      </c>
      <c r="D896" s="61" t="s">
        <v>50</v>
      </c>
      <c r="E896" s="61" t="s">
        <v>2</v>
      </c>
      <c r="F896" s="61" t="s">
        <v>63</v>
      </c>
      <c r="G896" s="61" t="s">
        <v>13</v>
      </c>
      <c r="H896" s="11">
        <f>Prislista!H896*'Prislista 2021-10-01'!$H$1</f>
        <v>439.12800000000004</v>
      </c>
      <c r="I896" s="11">
        <f>Prislista!I896*'Prislista 2021-10-01'!$H$1</f>
        <v>487.92</v>
      </c>
      <c r="J896" s="11">
        <f>Prislista!J896*'Prislista 2021-10-01'!$H$1</f>
        <v>696.57</v>
      </c>
      <c r="K896" s="11">
        <f>Prislista!K896*'Prislista 2021-10-01'!$H$1</f>
        <v>995.1</v>
      </c>
      <c r="L896" s="61" t="s">
        <v>48</v>
      </c>
      <c r="M896" s="61">
        <v>30000</v>
      </c>
    </row>
    <row r="897" spans="1:13" x14ac:dyDescent="0.35">
      <c r="A897" s="61" t="s">
        <v>139</v>
      </c>
      <c r="B897" s="61" t="s">
        <v>108</v>
      </c>
      <c r="C897" s="61" t="s">
        <v>3</v>
      </c>
      <c r="D897" s="61" t="s">
        <v>50</v>
      </c>
      <c r="E897" s="61" t="s">
        <v>2</v>
      </c>
      <c r="F897" s="61" t="s">
        <v>63</v>
      </c>
      <c r="G897" s="61" t="s">
        <v>14</v>
      </c>
      <c r="H897" s="11">
        <f>Prislista!H897*'Prislista 2021-10-01'!$H$1</f>
        <v>439.12800000000004</v>
      </c>
      <c r="I897" s="11">
        <f>Prislista!I897*'Prislista 2021-10-01'!$H$1</f>
        <v>487.92</v>
      </c>
      <c r="J897" s="11">
        <f>Prislista!J897*'Prislista 2021-10-01'!$H$1</f>
        <v>696.57</v>
      </c>
      <c r="K897" s="11">
        <f>Prislista!K897*'Prislista 2021-10-01'!$H$1</f>
        <v>995.1</v>
      </c>
      <c r="L897" s="61" t="s">
        <v>48</v>
      </c>
      <c r="M897" s="61">
        <v>30000</v>
      </c>
    </row>
    <row r="898" spans="1:13" x14ac:dyDescent="0.35">
      <c r="A898" s="61" t="s">
        <v>139</v>
      </c>
      <c r="B898" s="61" t="s">
        <v>108</v>
      </c>
      <c r="C898" s="61" t="s">
        <v>3</v>
      </c>
      <c r="D898" s="61" t="s">
        <v>50</v>
      </c>
      <c r="E898" s="61" t="s">
        <v>2</v>
      </c>
      <c r="F898" s="61" t="s">
        <v>63</v>
      </c>
      <c r="G898" s="61" t="s">
        <v>15</v>
      </c>
      <c r="H898" s="11">
        <f>Prislista!H898*'Prislista 2021-10-01'!$H$1</f>
        <v>439.12800000000004</v>
      </c>
      <c r="I898" s="11">
        <f>Prislista!I898*'Prislista 2021-10-01'!$H$1</f>
        <v>487.92</v>
      </c>
      <c r="J898" s="11">
        <f>Prislista!J898*'Prislista 2021-10-01'!$H$1</f>
        <v>696.57</v>
      </c>
      <c r="K898" s="11">
        <f>Prislista!K898*'Prislista 2021-10-01'!$H$1</f>
        <v>995.1</v>
      </c>
      <c r="L898" s="61" t="s">
        <v>48</v>
      </c>
      <c r="M898" s="61">
        <v>30000</v>
      </c>
    </row>
    <row r="899" spans="1:13" x14ac:dyDescent="0.35">
      <c r="A899" s="61" t="s">
        <v>139</v>
      </c>
      <c r="B899" s="61" t="s">
        <v>108</v>
      </c>
      <c r="C899" s="61" t="s">
        <v>3</v>
      </c>
      <c r="D899" s="61" t="s">
        <v>50</v>
      </c>
      <c r="E899" s="61" t="s">
        <v>2</v>
      </c>
      <c r="F899" s="61" t="s">
        <v>63</v>
      </c>
      <c r="G899" s="61" t="s">
        <v>16</v>
      </c>
      <c r="H899" s="11">
        <f>Prislista!H899*'Prislista 2021-10-01'!$H$1</f>
        <v>439.12800000000004</v>
      </c>
      <c r="I899" s="11">
        <f>Prislista!I899*'Prislista 2021-10-01'!$H$1</f>
        <v>487.92</v>
      </c>
      <c r="J899" s="11">
        <f>Prislista!J899*'Prislista 2021-10-01'!$H$1</f>
        <v>696.57</v>
      </c>
      <c r="K899" s="11">
        <f>Prislista!K899*'Prislista 2021-10-01'!$H$1</f>
        <v>995.1</v>
      </c>
      <c r="L899" s="61" t="s">
        <v>48</v>
      </c>
      <c r="M899" s="61">
        <v>30000</v>
      </c>
    </row>
    <row r="900" spans="1:13" x14ac:dyDescent="0.35">
      <c r="A900" s="61" t="s">
        <v>139</v>
      </c>
      <c r="B900" s="61" t="s">
        <v>108</v>
      </c>
      <c r="C900" s="61" t="s">
        <v>3</v>
      </c>
      <c r="D900" s="61" t="s">
        <v>50</v>
      </c>
      <c r="E900" s="61" t="s">
        <v>2</v>
      </c>
      <c r="F900" s="61" t="s">
        <v>63</v>
      </c>
      <c r="G900" s="61" t="s">
        <v>17</v>
      </c>
      <c r="H900" s="11">
        <f>Prislista!H900*'Prislista 2021-10-01'!$H$1</f>
        <v>439.12800000000004</v>
      </c>
      <c r="I900" s="11">
        <f>Prislista!I900*'Prislista 2021-10-01'!$H$1</f>
        <v>487.92</v>
      </c>
      <c r="J900" s="11">
        <f>Prislista!J900*'Prislista 2021-10-01'!$H$1</f>
        <v>696.57</v>
      </c>
      <c r="K900" s="11">
        <f>Prislista!K900*'Prislista 2021-10-01'!$H$1</f>
        <v>995.1</v>
      </c>
      <c r="L900" s="61" t="s">
        <v>48</v>
      </c>
      <c r="M900" s="61">
        <v>30000</v>
      </c>
    </row>
    <row r="901" spans="1:13" x14ac:dyDescent="0.35">
      <c r="A901" s="61" t="s">
        <v>139</v>
      </c>
      <c r="B901" s="61" t="s">
        <v>108</v>
      </c>
      <c r="C901" s="61" t="s">
        <v>3</v>
      </c>
      <c r="D901" s="61" t="s">
        <v>51</v>
      </c>
      <c r="E901" s="61" t="s">
        <v>2</v>
      </c>
      <c r="F901" s="61" t="s">
        <v>63</v>
      </c>
      <c r="G901" s="61" t="s">
        <v>18</v>
      </c>
      <c r="H901" s="11">
        <f>Prislista!H901*'Prislista 2021-10-01'!$H$1</f>
        <v>392.904</v>
      </c>
      <c r="I901" s="11">
        <f>Prislista!I901*'Prislista 2021-10-01'!$H$1</f>
        <v>436.56</v>
      </c>
      <c r="J901" s="11">
        <f>Prislista!J901*'Prislista 2021-10-01'!$H$1</f>
        <v>621.67000000000007</v>
      </c>
      <c r="K901" s="11">
        <f>Prislista!K901*'Prislista 2021-10-01'!$H$1</f>
        <v>888.1</v>
      </c>
      <c r="L901" s="61" t="s">
        <v>48</v>
      </c>
      <c r="M901" s="61">
        <v>30000</v>
      </c>
    </row>
    <row r="902" spans="1:13" x14ac:dyDescent="0.35">
      <c r="A902" s="61" t="s">
        <v>139</v>
      </c>
      <c r="B902" s="61" t="s">
        <v>108</v>
      </c>
      <c r="C902" s="61" t="s">
        <v>3</v>
      </c>
      <c r="D902" s="61" t="s">
        <v>51</v>
      </c>
      <c r="E902" s="61" t="s">
        <v>2</v>
      </c>
      <c r="F902" s="61" t="s">
        <v>63</v>
      </c>
      <c r="G902" s="61" t="s">
        <v>19</v>
      </c>
      <c r="H902" s="11">
        <f>Prislista!H902*'Prislista 2021-10-01'!$H$1</f>
        <v>392.904</v>
      </c>
      <c r="I902" s="11">
        <f>Prislista!I902*'Prislista 2021-10-01'!$H$1</f>
        <v>436.56</v>
      </c>
      <c r="J902" s="11">
        <f>Prislista!J902*'Prislista 2021-10-01'!$H$1</f>
        <v>621.67000000000007</v>
      </c>
      <c r="K902" s="11">
        <f>Prislista!K902*'Prislista 2021-10-01'!$H$1</f>
        <v>888.1</v>
      </c>
      <c r="L902" s="61" t="s">
        <v>48</v>
      </c>
      <c r="M902" s="61">
        <v>30000</v>
      </c>
    </row>
    <row r="903" spans="1:13" x14ac:dyDescent="0.35">
      <c r="A903" s="61" t="s">
        <v>139</v>
      </c>
      <c r="B903" s="61" t="s">
        <v>108</v>
      </c>
      <c r="C903" s="61" t="s">
        <v>3</v>
      </c>
      <c r="D903" s="61" t="s">
        <v>51</v>
      </c>
      <c r="E903" s="61" t="s">
        <v>3</v>
      </c>
      <c r="F903" s="61" t="s">
        <v>63</v>
      </c>
      <c r="G903" s="61" t="s">
        <v>20</v>
      </c>
      <c r="H903" s="11">
        <f>Prislista!H903*'Prislista 2021-10-01'!$H$1</f>
        <v>392.904</v>
      </c>
      <c r="I903" s="11">
        <f>Prislista!I903*'Prislista 2021-10-01'!$H$1</f>
        <v>436.56</v>
      </c>
      <c r="J903" s="11">
        <f>Prislista!J903*'Prislista 2021-10-01'!$H$1</f>
        <v>621.67000000000007</v>
      </c>
      <c r="K903" s="11">
        <f>Prislista!K903*'Prislista 2021-10-01'!$H$1</f>
        <v>888.1</v>
      </c>
      <c r="L903" s="61" t="s">
        <v>48</v>
      </c>
      <c r="M903" s="61">
        <v>30000</v>
      </c>
    </row>
    <row r="904" spans="1:13" x14ac:dyDescent="0.35">
      <c r="A904" s="61" t="s">
        <v>139</v>
      </c>
      <c r="B904" s="61" t="s">
        <v>108</v>
      </c>
      <c r="C904" s="61" t="s">
        <v>3</v>
      </c>
      <c r="D904" s="61" t="s">
        <v>51</v>
      </c>
      <c r="E904" s="61" t="s">
        <v>3</v>
      </c>
      <c r="F904" s="61" t="s">
        <v>63</v>
      </c>
      <c r="G904" s="61" t="s">
        <v>21</v>
      </c>
      <c r="H904" s="11">
        <f>Prislista!H904*'Prislista 2021-10-01'!$H$1</f>
        <v>392.904</v>
      </c>
      <c r="I904" s="11">
        <f>Prislista!I904*'Prislista 2021-10-01'!$H$1</f>
        <v>436.56</v>
      </c>
      <c r="J904" s="11">
        <f>Prislista!J904*'Prislista 2021-10-01'!$H$1</f>
        <v>621.67000000000007</v>
      </c>
      <c r="K904" s="11">
        <f>Prislista!K904*'Prislista 2021-10-01'!$H$1</f>
        <v>888.1</v>
      </c>
      <c r="L904" s="61" t="s">
        <v>48</v>
      </c>
      <c r="M904" s="61">
        <v>30000</v>
      </c>
    </row>
    <row r="905" spans="1:13" x14ac:dyDescent="0.35">
      <c r="A905" s="61" t="s">
        <v>139</v>
      </c>
      <c r="B905" s="61" t="s">
        <v>108</v>
      </c>
      <c r="C905" s="61" t="s">
        <v>3</v>
      </c>
      <c r="D905" s="61" t="s">
        <v>52</v>
      </c>
      <c r="E905" s="61" t="s">
        <v>2</v>
      </c>
      <c r="F905" s="61" t="s">
        <v>63</v>
      </c>
      <c r="G905" s="61" t="s">
        <v>53</v>
      </c>
      <c r="H905" s="11">
        <f>Prislista!H905*'Prislista 2021-10-01'!$H$1</f>
        <v>503.55270000000002</v>
      </c>
      <c r="I905" s="11">
        <f>Prislista!I905*'Prislista 2021-10-01'!$H$1</f>
        <v>559.50300000000004</v>
      </c>
      <c r="J905" s="11">
        <f>Prislista!J905*'Prislista 2021-10-01'!$H$1</f>
        <v>621.67000000000007</v>
      </c>
      <c r="K905" s="11">
        <f>Prislista!K905*'Prislista 2021-10-01'!$H$1</f>
        <v>888.1</v>
      </c>
      <c r="L905" s="61" t="s">
        <v>48</v>
      </c>
      <c r="M905" s="61">
        <v>30000</v>
      </c>
    </row>
    <row r="906" spans="1:13" x14ac:dyDescent="0.35">
      <c r="A906" s="61" t="s">
        <v>139</v>
      </c>
      <c r="B906" s="61" t="s">
        <v>108</v>
      </c>
      <c r="C906" s="61" t="s">
        <v>3</v>
      </c>
      <c r="D906" s="61" t="s">
        <v>52</v>
      </c>
      <c r="E906" s="61" t="s">
        <v>2</v>
      </c>
      <c r="F906" s="61" t="s">
        <v>63</v>
      </c>
      <c r="G906" s="61" t="s">
        <v>54</v>
      </c>
      <c r="H906" s="11">
        <f>Prislista!H906*'Prislista 2021-10-01'!$H$1</f>
        <v>503.55270000000002</v>
      </c>
      <c r="I906" s="11">
        <f>Prislista!I906*'Prislista 2021-10-01'!$H$1</f>
        <v>559.50300000000004</v>
      </c>
      <c r="J906" s="11">
        <f>Prislista!J906*'Prislista 2021-10-01'!$H$1</f>
        <v>621.67000000000007</v>
      </c>
      <c r="K906" s="11">
        <f>Prislista!K906*'Prislista 2021-10-01'!$H$1</f>
        <v>888.1</v>
      </c>
      <c r="L906" s="61" t="s">
        <v>48</v>
      </c>
      <c r="M906" s="61">
        <v>30000</v>
      </c>
    </row>
    <row r="907" spans="1:13" x14ac:dyDescent="0.35">
      <c r="A907" s="61" t="s">
        <v>139</v>
      </c>
      <c r="B907" s="61" t="s">
        <v>108</v>
      </c>
      <c r="C907" s="61" t="s">
        <v>3</v>
      </c>
      <c r="D907" s="61" t="s">
        <v>52</v>
      </c>
      <c r="E907" s="61" t="s">
        <v>2</v>
      </c>
      <c r="F907" s="61" t="s">
        <v>63</v>
      </c>
      <c r="G907" s="61" t="s">
        <v>55</v>
      </c>
      <c r="H907" s="11">
        <f>Prislista!H907*'Prislista 2021-10-01'!$H$1</f>
        <v>503.55270000000002</v>
      </c>
      <c r="I907" s="11">
        <f>Prislista!I907*'Prislista 2021-10-01'!$H$1</f>
        <v>559.50300000000004</v>
      </c>
      <c r="J907" s="11">
        <f>Prislista!J907*'Prislista 2021-10-01'!$H$1</f>
        <v>621.67000000000007</v>
      </c>
      <c r="K907" s="11">
        <f>Prislista!K907*'Prislista 2021-10-01'!$H$1</f>
        <v>888.1</v>
      </c>
      <c r="L907" s="61" t="s">
        <v>48</v>
      </c>
      <c r="M907" s="61">
        <v>30000</v>
      </c>
    </row>
    <row r="908" spans="1:13" x14ac:dyDescent="0.35">
      <c r="A908" s="61" t="s">
        <v>139</v>
      </c>
      <c r="B908" s="61" t="s">
        <v>108</v>
      </c>
      <c r="C908" s="61" t="s">
        <v>3</v>
      </c>
      <c r="D908" s="61" t="s">
        <v>52</v>
      </c>
      <c r="E908" s="61" t="s">
        <v>2</v>
      </c>
      <c r="F908" s="61" t="s">
        <v>63</v>
      </c>
      <c r="G908" s="61" t="s">
        <v>56</v>
      </c>
      <c r="H908" s="11">
        <f>Prislista!H908*'Prislista 2021-10-01'!$H$1</f>
        <v>503.55270000000002</v>
      </c>
      <c r="I908" s="11">
        <f>Prislista!I908*'Prislista 2021-10-01'!$H$1</f>
        <v>559.50300000000004</v>
      </c>
      <c r="J908" s="11">
        <f>Prislista!J908*'Prislista 2021-10-01'!$H$1</f>
        <v>621.67000000000007</v>
      </c>
      <c r="K908" s="11">
        <f>Prislista!K908*'Prislista 2021-10-01'!$H$1</f>
        <v>888.1</v>
      </c>
      <c r="L908" s="61" t="s">
        <v>48</v>
      </c>
      <c r="M908" s="61">
        <v>30000</v>
      </c>
    </row>
    <row r="909" spans="1:13" x14ac:dyDescent="0.35">
      <c r="A909" s="61" t="s">
        <v>139</v>
      </c>
      <c r="B909" s="61" t="s">
        <v>108</v>
      </c>
      <c r="C909" s="61" t="s">
        <v>3</v>
      </c>
      <c r="D909" s="61" t="s">
        <v>52</v>
      </c>
      <c r="E909" s="61" t="s">
        <v>2</v>
      </c>
      <c r="F909" s="61" t="s">
        <v>63</v>
      </c>
      <c r="G909" s="61" t="s">
        <v>57</v>
      </c>
      <c r="H909" s="11">
        <f>Prislista!H909*'Prislista 2021-10-01'!$H$1</f>
        <v>503.55270000000002</v>
      </c>
      <c r="I909" s="11">
        <f>Prislista!I909*'Prislista 2021-10-01'!$H$1</f>
        <v>559.50300000000004</v>
      </c>
      <c r="J909" s="11">
        <f>Prislista!J909*'Prislista 2021-10-01'!$H$1</f>
        <v>621.67000000000007</v>
      </c>
      <c r="K909" s="11">
        <f>Prislista!K909*'Prislista 2021-10-01'!$H$1</f>
        <v>888.1</v>
      </c>
      <c r="L909" s="61" t="s">
        <v>48</v>
      </c>
      <c r="M909" s="61">
        <v>30000</v>
      </c>
    </row>
    <row r="910" spans="1:13" x14ac:dyDescent="0.35">
      <c r="A910" s="61" t="s">
        <v>139</v>
      </c>
      <c r="B910" s="61" t="s">
        <v>108</v>
      </c>
      <c r="C910" s="61" t="s">
        <v>3</v>
      </c>
      <c r="D910" s="61" t="s">
        <v>58</v>
      </c>
      <c r="E910" s="61" t="s">
        <v>2</v>
      </c>
      <c r="F910" s="61" t="s">
        <v>63</v>
      </c>
      <c r="G910" s="61" t="s">
        <v>22</v>
      </c>
      <c r="H910" s="11">
        <f>Prislista!H910*'Prislista 2021-10-01'!$H$1</f>
        <v>392.904</v>
      </c>
      <c r="I910" s="11">
        <f>Prislista!I910*'Prislista 2021-10-01'!$H$1</f>
        <v>436.56</v>
      </c>
      <c r="J910" s="11">
        <f>Prislista!J910*'Prislista 2021-10-01'!$H$1</f>
        <v>621.67000000000007</v>
      </c>
      <c r="K910" s="11">
        <f>Prislista!K910*'Prislista 2021-10-01'!$H$1</f>
        <v>888.1</v>
      </c>
      <c r="L910" s="61" t="s">
        <v>48</v>
      </c>
      <c r="M910" s="61">
        <v>30000</v>
      </c>
    </row>
    <row r="911" spans="1:13" x14ac:dyDescent="0.35">
      <c r="A911" s="61" t="s">
        <v>139</v>
      </c>
      <c r="B911" s="61" t="s">
        <v>108</v>
      </c>
      <c r="C911" s="61" t="s">
        <v>3</v>
      </c>
      <c r="D911" s="61" t="s">
        <v>58</v>
      </c>
      <c r="E911" s="61" t="s">
        <v>2</v>
      </c>
      <c r="F911" s="61" t="s">
        <v>64</v>
      </c>
      <c r="G911" s="61" t="s">
        <v>23</v>
      </c>
      <c r="H911" s="11">
        <f>Prislista!H911*'Prislista 2021-10-01'!$H$1</f>
        <v>392.904</v>
      </c>
      <c r="I911" s="11">
        <f>Prislista!I911*'Prislista 2021-10-01'!$H$1</f>
        <v>436.56</v>
      </c>
      <c r="J911" s="11">
        <f>Prislista!J911*'Prislista 2021-10-01'!$H$1</f>
        <v>621.67000000000007</v>
      </c>
      <c r="K911" s="11">
        <f>Prislista!K911*'Prislista 2021-10-01'!$H$1</f>
        <v>888.1</v>
      </c>
      <c r="L911" s="61" t="s">
        <v>48</v>
      </c>
      <c r="M911" s="61">
        <v>30000</v>
      </c>
    </row>
    <row r="912" spans="1:13" x14ac:dyDescent="0.35">
      <c r="A912" s="61" t="s">
        <v>139</v>
      </c>
      <c r="B912" s="61" t="s">
        <v>108</v>
      </c>
      <c r="C912" s="61" t="s">
        <v>3</v>
      </c>
      <c r="D912" s="61" t="s">
        <v>58</v>
      </c>
      <c r="E912" s="61" t="s">
        <v>3</v>
      </c>
      <c r="F912" s="61" t="s">
        <v>63</v>
      </c>
      <c r="G912" s="61" t="s">
        <v>24</v>
      </c>
      <c r="H912" s="11">
        <f>Prislista!H912*'Prislista 2021-10-01'!$H$1</f>
        <v>385.20000000000005</v>
      </c>
      <c r="I912" s="11">
        <f>Prislista!I912*'Prislista 2021-10-01'!$H$1</f>
        <v>428</v>
      </c>
      <c r="J912" s="11">
        <f>Prislista!J912*'Prislista 2021-10-01'!$H$1</f>
        <v>599.20000000000005</v>
      </c>
      <c r="K912" s="11">
        <f>Prislista!K912*'Prislista 2021-10-01'!$H$1</f>
        <v>856</v>
      </c>
      <c r="L912" s="61" t="s">
        <v>48</v>
      </c>
      <c r="M912" s="61">
        <v>30000</v>
      </c>
    </row>
    <row r="913" spans="1:13" x14ac:dyDescent="0.35">
      <c r="A913" s="61" t="s">
        <v>139</v>
      </c>
      <c r="B913" s="61" t="s">
        <v>108</v>
      </c>
      <c r="C913" s="61" t="s">
        <v>3</v>
      </c>
      <c r="D913" s="61" t="s">
        <v>59</v>
      </c>
      <c r="E913" s="61" t="s">
        <v>2</v>
      </c>
      <c r="F913" s="61" t="s">
        <v>63</v>
      </c>
      <c r="G913" s="61" t="s">
        <v>60</v>
      </c>
      <c r="H913" s="11">
        <f>Prislista!H913*'Prislista 2021-10-01'!$H$1</f>
        <v>392.904</v>
      </c>
      <c r="I913" s="11">
        <f>Prislista!I913*'Prislista 2021-10-01'!$H$1</f>
        <v>436.56</v>
      </c>
      <c r="J913" s="11">
        <f>Prislista!J913*'Prislista 2021-10-01'!$H$1</f>
        <v>621.67000000000007</v>
      </c>
      <c r="K913" s="11">
        <f>Prislista!K913*'Prislista 2021-10-01'!$H$1</f>
        <v>888.1</v>
      </c>
      <c r="L913" s="61" t="s">
        <v>48</v>
      </c>
      <c r="M913" s="61">
        <v>30000</v>
      </c>
    </row>
    <row r="914" spans="1:13" x14ac:dyDescent="0.35">
      <c r="A914" s="61" t="s">
        <v>139</v>
      </c>
      <c r="B914" s="61" t="s">
        <v>108</v>
      </c>
      <c r="C914" s="61" t="s">
        <v>3</v>
      </c>
      <c r="D914" s="61" t="s">
        <v>59</v>
      </c>
      <c r="E914" s="61" t="s">
        <v>2</v>
      </c>
      <c r="F914" s="61" t="s">
        <v>63</v>
      </c>
      <c r="G914" s="61" t="s">
        <v>25</v>
      </c>
      <c r="H914" s="11">
        <f>Prislista!H914*'Prislista 2021-10-01'!$H$1</f>
        <v>392.904</v>
      </c>
      <c r="I914" s="11">
        <f>Prislista!I914*'Prislista 2021-10-01'!$H$1</f>
        <v>436.56</v>
      </c>
      <c r="J914" s="11">
        <f>Prislista!J914*'Prislista 2021-10-01'!$H$1</f>
        <v>621.67000000000007</v>
      </c>
      <c r="K914" s="11">
        <f>Prislista!K914*'Prislista 2021-10-01'!$H$1</f>
        <v>888.1</v>
      </c>
      <c r="L914" s="61" t="s">
        <v>48</v>
      </c>
      <c r="M914" s="61">
        <v>30000</v>
      </c>
    </row>
    <row r="915" spans="1:13" x14ac:dyDescent="0.35">
      <c r="A915" s="61" t="s">
        <v>139</v>
      </c>
      <c r="B915" s="61" t="s">
        <v>108</v>
      </c>
      <c r="C915" s="61" t="s">
        <v>3</v>
      </c>
      <c r="D915" s="61" t="s">
        <v>59</v>
      </c>
      <c r="E915" s="61" t="s">
        <v>2</v>
      </c>
      <c r="F915" s="61" t="s">
        <v>63</v>
      </c>
      <c r="G915" s="61" t="s">
        <v>26</v>
      </c>
      <c r="H915" s="11">
        <f>Prislista!H915*'Prislista 2021-10-01'!$H$1</f>
        <v>392.904</v>
      </c>
      <c r="I915" s="11">
        <f>Prislista!I915*'Prislista 2021-10-01'!$H$1</f>
        <v>436.56</v>
      </c>
      <c r="J915" s="11">
        <f>Prislista!J915*'Prislista 2021-10-01'!$H$1</f>
        <v>621.67000000000007</v>
      </c>
      <c r="K915" s="11">
        <f>Prislista!K915*'Prislista 2021-10-01'!$H$1</f>
        <v>888.1</v>
      </c>
      <c r="L915" s="61" t="s">
        <v>48</v>
      </c>
      <c r="M915" s="61">
        <v>30000</v>
      </c>
    </row>
    <row r="916" spans="1:13" x14ac:dyDescent="0.35">
      <c r="A916" s="61" t="s">
        <v>139</v>
      </c>
      <c r="B916" s="61" t="s">
        <v>108</v>
      </c>
      <c r="C916" s="61" t="s">
        <v>3</v>
      </c>
      <c r="D916" s="61" t="s">
        <v>59</v>
      </c>
      <c r="E916" s="61" t="s">
        <v>3</v>
      </c>
      <c r="F916" s="61" t="s">
        <v>63</v>
      </c>
      <c r="G916" s="61" t="s">
        <v>27</v>
      </c>
      <c r="H916" s="11">
        <f>Prislista!H916*'Prislista 2021-10-01'!$H$1</f>
        <v>330.30900000000003</v>
      </c>
      <c r="I916" s="11">
        <f>Prislista!I916*'Prislista 2021-10-01'!$H$1</f>
        <v>367.01000000000005</v>
      </c>
      <c r="J916" s="11">
        <f>Prislista!J916*'Prislista 2021-10-01'!$H$1</f>
        <v>524.30000000000007</v>
      </c>
      <c r="K916" s="11">
        <f>Prislista!K916*'Prislista 2021-10-01'!$H$1</f>
        <v>749</v>
      </c>
      <c r="L916" s="61" t="s">
        <v>48</v>
      </c>
      <c r="M916" s="61">
        <v>30000</v>
      </c>
    </row>
    <row r="917" spans="1:13" x14ac:dyDescent="0.35">
      <c r="A917" s="61" t="s">
        <v>139</v>
      </c>
      <c r="B917" s="61" t="s">
        <v>108</v>
      </c>
      <c r="C917" s="61" t="s">
        <v>3</v>
      </c>
      <c r="D917" s="61" t="s">
        <v>61</v>
      </c>
      <c r="E917" s="61" t="s">
        <v>2</v>
      </c>
      <c r="F917" s="61" t="s">
        <v>63</v>
      </c>
      <c r="G917" s="61" t="s">
        <v>62</v>
      </c>
      <c r="H917" s="11">
        <f>Prislista!H917*'Prislista 2021-10-01'!$H$1</f>
        <v>330.30900000000003</v>
      </c>
      <c r="I917" s="11">
        <f>Prislista!I917*'Prislista 2021-10-01'!$H$1</f>
        <v>367.01000000000005</v>
      </c>
      <c r="J917" s="11">
        <f>Prislista!J917*'Prislista 2021-10-01'!$H$1</f>
        <v>524.30000000000007</v>
      </c>
      <c r="K917" s="11">
        <f>Prislista!K917*'Prislista 2021-10-01'!$H$1</f>
        <v>749</v>
      </c>
      <c r="L917" s="61" t="s">
        <v>48</v>
      </c>
      <c r="M917" s="61">
        <v>30000</v>
      </c>
    </row>
    <row r="918" spans="1:13" x14ac:dyDescent="0.35">
      <c r="A918" s="61" t="s">
        <v>123</v>
      </c>
      <c r="B918" s="61" t="s">
        <v>124</v>
      </c>
      <c r="C918" s="61" t="s">
        <v>5</v>
      </c>
      <c r="D918" s="61" t="s">
        <v>47</v>
      </c>
      <c r="E918" s="61" t="s">
        <v>2</v>
      </c>
      <c r="F918" s="61" t="s">
        <v>63</v>
      </c>
      <c r="G918" s="61" t="s">
        <v>10</v>
      </c>
      <c r="H918" s="11">
        <f>Prislista!H918*'Prislista 2021-10-01'!$H$1</f>
        <v>558.15480000000002</v>
      </c>
      <c r="I918" s="11">
        <f>Prislista!I918*'Prislista 2021-10-01'!$H$1</f>
        <v>620.17200000000003</v>
      </c>
      <c r="J918" s="11">
        <f>Prislista!J918*'Prislista 2021-10-01'!$H$1</f>
        <v>689.08</v>
      </c>
      <c r="K918" s="11">
        <f>Prislista!K918*'Prislista 2021-10-01'!$H$1</f>
        <v>984.40000000000009</v>
      </c>
      <c r="L918" s="61" t="s">
        <v>48</v>
      </c>
      <c r="M918" s="61">
        <v>30000</v>
      </c>
    </row>
    <row r="919" spans="1:13" x14ac:dyDescent="0.35">
      <c r="A919" s="61" t="s">
        <v>123</v>
      </c>
      <c r="B919" s="61" t="s">
        <v>124</v>
      </c>
      <c r="C919" s="61" t="s">
        <v>5</v>
      </c>
      <c r="D919" s="61" t="s">
        <v>47</v>
      </c>
      <c r="E919" s="61" t="s">
        <v>2</v>
      </c>
      <c r="F919" s="61" t="s">
        <v>63</v>
      </c>
      <c r="G919" s="61" t="s">
        <v>11</v>
      </c>
      <c r="H919" s="11">
        <f>Prislista!H919*'Prislista 2021-10-01'!$H$1</f>
        <v>558.15480000000002</v>
      </c>
      <c r="I919" s="11">
        <f>Prislista!I919*'Prislista 2021-10-01'!$H$1</f>
        <v>620.17200000000003</v>
      </c>
      <c r="J919" s="11">
        <f>Prislista!J919*'Prislista 2021-10-01'!$H$1</f>
        <v>689.08</v>
      </c>
      <c r="K919" s="11">
        <f>Prislista!K919*'Prislista 2021-10-01'!$H$1</f>
        <v>984.40000000000009</v>
      </c>
      <c r="L919" s="61" t="s">
        <v>48</v>
      </c>
      <c r="M919" s="61">
        <v>30000</v>
      </c>
    </row>
    <row r="920" spans="1:13" x14ac:dyDescent="0.35">
      <c r="A920" s="61" t="s">
        <v>123</v>
      </c>
      <c r="B920" s="61" t="s">
        <v>124</v>
      </c>
      <c r="C920" s="61" t="s">
        <v>5</v>
      </c>
      <c r="D920" s="61" t="s">
        <v>47</v>
      </c>
      <c r="E920" s="61" t="s">
        <v>2</v>
      </c>
      <c r="F920" s="61" t="s">
        <v>63</v>
      </c>
      <c r="G920" s="61" t="s">
        <v>49</v>
      </c>
      <c r="H920" s="11">
        <f>Prislista!H920*'Prislista 2021-10-01'!$H$1</f>
        <v>558.15480000000002</v>
      </c>
      <c r="I920" s="11">
        <f>Prislista!I920*'Prislista 2021-10-01'!$H$1</f>
        <v>620.17200000000003</v>
      </c>
      <c r="J920" s="11">
        <f>Prislista!J920*'Prislista 2021-10-01'!$H$1</f>
        <v>689.08</v>
      </c>
      <c r="K920" s="11">
        <f>Prislista!K920*'Prislista 2021-10-01'!$H$1</f>
        <v>984.40000000000009</v>
      </c>
      <c r="L920" s="61" t="s">
        <v>48</v>
      </c>
      <c r="M920" s="61">
        <v>30000</v>
      </c>
    </row>
    <row r="921" spans="1:13" x14ac:dyDescent="0.35">
      <c r="A921" s="61" t="s">
        <v>123</v>
      </c>
      <c r="B921" s="61" t="s">
        <v>124</v>
      </c>
      <c r="C921" s="61" t="s">
        <v>5</v>
      </c>
      <c r="D921" s="61" t="s">
        <v>47</v>
      </c>
      <c r="E921" s="61" t="s">
        <v>2</v>
      </c>
      <c r="F921" s="61" t="s">
        <v>63</v>
      </c>
      <c r="G921" s="61" t="s">
        <v>12</v>
      </c>
      <c r="H921" s="11">
        <f>Prislista!H921*'Prislista 2021-10-01'!$H$1</f>
        <v>558.15480000000002</v>
      </c>
      <c r="I921" s="11">
        <f>Prislista!I921*'Prislista 2021-10-01'!$H$1</f>
        <v>620.17200000000003</v>
      </c>
      <c r="J921" s="11">
        <f>Prislista!J921*'Prislista 2021-10-01'!$H$1</f>
        <v>689.08</v>
      </c>
      <c r="K921" s="11">
        <f>Prislista!K921*'Prislista 2021-10-01'!$H$1</f>
        <v>984.40000000000009</v>
      </c>
      <c r="L921" s="61" t="s">
        <v>48</v>
      </c>
      <c r="M921" s="61">
        <v>30000</v>
      </c>
    </row>
    <row r="922" spans="1:13" x14ac:dyDescent="0.35">
      <c r="A922" s="61" t="s">
        <v>123</v>
      </c>
      <c r="B922" s="61" t="s">
        <v>124</v>
      </c>
      <c r="C922" s="61" t="s">
        <v>5</v>
      </c>
      <c r="D922" s="61" t="s">
        <v>50</v>
      </c>
      <c r="E922" s="61" t="s">
        <v>2</v>
      </c>
      <c r="F922" s="61" t="s">
        <v>63</v>
      </c>
      <c r="G922" s="61" t="s">
        <v>13</v>
      </c>
      <c r="H922" s="11">
        <f>Prislista!H922*'Prislista 2021-10-01'!$H$1</f>
        <v>448.75800000000004</v>
      </c>
      <c r="I922" s="11">
        <f>Prislista!I922*'Prislista 2021-10-01'!$H$1</f>
        <v>498.62</v>
      </c>
      <c r="J922" s="11">
        <f>Prislista!J922*'Prislista 2021-10-01'!$H$1</f>
        <v>711.55000000000007</v>
      </c>
      <c r="K922" s="11">
        <f>Prislista!K922*'Prislista 2021-10-01'!$H$1</f>
        <v>1016.5000000000001</v>
      </c>
      <c r="L922" s="61" t="s">
        <v>48</v>
      </c>
      <c r="M922" s="61">
        <v>30000</v>
      </c>
    </row>
    <row r="923" spans="1:13" x14ac:dyDescent="0.35">
      <c r="A923" s="61" t="s">
        <v>123</v>
      </c>
      <c r="B923" s="61" t="s">
        <v>124</v>
      </c>
      <c r="C923" s="61" t="s">
        <v>5</v>
      </c>
      <c r="D923" s="61" t="s">
        <v>50</v>
      </c>
      <c r="E923" s="61" t="s">
        <v>2</v>
      </c>
      <c r="F923" s="61" t="s">
        <v>63</v>
      </c>
      <c r="G923" s="61" t="s">
        <v>14</v>
      </c>
      <c r="H923" s="11">
        <f>Prislista!H923*'Prislista 2021-10-01'!$H$1</f>
        <v>448.75800000000004</v>
      </c>
      <c r="I923" s="11">
        <f>Prislista!I923*'Prislista 2021-10-01'!$H$1</f>
        <v>498.62</v>
      </c>
      <c r="J923" s="11">
        <f>Prislista!J923*'Prislista 2021-10-01'!$H$1</f>
        <v>711.55000000000007</v>
      </c>
      <c r="K923" s="11">
        <f>Prislista!K923*'Prislista 2021-10-01'!$H$1</f>
        <v>1016.5000000000001</v>
      </c>
      <c r="L923" s="61" t="s">
        <v>48</v>
      </c>
      <c r="M923" s="61">
        <v>30000</v>
      </c>
    </row>
    <row r="924" spans="1:13" x14ac:dyDescent="0.35">
      <c r="A924" s="61" t="s">
        <v>123</v>
      </c>
      <c r="B924" s="61" t="s">
        <v>124</v>
      </c>
      <c r="C924" s="61" t="s">
        <v>5</v>
      </c>
      <c r="D924" s="61" t="s">
        <v>50</v>
      </c>
      <c r="E924" s="61" t="s">
        <v>2</v>
      </c>
      <c r="F924" s="61" t="s">
        <v>63</v>
      </c>
      <c r="G924" s="61" t="s">
        <v>15</v>
      </c>
      <c r="H924" s="11">
        <f>Prislista!H924*'Prislista 2021-10-01'!$H$1</f>
        <v>448.75800000000004</v>
      </c>
      <c r="I924" s="11">
        <f>Prislista!I924*'Prislista 2021-10-01'!$H$1</f>
        <v>498.62</v>
      </c>
      <c r="J924" s="11">
        <f>Prislista!J924*'Prislista 2021-10-01'!$H$1</f>
        <v>711.55000000000007</v>
      </c>
      <c r="K924" s="11">
        <f>Prislista!K924*'Prislista 2021-10-01'!$H$1</f>
        <v>1016.5000000000001</v>
      </c>
      <c r="L924" s="61" t="s">
        <v>48</v>
      </c>
      <c r="M924" s="61">
        <v>30000</v>
      </c>
    </row>
    <row r="925" spans="1:13" x14ac:dyDescent="0.35">
      <c r="A925" s="61" t="s">
        <v>123</v>
      </c>
      <c r="B925" s="61" t="s">
        <v>124</v>
      </c>
      <c r="C925" s="61" t="s">
        <v>5</v>
      </c>
      <c r="D925" s="61" t="s">
        <v>50</v>
      </c>
      <c r="E925" s="61" t="s">
        <v>2</v>
      </c>
      <c r="F925" s="61" t="s">
        <v>63</v>
      </c>
      <c r="G925" s="61" t="s">
        <v>16</v>
      </c>
      <c r="H925" s="11">
        <f>Prislista!H925*'Prislista 2021-10-01'!$H$1</f>
        <v>448.75800000000004</v>
      </c>
      <c r="I925" s="11">
        <f>Prislista!I925*'Prislista 2021-10-01'!$H$1</f>
        <v>498.62</v>
      </c>
      <c r="J925" s="11">
        <f>Prislista!J925*'Prislista 2021-10-01'!$H$1</f>
        <v>711.55000000000007</v>
      </c>
      <c r="K925" s="11">
        <f>Prislista!K925*'Prislista 2021-10-01'!$H$1</f>
        <v>1016.5000000000001</v>
      </c>
      <c r="L925" s="61" t="s">
        <v>48</v>
      </c>
      <c r="M925" s="61">
        <v>30000</v>
      </c>
    </row>
    <row r="926" spans="1:13" x14ac:dyDescent="0.35">
      <c r="A926" s="61" t="s">
        <v>123</v>
      </c>
      <c r="B926" s="61" t="s">
        <v>124</v>
      </c>
      <c r="C926" s="61" t="s">
        <v>5</v>
      </c>
      <c r="D926" s="61" t="s">
        <v>50</v>
      </c>
      <c r="E926" s="61" t="s">
        <v>2</v>
      </c>
      <c r="F926" s="61" t="s">
        <v>63</v>
      </c>
      <c r="G926" s="61" t="s">
        <v>17</v>
      </c>
      <c r="H926" s="11">
        <f>Prislista!H926*'Prislista 2021-10-01'!$H$1</f>
        <v>448.75800000000004</v>
      </c>
      <c r="I926" s="11">
        <f>Prislista!I926*'Prislista 2021-10-01'!$H$1</f>
        <v>498.62</v>
      </c>
      <c r="J926" s="11">
        <f>Prislista!J926*'Prislista 2021-10-01'!$H$1</f>
        <v>711.55000000000007</v>
      </c>
      <c r="K926" s="11">
        <f>Prislista!K926*'Prislista 2021-10-01'!$H$1</f>
        <v>1016.5000000000001</v>
      </c>
      <c r="L926" s="61" t="s">
        <v>48</v>
      </c>
      <c r="M926" s="61">
        <v>30000</v>
      </c>
    </row>
    <row r="927" spans="1:13" x14ac:dyDescent="0.35">
      <c r="A927" s="61" t="s">
        <v>123</v>
      </c>
      <c r="B927" s="61" t="s">
        <v>124</v>
      </c>
      <c r="C927" s="61" t="s">
        <v>5</v>
      </c>
      <c r="D927" s="61" t="s">
        <v>51</v>
      </c>
      <c r="E927" s="61" t="s">
        <v>2</v>
      </c>
      <c r="F927" s="61" t="s">
        <v>63</v>
      </c>
      <c r="G927" s="61" t="s">
        <v>18</v>
      </c>
      <c r="H927" s="11">
        <f>Prislista!H927*'Prislista 2021-10-01'!$H$1</f>
        <v>448.75800000000004</v>
      </c>
      <c r="I927" s="11">
        <f>Prislista!I927*'Prislista 2021-10-01'!$H$1</f>
        <v>498.62</v>
      </c>
      <c r="J927" s="11">
        <f>Prislista!J927*'Prislista 2021-10-01'!$H$1</f>
        <v>711.55000000000007</v>
      </c>
      <c r="K927" s="11">
        <f>Prislista!K927*'Prislista 2021-10-01'!$H$1</f>
        <v>1016.5000000000001</v>
      </c>
      <c r="L927" s="61" t="s">
        <v>48</v>
      </c>
      <c r="M927" s="61">
        <v>30000</v>
      </c>
    </row>
    <row r="928" spans="1:13" x14ac:dyDescent="0.35">
      <c r="A928" s="61" t="s">
        <v>123</v>
      </c>
      <c r="B928" s="61" t="s">
        <v>124</v>
      </c>
      <c r="C928" s="61" t="s">
        <v>5</v>
      </c>
      <c r="D928" s="61" t="s">
        <v>51</v>
      </c>
      <c r="E928" s="61" t="s">
        <v>2</v>
      </c>
      <c r="F928" s="61" t="s">
        <v>63</v>
      </c>
      <c r="G928" s="61" t="s">
        <v>19</v>
      </c>
      <c r="H928" s="11">
        <f>Prislista!H928*'Prislista 2021-10-01'!$H$1</f>
        <v>448.75800000000004</v>
      </c>
      <c r="I928" s="11">
        <f>Prislista!I928*'Prislista 2021-10-01'!$H$1</f>
        <v>498.62</v>
      </c>
      <c r="J928" s="11">
        <f>Prislista!J928*'Prislista 2021-10-01'!$H$1</f>
        <v>711.55000000000007</v>
      </c>
      <c r="K928" s="11">
        <f>Prislista!K928*'Prislista 2021-10-01'!$H$1</f>
        <v>1016.5000000000001</v>
      </c>
      <c r="L928" s="61" t="s">
        <v>48</v>
      </c>
      <c r="M928" s="61">
        <v>30000</v>
      </c>
    </row>
    <row r="929" spans="1:13" x14ac:dyDescent="0.35">
      <c r="A929" s="61" t="s">
        <v>123</v>
      </c>
      <c r="B929" s="61" t="s">
        <v>124</v>
      </c>
      <c r="C929" s="61" t="s">
        <v>5</v>
      </c>
      <c r="D929" s="61" t="s">
        <v>51</v>
      </c>
      <c r="E929" s="61" t="s">
        <v>3</v>
      </c>
      <c r="F929" s="61" t="s">
        <v>63</v>
      </c>
      <c r="G929" s="61" t="s">
        <v>20</v>
      </c>
      <c r="H929" s="11">
        <f>Prislista!H929*'Prislista 2021-10-01'!$H$1</f>
        <v>448.75800000000004</v>
      </c>
      <c r="I929" s="11">
        <f>Prislista!I929*'Prislista 2021-10-01'!$H$1</f>
        <v>498.62</v>
      </c>
      <c r="J929" s="11">
        <f>Prislista!J929*'Prislista 2021-10-01'!$H$1</f>
        <v>711.55000000000007</v>
      </c>
      <c r="K929" s="11">
        <f>Prislista!K929*'Prislista 2021-10-01'!$H$1</f>
        <v>1016.5000000000001</v>
      </c>
      <c r="L929" s="61" t="s">
        <v>48</v>
      </c>
      <c r="M929" s="61">
        <v>30000</v>
      </c>
    </row>
    <row r="930" spans="1:13" x14ac:dyDescent="0.35">
      <c r="A930" s="61" t="s">
        <v>123</v>
      </c>
      <c r="B930" s="61" t="s">
        <v>124</v>
      </c>
      <c r="C930" s="61" t="s">
        <v>5</v>
      </c>
      <c r="D930" s="61" t="s">
        <v>51</v>
      </c>
      <c r="E930" s="61" t="s">
        <v>3</v>
      </c>
      <c r="F930" s="61" t="s">
        <v>63</v>
      </c>
      <c r="G930" s="61" t="s">
        <v>21</v>
      </c>
      <c r="H930" s="11">
        <f>Prislista!H930*'Prislista 2021-10-01'!$H$1</f>
        <v>448.75800000000004</v>
      </c>
      <c r="I930" s="11">
        <f>Prislista!I930*'Prislista 2021-10-01'!$H$1</f>
        <v>498.62</v>
      </c>
      <c r="J930" s="11">
        <f>Prislista!J930*'Prislista 2021-10-01'!$H$1</f>
        <v>711.55000000000007</v>
      </c>
      <c r="K930" s="11">
        <f>Prislista!K930*'Prislista 2021-10-01'!$H$1</f>
        <v>1016.5000000000001</v>
      </c>
      <c r="L930" s="61" t="s">
        <v>48</v>
      </c>
      <c r="M930" s="61">
        <v>30000</v>
      </c>
    </row>
    <row r="931" spans="1:13" x14ac:dyDescent="0.35">
      <c r="A931" s="61" t="s">
        <v>123</v>
      </c>
      <c r="B931" s="61" t="s">
        <v>124</v>
      </c>
      <c r="C931" s="61" t="s">
        <v>5</v>
      </c>
      <c r="D931" s="61" t="s">
        <v>52</v>
      </c>
      <c r="E931" s="61" t="s">
        <v>2</v>
      </c>
      <c r="F931" s="61" t="s">
        <v>63</v>
      </c>
      <c r="G931" s="61" t="s">
        <v>53</v>
      </c>
      <c r="H931" s="11">
        <f>Prislista!H931*'Prislista 2021-10-01'!$H$1</f>
        <v>515.68650000000002</v>
      </c>
      <c r="I931" s="11">
        <f>Prislista!I931*'Prislista 2021-10-01'!$H$1</f>
        <v>572.98500000000001</v>
      </c>
      <c r="J931" s="11">
        <f>Prislista!J931*'Prislista 2021-10-01'!$H$1</f>
        <v>636.65000000000009</v>
      </c>
      <c r="K931" s="11">
        <f>Prislista!K931*'Prislista 2021-10-01'!$H$1</f>
        <v>909.5</v>
      </c>
      <c r="L931" s="61" t="s">
        <v>48</v>
      </c>
      <c r="M931" s="61">
        <v>30000</v>
      </c>
    </row>
    <row r="932" spans="1:13" x14ac:dyDescent="0.35">
      <c r="A932" s="61" t="s">
        <v>123</v>
      </c>
      <c r="B932" s="61" t="s">
        <v>124</v>
      </c>
      <c r="C932" s="61" t="s">
        <v>5</v>
      </c>
      <c r="D932" s="61" t="s">
        <v>52</v>
      </c>
      <c r="E932" s="61" t="s">
        <v>2</v>
      </c>
      <c r="F932" s="61" t="s">
        <v>63</v>
      </c>
      <c r="G932" s="61" t="s">
        <v>54</v>
      </c>
      <c r="H932" s="11">
        <f>Prislista!H932*'Prislista 2021-10-01'!$H$1</f>
        <v>515.68650000000002</v>
      </c>
      <c r="I932" s="11">
        <f>Prislista!I932*'Prislista 2021-10-01'!$H$1</f>
        <v>572.98500000000001</v>
      </c>
      <c r="J932" s="11">
        <f>Prislista!J932*'Prislista 2021-10-01'!$H$1</f>
        <v>636.65000000000009</v>
      </c>
      <c r="K932" s="11">
        <f>Prislista!K932*'Prislista 2021-10-01'!$H$1</f>
        <v>909.5</v>
      </c>
      <c r="L932" s="61" t="s">
        <v>48</v>
      </c>
      <c r="M932" s="61">
        <v>30000</v>
      </c>
    </row>
    <row r="933" spans="1:13" x14ac:dyDescent="0.35">
      <c r="A933" s="61" t="s">
        <v>123</v>
      </c>
      <c r="B933" s="61" t="s">
        <v>124</v>
      </c>
      <c r="C933" s="61" t="s">
        <v>5</v>
      </c>
      <c r="D933" s="61" t="s">
        <v>52</v>
      </c>
      <c r="E933" s="61" t="s">
        <v>2</v>
      </c>
      <c r="F933" s="61" t="s">
        <v>63</v>
      </c>
      <c r="G933" s="61" t="s">
        <v>55</v>
      </c>
      <c r="H933" s="11">
        <f>Prislista!H933*'Prislista 2021-10-01'!$H$1</f>
        <v>515.68650000000002</v>
      </c>
      <c r="I933" s="11">
        <f>Prislista!I933*'Prislista 2021-10-01'!$H$1</f>
        <v>572.98500000000001</v>
      </c>
      <c r="J933" s="11">
        <f>Prislista!J933*'Prislista 2021-10-01'!$H$1</f>
        <v>636.65000000000009</v>
      </c>
      <c r="K933" s="11">
        <f>Prislista!K933*'Prislista 2021-10-01'!$H$1</f>
        <v>909.5</v>
      </c>
      <c r="L933" s="61" t="s">
        <v>48</v>
      </c>
      <c r="M933" s="61">
        <v>30000</v>
      </c>
    </row>
    <row r="934" spans="1:13" x14ac:dyDescent="0.35">
      <c r="A934" s="61" t="s">
        <v>123</v>
      </c>
      <c r="B934" s="61" t="s">
        <v>124</v>
      </c>
      <c r="C934" s="61" t="s">
        <v>5</v>
      </c>
      <c r="D934" s="61" t="s">
        <v>52</v>
      </c>
      <c r="E934" s="61" t="s">
        <v>2</v>
      </c>
      <c r="F934" s="61" t="s">
        <v>63</v>
      </c>
      <c r="G934" s="61" t="s">
        <v>56</v>
      </c>
      <c r="H934" s="11">
        <f>Prislista!H934*'Prislista 2021-10-01'!$H$1</f>
        <v>515.68650000000002</v>
      </c>
      <c r="I934" s="11">
        <f>Prislista!I934*'Prislista 2021-10-01'!$H$1</f>
        <v>572.98500000000001</v>
      </c>
      <c r="J934" s="11">
        <f>Prislista!J934*'Prislista 2021-10-01'!$H$1</f>
        <v>636.65000000000009</v>
      </c>
      <c r="K934" s="11">
        <f>Prislista!K934*'Prislista 2021-10-01'!$H$1</f>
        <v>909.5</v>
      </c>
      <c r="L934" s="61" t="s">
        <v>48</v>
      </c>
      <c r="M934" s="61">
        <v>30000</v>
      </c>
    </row>
    <row r="935" spans="1:13" x14ac:dyDescent="0.35">
      <c r="A935" s="61" t="s">
        <v>123</v>
      </c>
      <c r="B935" s="61" t="s">
        <v>124</v>
      </c>
      <c r="C935" s="61" t="s">
        <v>5</v>
      </c>
      <c r="D935" s="61" t="s">
        <v>52</v>
      </c>
      <c r="E935" s="61" t="s">
        <v>2</v>
      </c>
      <c r="F935" s="61" t="s">
        <v>63</v>
      </c>
      <c r="G935" s="61" t="s">
        <v>57</v>
      </c>
      <c r="H935" s="11">
        <f>Prislista!H935*'Prislista 2021-10-01'!$H$1</f>
        <v>515.68650000000002</v>
      </c>
      <c r="I935" s="11">
        <f>Prislista!I935*'Prislista 2021-10-01'!$H$1</f>
        <v>572.98500000000001</v>
      </c>
      <c r="J935" s="11">
        <f>Prislista!J935*'Prislista 2021-10-01'!$H$1</f>
        <v>636.65000000000009</v>
      </c>
      <c r="K935" s="11">
        <f>Prislista!K935*'Prislista 2021-10-01'!$H$1</f>
        <v>909.5</v>
      </c>
      <c r="L935" s="61" t="s">
        <v>48</v>
      </c>
      <c r="M935" s="61">
        <v>30000</v>
      </c>
    </row>
    <row r="936" spans="1:13" x14ac:dyDescent="0.35">
      <c r="A936" s="61" t="s">
        <v>123</v>
      </c>
      <c r="B936" s="61" t="s">
        <v>124</v>
      </c>
      <c r="C936" s="61" t="s">
        <v>5</v>
      </c>
      <c r="D936" s="61" t="s">
        <v>58</v>
      </c>
      <c r="E936" s="61" t="s">
        <v>2</v>
      </c>
      <c r="F936" s="61" t="s">
        <v>63</v>
      </c>
      <c r="G936" s="61" t="s">
        <v>22</v>
      </c>
      <c r="H936" s="11">
        <f>Prislista!H936*'Prislista 2021-10-01'!$H$1</f>
        <v>402.53399999999999</v>
      </c>
      <c r="I936" s="11">
        <f>Prislista!I936*'Prislista 2021-10-01'!$H$1</f>
        <v>447.26000000000005</v>
      </c>
      <c r="J936" s="11">
        <f>Prislista!J936*'Prislista 2021-10-01'!$H$1</f>
        <v>636.65000000000009</v>
      </c>
      <c r="K936" s="11">
        <f>Prislista!K936*'Prislista 2021-10-01'!$H$1</f>
        <v>909.5</v>
      </c>
      <c r="L936" s="61" t="s">
        <v>48</v>
      </c>
      <c r="M936" s="61">
        <v>30000</v>
      </c>
    </row>
    <row r="937" spans="1:13" x14ac:dyDescent="0.35">
      <c r="A937" s="61" t="s">
        <v>123</v>
      </c>
      <c r="B937" s="61" t="s">
        <v>124</v>
      </c>
      <c r="C937" s="61" t="s">
        <v>5</v>
      </c>
      <c r="D937" s="61" t="s">
        <v>58</v>
      </c>
      <c r="E937" s="61" t="s">
        <v>2</v>
      </c>
      <c r="F937" s="61" t="s">
        <v>63</v>
      </c>
      <c r="G937" s="61" t="s">
        <v>23</v>
      </c>
      <c r="H937" s="11">
        <f>Prislista!H937*'Prislista 2021-10-01'!$H$1</f>
        <v>402.53399999999999</v>
      </c>
      <c r="I937" s="11">
        <f>Prislista!I937*'Prislista 2021-10-01'!$H$1</f>
        <v>447.26000000000005</v>
      </c>
      <c r="J937" s="11">
        <f>Prislista!J937*'Prislista 2021-10-01'!$H$1</f>
        <v>636.65000000000009</v>
      </c>
      <c r="K937" s="11">
        <f>Prislista!K937*'Prislista 2021-10-01'!$H$1</f>
        <v>909.5</v>
      </c>
      <c r="L937" s="61" t="s">
        <v>48</v>
      </c>
      <c r="M937" s="61">
        <v>30000</v>
      </c>
    </row>
    <row r="938" spans="1:13" x14ac:dyDescent="0.35">
      <c r="A938" s="61" t="s">
        <v>123</v>
      </c>
      <c r="B938" s="61" t="s">
        <v>124</v>
      </c>
      <c r="C938" s="61" t="s">
        <v>5</v>
      </c>
      <c r="D938" s="61" t="s">
        <v>58</v>
      </c>
      <c r="E938" s="61" t="s">
        <v>3</v>
      </c>
      <c r="F938" s="61" t="s">
        <v>63</v>
      </c>
      <c r="G938" s="61" t="s">
        <v>24</v>
      </c>
      <c r="H938" s="11">
        <f>Prislista!H938*'Prislista 2021-10-01'!$H$1</f>
        <v>402.53399999999999</v>
      </c>
      <c r="I938" s="11">
        <f>Prislista!I938*'Prislista 2021-10-01'!$H$1</f>
        <v>447.26000000000005</v>
      </c>
      <c r="J938" s="11">
        <f>Prislista!J938*'Prislista 2021-10-01'!$H$1</f>
        <v>636.65000000000009</v>
      </c>
      <c r="K938" s="11">
        <f>Prislista!K938*'Prislista 2021-10-01'!$H$1</f>
        <v>856</v>
      </c>
      <c r="L938" s="61" t="s">
        <v>48</v>
      </c>
      <c r="M938" s="61">
        <v>30000</v>
      </c>
    </row>
    <row r="939" spans="1:13" x14ac:dyDescent="0.35">
      <c r="A939" s="61" t="s">
        <v>123</v>
      </c>
      <c r="B939" s="61" t="s">
        <v>124</v>
      </c>
      <c r="C939" s="61" t="s">
        <v>5</v>
      </c>
      <c r="D939" s="61" t="s">
        <v>59</v>
      </c>
      <c r="E939" s="61" t="s">
        <v>2</v>
      </c>
      <c r="F939" s="61" t="s">
        <v>63</v>
      </c>
      <c r="G939" s="61" t="s">
        <v>60</v>
      </c>
      <c r="H939" s="11">
        <f>Prislista!H939*'Prislista 2021-10-01'!$H$1</f>
        <v>424.68300000000005</v>
      </c>
      <c r="I939" s="11">
        <f>Prislista!I939*'Prislista 2021-10-01'!$H$1</f>
        <v>471.87</v>
      </c>
      <c r="J939" s="11">
        <f>Prislista!J939*'Prislista 2021-10-01'!$H$1</f>
        <v>674.1</v>
      </c>
      <c r="K939" s="11">
        <f>Prislista!K939*'Prislista 2021-10-01'!$H$1</f>
        <v>963</v>
      </c>
      <c r="L939" s="61" t="s">
        <v>48</v>
      </c>
      <c r="M939" s="61">
        <v>30000</v>
      </c>
    </row>
    <row r="940" spans="1:13" x14ac:dyDescent="0.35">
      <c r="A940" s="61" t="s">
        <v>123</v>
      </c>
      <c r="B940" s="61" t="s">
        <v>124</v>
      </c>
      <c r="C940" s="61" t="s">
        <v>5</v>
      </c>
      <c r="D940" s="61" t="s">
        <v>59</v>
      </c>
      <c r="E940" s="61" t="s">
        <v>2</v>
      </c>
      <c r="F940" s="61" t="s">
        <v>63</v>
      </c>
      <c r="G940" s="61" t="s">
        <v>25</v>
      </c>
      <c r="H940" s="11">
        <f>Prislista!H940*'Prislista 2021-10-01'!$H$1</f>
        <v>424.68300000000005</v>
      </c>
      <c r="I940" s="11">
        <f>Prislista!I940*'Prislista 2021-10-01'!$H$1</f>
        <v>471.87</v>
      </c>
      <c r="J940" s="11">
        <f>Prislista!J940*'Prislista 2021-10-01'!$H$1</f>
        <v>674.1</v>
      </c>
      <c r="K940" s="11">
        <f>Prislista!K940*'Prislista 2021-10-01'!$H$1</f>
        <v>963</v>
      </c>
      <c r="L940" s="61" t="s">
        <v>48</v>
      </c>
      <c r="M940" s="61">
        <v>30000</v>
      </c>
    </row>
    <row r="941" spans="1:13" x14ac:dyDescent="0.35">
      <c r="A941" s="61" t="s">
        <v>123</v>
      </c>
      <c r="B941" s="61" t="s">
        <v>124</v>
      </c>
      <c r="C941" s="61" t="s">
        <v>5</v>
      </c>
      <c r="D941" s="61" t="s">
        <v>59</v>
      </c>
      <c r="E941" s="61" t="s">
        <v>2</v>
      </c>
      <c r="F941" s="61" t="s">
        <v>63</v>
      </c>
      <c r="G941" s="61" t="s">
        <v>26</v>
      </c>
      <c r="H941" s="11">
        <f>Prislista!H941*'Prislista 2021-10-01'!$H$1</f>
        <v>424.68300000000005</v>
      </c>
      <c r="I941" s="11">
        <f>Prislista!I941*'Prislista 2021-10-01'!$H$1</f>
        <v>471.87</v>
      </c>
      <c r="J941" s="11">
        <f>Prislista!J941*'Prislista 2021-10-01'!$H$1</f>
        <v>674.1</v>
      </c>
      <c r="K941" s="11">
        <f>Prislista!K941*'Prislista 2021-10-01'!$H$1</f>
        <v>963</v>
      </c>
      <c r="L941" s="61" t="s">
        <v>48</v>
      </c>
      <c r="M941" s="61">
        <v>30000</v>
      </c>
    </row>
    <row r="942" spans="1:13" x14ac:dyDescent="0.35">
      <c r="A942" s="61" t="s">
        <v>123</v>
      </c>
      <c r="B942" s="61" t="s">
        <v>124</v>
      </c>
      <c r="C942" s="61" t="s">
        <v>5</v>
      </c>
      <c r="D942" s="61" t="s">
        <v>59</v>
      </c>
      <c r="E942" s="61" t="s">
        <v>3</v>
      </c>
      <c r="F942" s="61" t="s">
        <v>63</v>
      </c>
      <c r="G942" s="61" t="s">
        <v>27</v>
      </c>
      <c r="H942" s="11">
        <f>Prislista!H942*'Prislista 2021-10-01'!$H$1</f>
        <v>424.68300000000005</v>
      </c>
      <c r="I942" s="11">
        <f>Prislista!I942*'Prislista 2021-10-01'!$H$1</f>
        <v>471.87</v>
      </c>
      <c r="J942" s="11">
        <f>Prislista!J942*'Prislista 2021-10-01'!$H$1</f>
        <v>674.1</v>
      </c>
      <c r="K942" s="11">
        <f>Prislista!K942*'Prislista 2021-10-01'!$H$1</f>
        <v>963</v>
      </c>
      <c r="L942" s="61" t="s">
        <v>48</v>
      </c>
      <c r="M942" s="61">
        <v>30000</v>
      </c>
    </row>
    <row r="943" spans="1:13" x14ac:dyDescent="0.35">
      <c r="A943" s="61" t="s">
        <v>123</v>
      </c>
      <c r="B943" s="61" t="s">
        <v>124</v>
      </c>
      <c r="C943" s="61" t="s">
        <v>5</v>
      </c>
      <c r="D943" s="61" t="s">
        <v>61</v>
      </c>
      <c r="E943" s="61" t="s">
        <v>2</v>
      </c>
      <c r="F943" s="61" t="s">
        <v>63</v>
      </c>
      <c r="G943" s="61" t="s">
        <v>62</v>
      </c>
      <c r="H943" s="11">
        <f>Prislista!H943*'Prislista 2021-10-01'!$H$1</f>
        <v>365.94</v>
      </c>
      <c r="I943" s="11">
        <f>Prislista!I943*'Prislista 2021-10-01'!$H$1</f>
        <v>406.6</v>
      </c>
      <c r="J943" s="11">
        <f>Prislista!J943*'Prislista 2021-10-01'!$H$1</f>
        <v>406.6</v>
      </c>
      <c r="K943" s="11">
        <f>Prislista!K943*'Prislista 2021-10-01'!$H$1</f>
        <v>577.80000000000007</v>
      </c>
      <c r="L943" s="61" t="s">
        <v>48</v>
      </c>
      <c r="M943" s="61">
        <v>30000</v>
      </c>
    </row>
    <row r="944" spans="1:13" x14ac:dyDescent="0.35">
      <c r="A944" s="61" t="s">
        <v>125</v>
      </c>
      <c r="B944" s="61" t="s">
        <v>126</v>
      </c>
      <c r="C944" s="61" t="s">
        <v>5</v>
      </c>
      <c r="D944" s="61" t="s">
        <v>47</v>
      </c>
      <c r="E944" s="61" t="s">
        <v>2</v>
      </c>
      <c r="F944" s="61" t="s">
        <v>63</v>
      </c>
      <c r="G944" s="61" t="s">
        <v>10</v>
      </c>
      <c r="H944" s="11">
        <f>Prislista!H944*'Prislista 2021-10-01'!$H$1</f>
        <v>288.61110000000002</v>
      </c>
      <c r="I944" s="11">
        <f>Prislista!I944*'Prislista 2021-10-01'!$H$1</f>
        <v>320.67900000000003</v>
      </c>
      <c r="J944" s="11">
        <f>Prislista!J944*'Prislista 2021-10-01'!$H$1</f>
        <v>356.31</v>
      </c>
      <c r="K944" s="11">
        <f>Prislista!K944*'Prislista 2021-10-01'!$H$1</f>
        <v>508.25000000000006</v>
      </c>
      <c r="L944" s="61" t="s">
        <v>48</v>
      </c>
      <c r="M944" s="61">
        <v>24000</v>
      </c>
    </row>
    <row r="945" spans="1:13" x14ac:dyDescent="0.35">
      <c r="A945" s="61" t="s">
        <v>125</v>
      </c>
      <c r="B945" s="61" t="s">
        <v>126</v>
      </c>
      <c r="C945" s="61" t="s">
        <v>5</v>
      </c>
      <c r="D945" s="61" t="s">
        <v>47</v>
      </c>
      <c r="E945" s="61" t="s">
        <v>2</v>
      </c>
      <c r="F945" s="61" t="s">
        <v>63</v>
      </c>
      <c r="G945" s="61" t="s">
        <v>11</v>
      </c>
      <c r="H945" s="11">
        <f>Prislista!H945*'Prislista 2021-10-01'!$H$1</f>
        <v>288.61110000000002</v>
      </c>
      <c r="I945" s="11">
        <f>Prislista!I945*'Prislista 2021-10-01'!$H$1</f>
        <v>320.67900000000003</v>
      </c>
      <c r="J945" s="11">
        <f>Prislista!J945*'Prislista 2021-10-01'!$H$1</f>
        <v>356.31</v>
      </c>
      <c r="K945" s="11">
        <f>Prislista!K945*'Prislista 2021-10-01'!$H$1</f>
        <v>508.25000000000006</v>
      </c>
      <c r="L945" s="61" t="s">
        <v>48</v>
      </c>
      <c r="M945" s="61">
        <v>24000</v>
      </c>
    </row>
    <row r="946" spans="1:13" x14ac:dyDescent="0.35">
      <c r="A946" s="61" t="s">
        <v>125</v>
      </c>
      <c r="B946" s="61" t="s">
        <v>126</v>
      </c>
      <c r="C946" s="61" t="s">
        <v>5</v>
      </c>
      <c r="D946" s="61" t="s">
        <v>47</v>
      </c>
      <c r="E946" s="61" t="s">
        <v>2</v>
      </c>
      <c r="F946" s="61" t="s">
        <v>63</v>
      </c>
      <c r="G946" s="61" t="s">
        <v>49</v>
      </c>
      <c r="H946" s="11">
        <f>Prislista!H946*'Prislista 2021-10-01'!$H$1</f>
        <v>288.61110000000002</v>
      </c>
      <c r="I946" s="11">
        <f>Prislista!I946*'Prislista 2021-10-01'!$H$1</f>
        <v>320.67900000000003</v>
      </c>
      <c r="J946" s="11">
        <f>Prislista!J946*'Prislista 2021-10-01'!$H$1</f>
        <v>356.31</v>
      </c>
      <c r="K946" s="11">
        <f>Prislista!K946*'Prislista 2021-10-01'!$H$1</f>
        <v>508.25000000000006</v>
      </c>
      <c r="L946" s="61" t="s">
        <v>48</v>
      </c>
      <c r="M946" s="61">
        <v>24000</v>
      </c>
    </row>
    <row r="947" spans="1:13" x14ac:dyDescent="0.35">
      <c r="A947" s="61" t="s">
        <v>125</v>
      </c>
      <c r="B947" s="61" t="s">
        <v>126</v>
      </c>
      <c r="C947" s="61" t="s">
        <v>5</v>
      </c>
      <c r="D947" s="61" t="s">
        <v>47</v>
      </c>
      <c r="E947" s="61" t="s">
        <v>2</v>
      </c>
      <c r="F947" s="61" t="s">
        <v>63</v>
      </c>
      <c r="G947" s="61" t="s">
        <v>12</v>
      </c>
      <c r="H947" s="11">
        <f>Prislista!H947*'Prislista 2021-10-01'!$H$1</f>
        <v>288.61110000000002</v>
      </c>
      <c r="I947" s="11">
        <f>Prislista!I947*'Prislista 2021-10-01'!$H$1</f>
        <v>320.67900000000003</v>
      </c>
      <c r="J947" s="11">
        <f>Prislista!J947*'Prislista 2021-10-01'!$H$1</f>
        <v>356.31</v>
      </c>
      <c r="K947" s="11">
        <f>Prislista!K947*'Prislista 2021-10-01'!$H$1</f>
        <v>508.25000000000006</v>
      </c>
      <c r="L947" s="61" t="s">
        <v>48</v>
      </c>
      <c r="M947" s="61">
        <v>24000</v>
      </c>
    </row>
    <row r="948" spans="1:13" x14ac:dyDescent="0.35">
      <c r="A948" s="61" t="s">
        <v>125</v>
      </c>
      <c r="B948" s="61" t="s">
        <v>126</v>
      </c>
      <c r="C948" s="61" t="s">
        <v>5</v>
      </c>
      <c r="D948" s="61" t="s">
        <v>50</v>
      </c>
      <c r="E948" s="61" t="s">
        <v>2</v>
      </c>
      <c r="F948" s="61" t="s">
        <v>63</v>
      </c>
      <c r="G948" s="61" t="s">
        <v>13</v>
      </c>
      <c r="H948" s="11">
        <f>Prislista!H948*'Prislista 2021-10-01'!$H$1</f>
        <v>448.75800000000004</v>
      </c>
      <c r="I948" s="11">
        <f>Prislista!I948*'Prislista 2021-10-01'!$H$1</f>
        <v>498.62</v>
      </c>
      <c r="J948" s="11">
        <f>Prislista!J948*'Prislista 2021-10-01'!$H$1</f>
        <v>711.55000000000007</v>
      </c>
      <c r="K948" s="11">
        <f>Prislista!K948*'Prislista 2021-10-01'!$H$1</f>
        <v>1016.5000000000001</v>
      </c>
      <c r="L948" s="61" t="s">
        <v>48</v>
      </c>
      <c r="M948" s="61">
        <v>24000</v>
      </c>
    </row>
    <row r="949" spans="1:13" x14ac:dyDescent="0.35">
      <c r="A949" s="61" t="s">
        <v>125</v>
      </c>
      <c r="B949" s="61" t="s">
        <v>126</v>
      </c>
      <c r="C949" s="61" t="s">
        <v>5</v>
      </c>
      <c r="D949" s="61" t="s">
        <v>50</v>
      </c>
      <c r="E949" s="61" t="s">
        <v>2</v>
      </c>
      <c r="F949" s="61" t="s">
        <v>63</v>
      </c>
      <c r="G949" s="61" t="s">
        <v>14</v>
      </c>
      <c r="H949" s="11">
        <f>Prislista!H949*'Prislista 2021-10-01'!$H$1</f>
        <v>448.75800000000004</v>
      </c>
      <c r="I949" s="11">
        <f>Prislista!I949*'Prislista 2021-10-01'!$H$1</f>
        <v>498.62</v>
      </c>
      <c r="J949" s="11">
        <f>Prislista!J949*'Prislista 2021-10-01'!$H$1</f>
        <v>711.55000000000007</v>
      </c>
      <c r="K949" s="11">
        <f>Prislista!K949*'Prislista 2021-10-01'!$H$1</f>
        <v>1016.5000000000001</v>
      </c>
      <c r="L949" s="61" t="s">
        <v>48</v>
      </c>
      <c r="M949" s="61">
        <v>24000</v>
      </c>
    </row>
    <row r="950" spans="1:13" x14ac:dyDescent="0.35">
      <c r="A950" s="61" t="s">
        <v>125</v>
      </c>
      <c r="B950" s="61" t="s">
        <v>126</v>
      </c>
      <c r="C950" s="61" t="s">
        <v>5</v>
      </c>
      <c r="D950" s="61" t="s">
        <v>50</v>
      </c>
      <c r="E950" s="61" t="s">
        <v>2</v>
      </c>
      <c r="F950" s="61" t="s">
        <v>63</v>
      </c>
      <c r="G950" s="61" t="s">
        <v>15</v>
      </c>
      <c r="H950" s="11">
        <f>Prislista!H950*'Prislista 2021-10-01'!$H$1</f>
        <v>448.75800000000004</v>
      </c>
      <c r="I950" s="11">
        <f>Prislista!I950*'Prislista 2021-10-01'!$H$1</f>
        <v>498.62</v>
      </c>
      <c r="J950" s="11">
        <f>Prislista!J950*'Prislista 2021-10-01'!$H$1</f>
        <v>711.55000000000007</v>
      </c>
      <c r="K950" s="11">
        <f>Prislista!K950*'Prislista 2021-10-01'!$H$1</f>
        <v>1016.5000000000001</v>
      </c>
      <c r="L950" s="61" t="s">
        <v>48</v>
      </c>
      <c r="M950" s="61">
        <v>24000</v>
      </c>
    </row>
    <row r="951" spans="1:13" x14ac:dyDescent="0.35">
      <c r="A951" s="61" t="s">
        <v>125</v>
      </c>
      <c r="B951" s="61" t="s">
        <v>126</v>
      </c>
      <c r="C951" s="61" t="s">
        <v>5</v>
      </c>
      <c r="D951" s="61" t="s">
        <v>50</v>
      </c>
      <c r="E951" s="61" t="s">
        <v>2</v>
      </c>
      <c r="F951" s="61" t="s">
        <v>63</v>
      </c>
      <c r="G951" s="61" t="s">
        <v>16</v>
      </c>
      <c r="H951" s="11">
        <f>Prislista!H951*'Prislista 2021-10-01'!$H$1</f>
        <v>448.75800000000004</v>
      </c>
      <c r="I951" s="11">
        <f>Prislista!I951*'Prislista 2021-10-01'!$H$1</f>
        <v>498.62</v>
      </c>
      <c r="J951" s="11">
        <f>Prislista!J951*'Prislista 2021-10-01'!$H$1</f>
        <v>711.55000000000007</v>
      </c>
      <c r="K951" s="11">
        <f>Prislista!K951*'Prislista 2021-10-01'!$H$1</f>
        <v>1016.5000000000001</v>
      </c>
      <c r="L951" s="61" t="s">
        <v>48</v>
      </c>
      <c r="M951" s="61">
        <v>24000</v>
      </c>
    </row>
    <row r="952" spans="1:13" x14ac:dyDescent="0.35">
      <c r="A952" s="61" t="s">
        <v>125</v>
      </c>
      <c r="B952" s="61" t="s">
        <v>126</v>
      </c>
      <c r="C952" s="61" t="s">
        <v>5</v>
      </c>
      <c r="D952" s="61" t="s">
        <v>50</v>
      </c>
      <c r="E952" s="61" t="s">
        <v>2</v>
      </c>
      <c r="F952" s="61" t="s">
        <v>63</v>
      </c>
      <c r="G952" s="61" t="s">
        <v>17</v>
      </c>
      <c r="H952" s="11">
        <f>Prislista!H952*'Prislista 2021-10-01'!$H$1</f>
        <v>448.75800000000004</v>
      </c>
      <c r="I952" s="11">
        <f>Prislista!I952*'Prislista 2021-10-01'!$H$1</f>
        <v>498.62</v>
      </c>
      <c r="J952" s="11">
        <f>Prislista!J952*'Prislista 2021-10-01'!$H$1</f>
        <v>711.55000000000007</v>
      </c>
      <c r="K952" s="11">
        <f>Prislista!K952*'Prislista 2021-10-01'!$H$1</f>
        <v>1016.5000000000001</v>
      </c>
      <c r="L952" s="61" t="s">
        <v>48</v>
      </c>
      <c r="M952" s="61">
        <v>24000</v>
      </c>
    </row>
    <row r="953" spans="1:13" x14ac:dyDescent="0.35">
      <c r="A953" s="61" t="s">
        <v>125</v>
      </c>
      <c r="B953" s="61" t="s">
        <v>126</v>
      </c>
      <c r="C953" s="61" t="s">
        <v>5</v>
      </c>
      <c r="D953" s="61" t="s">
        <v>51</v>
      </c>
      <c r="E953" s="61" t="s">
        <v>2</v>
      </c>
      <c r="F953" s="61" t="s">
        <v>63</v>
      </c>
      <c r="G953" s="61" t="s">
        <v>18</v>
      </c>
      <c r="H953" s="11">
        <f>Prislista!H953*'Prislista 2021-10-01'!$H$1</f>
        <v>572.98500000000001</v>
      </c>
      <c r="I953" s="11">
        <f>Prislista!I953*'Prislista 2021-10-01'!$H$1</f>
        <v>636.65000000000009</v>
      </c>
      <c r="J953" s="11">
        <f>Prislista!J953*'Prislista 2021-10-01'!$H$1</f>
        <v>909.5</v>
      </c>
      <c r="K953" s="11">
        <f>Prislista!K953*'Prislista 2021-10-01'!$H$1</f>
        <v>1016.5000000000001</v>
      </c>
      <c r="L953" s="61" t="s">
        <v>48</v>
      </c>
      <c r="M953" s="61">
        <v>24000</v>
      </c>
    </row>
    <row r="954" spans="1:13" x14ac:dyDescent="0.35">
      <c r="A954" s="61" t="s">
        <v>125</v>
      </c>
      <c r="B954" s="61" t="s">
        <v>126</v>
      </c>
      <c r="C954" s="61" t="s">
        <v>5</v>
      </c>
      <c r="D954" s="61" t="s">
        <v>51</v>
      </c>
      <c r="E954" s="61" t="s">
        <v>2</v>
      </c>
      <c r="F954" s="61" t="s">
        <v>63</v>
      </c>
      <c r="G954" s="61" t="s">
        <v>19</v>
      </c>
      <c r="H954" s="11">
        <f>Prislista!H954*'Prislista 2021-10-01'!$H$1</f>
        <v>572.98500000000001</v>
      </c>
      <c r="I954" s="11">
        <f>Prislista!I954*'Prislista 2021-10-01'!$H$1</f>
        <v>636.65000000000009</v>
      </c>
      <c r="J954" s="11">
        <f>Prislista!J954*'Prislista 2021-10-01'!$H$1</f>
        <v>909.5</v>
      </c>
      <c r="K954" s="11">
        <f>Prislista!K954*'Prislista 2021-10-01'!$H$1</f>
        <v>1016.5000000000001</v>
      </c>
      <c r="L954" s="61" t="s">
        <v>48</v>
      </c>
      <c r="M954" s="61">
        <v>24000</v>
      </c>
    </row>
    <row r="955" spans="1:13" x14ac:dyDescent="0.35">
      <c r="A955" s="61" t="s">
        <v>125</v>
      </c>
      <c r="B955" s="61" t="s">
        <v>126</v>
      </c>
      <c r="C955" s="61" t="s">
        <v>5</v>
      </c>
      <c r="D955" s="61" t="s">
        <v>51</v>
      </c>
      <c r="E955" s="61" t="s">
        <v>3</v>
      </c>
      <c r="F955" s="61" t="s">
        <v>63</v>
      </c>
      <c r="G955" s="61" t="s">
        <v>20</v>
      </c>
      <c r="H955" s="11">
        <f>Prislista!H955*'Prislista 2021-10-01'!$H$1</f>
        <v>572.98500000000001</v>
      </c>
      <c r="I955" s="11">
        <f>Prislista!I955*'Prislista 2021-10-01'!$H$1</f>
        <v>636.65000000000009</v>
      </c>
      <c r="J955" s="11">
        <f>Prislista!J955*'Prislista 2021-10-01'!$H$1</f>
        <v>909.5</v>
      </c>
      <c r="K955" s="11">
        <f>Prislista!K955*'Prislista 2021-10-01'!$H$1</f>
        <v>1016.5000000000001</v>
      </c>
      <c r="L955" s="61" t="s">
        <v>48</v>
      </c>
      <c r="M955" s="61">
        <v>24000</v>
      </c>
    </row>
    <row r="956" spans="1:13" x14ac:dyDescent="0.35">
      <c r="A956" s="61" t="s">
        <v>125</v>
      </c>
      <c r="B956" s="61" t="s">
        <v>126</v>
      </c>
      <c r="C956" s="61" t="s">
        <v>5</v>
      </c>
      <c r="D956" s="61" t="s">
        <v>51</v>
      </c>
      <c r="E956" s="61" t="s">
        <v>3</v>
      </c>
      <c r="F956" s="61" t="s">
        <v>63</v>
      </c>
      <c r="G956" s="61" t="s">
        <v>21</v>
      </c>
      <c r="H956" s="11">
        <f>Prislista!H956*'Prislista 2021-10-01'!$H$1</f>
        <v>572.98500000000001</v>
      </c>
      <c r="I956" s="11">
        <f>Prislista!I956*'Prislista 2021-10-01'!$H$1</f>
        <v>636.65000000000009</v>
      </c>
      <c r="J956" s="11">
        <f>Prislista!J956*'Prislista 2021-10-01'!$H$1</f>
        <v>909.5</v>
      </c>
      <c r="K956" s="11">
        <f>Prislista!K956*'Prislista 2021-10-01'!$H$1</f>
        <v>1016.5000000000001</v>
      </c>
      <c r="L956" s="61" t="s">
        <v>48</v>
      </c>
      <c r="M956" s="61">
        <v>24000</v>
      </c>
    </row>
    <row r="957" spans="1:13" x14ac:dyDescent="0.35">
      <c r="A957" s="61" t="s">
        <v>125</v>
      </c>
      <c r="B957" s="61" t="s">
        <v>126</v>
      </c>
      <c r="C957" s="61" t="s">
        <v>5</v>
      </c>
      <c r="D957" s="61" t="s">
        <v>52</v>
      </c>
      <c r="E957" s="61" t="s">
        <v>2</v>
      </c>
      <c r="F957" s="61" t="s">
        <v>63</v>
      </c>
      <c r="G957" s="61" t="s">
        <v>53</v>
      </c>
      <c r="H957" s="11">
        <f>Prislista!H957*'Prislista 2021-10-01'!$H$1</f>
        <v>576.35550000000001</v>
      </c>
      <c r="I957" s="11">
        <f>Prislista!I957*'Prislista 2021-10-01'!$H$1</f>
        <v>640.39499999999998</v>
      </c>
      <c r="J957" s="11">
        <f>Prislista!J957*'Prislista 2021-10-01'!$H$1</f>
        <v>711.55000000000007</v>
      </c>
      <c r="K957" s="11">
        <f>Prislista!K957*'Prislista 2021-10-01'!$H$1</f>
        <v>1016.5000000000001</v>
      </c>
      <c r="L957" s="61" t="s">
        <v>48</v>
      </c>
      <c r="M957" s="61">
        <v>24000</v>
      </c>
    </row>
    <row r="958" spans="1:13" x14ac:dyDescent="0.35">
      <c r="A958" s="61" t="s">
        <v>125</v>
      </c>
      <c r="B958" s="61" t="s">
        <v>126</v>
      </c>
      <c r="C958" s="61" t="s">
        <v>5</v>
      </c>
      <c r="D958" s="61" t="s">
        <v>52</v>
      </c>
      <c r="E958" s="61" t="s">
        <v>2</v>
      </c>
      <c r="F958" s="61" t="s">
        <v>63</v>
      </c>
      <c r="G958" s="61" t="s">
        <v>54</v>
      </c>
      <c r="H958" s="11">
        <f>Prislista!H958*'Prislista 2021-10-01'!$H$1</f>
        <v>576.35550000000001</v>
      </c>
      <c r="I958" s="11">
        <f>Prislista!I958*'Prislista 2021-10-01'!$H$1</f>
        <v>640.39499999999998</v>
      </c>
      <c r="J958" s="11">
        <f>Prislista!J958*'Prislista 2021-10-01'!$H$1</f>
        <v>711.55000000000007</v>
      </c>
      <c r="K958" s="11">
        <f>Prislista!K958*'Prislista 2021-10-01'!$H$1</f>
        <v>1016.5000000000001</v>
      </c>
      <c r="L958" s="61" t="s">
        <v>48</v>
      </c>
      <c r="M958" s="61">
        <v>24000</v>
      </c>
    </row>
    <row r="959" spans="1:13" x14ac:dyDescent="0.35">
      <c r="A959" s="61" t="s">
        <v>125</v>
      </c>
      <c r="B959" s="61" t="s">
        <v>126</v>
      </c>
      <c r="C959" s="61" t="s">
        <v>5</v>
      </c>
      <c r="D959" s="61" t="s">
        <v>52</v>
      </c>
      <c r="E959" s="61" t="s">
        <v>2</v>
      </c>
      <c r="F959" s="61" t="s">
        <v>63</v>
      </c>
      <c r="G959" s="61" t="s">
        <v>55</v>
      </c>
      <c r="H959" s="11">
        <f>Prislista!H959*'Prislista 2021-10-01'!$H$1</f>
        <v>576.35550000000001</v>
      </c>
      <c r="I959" s="11">
        <f>Prislista!I959*'Prislista 2021-10-01'!$H$1</f>
        <v>640.39499999999998</v>
      </c>
      <c r="J959" s="11">
        <f>Prislista!J959*'Prislista 2021-10-01'!$H$1</f>
        <v>711.55000000000007</v>
      </c>
      <c r="K959" s="11">
        <f>Prislista!K959*'Prislista 2021-10-01'!$H$1</f>
        <v>1016.5000000000001</v>
      </c>
      <c r="L959" s="61" t="s">
        <v>48</v>
      </c>
      <c r="M959" s="61">
        <v>24000</v>
      </c>
    </row>
    <row r="960" spans="1:13" x14ac:dyDescent="0.35">
      <c r="A960" s="61" t="s">
        <v>125</v>
      </c>
      <c r="B960" s="61" t="s">
        <v>126</v>
      </c>
      <c r="C960" s="61" t="s">
        <v>5</v>
      </c>
      <c r="D960" s="61" t="s">
        <v>52</v>
      </c>
      <c r="E960" s="61" t="s">
        <v>2</v>
      </c>
      <c r="F960" s="61" t="s">
        <v>63</v>
      </c>
      <c r="G960" s="61" t="s">
        <v>56</v>
      </c>
      <c r="H960" s="11">
        <f>Prislista!H960*'Prislista 2021-10-01'!$H$1</f>
        <v>576.35550000000001</v>
      </c>
      <c r="I960" s="11">
        <f>Prislista!I960*'Prislista 2021-10-01'!$H$1</f>
        <v>640.39499999999998</v>
      </c>
      <c r="J960" s="11">
        <f>Prislista!J960*'Prislista 2021-10-01'!$H$1</f>
        <v>711.55000000000007</v>
      </c>
      <c r="K960" s="11">
        <f>Prislista!K960*'Prislista 2021-10-01'!$H$1</f>
        <v>1016.5000000000001</v>
      </c>
      <c r="L960" s="61" t="s">
        <v>48</v>
      </c>
      <c r="M960" s="61">
        <v>24000</v>
      </c>
    </row>
    <row r="961" spans="1:13" x14ac:dyDescent="0.35">
      <c r="A961" s="61" t="s">
        <v>125</v>
      </c>
      <c r="B961" s="61" t="s">
        <v>126</v>
      </c>
      <c r="C961" s="61" t="s">
        <v>5</v>
      </c>
      <c r="D961" s="61" t="s">
        <v>52</v>
      </c>
      <c r="E961" s="61" t="s">
        <v>2</v>
      </c>
      <c r="F961" s="61" t="s">
        <v>63</v>
      </c>
      <c r="G961" s="61" t="s">
        <v>57</v>
      </c>
      <c r="H961" s="11">
        <f>Prislista!H961*'Prislista 2021-10-01'!$H$1</f>
        <v>576.35550000000001</v>
      </c>
      <c r="I961" s="11">
        <f>Prislista!I961*'Prislista 2021-10-01'!$H$1</f>
        <v>640.39499999999998</v>
      </c>
      <c r="J961" s="11">
        <f>Prislista!J961*'Prislista 2021-10-01'!$H$1</f>
        <v>711.55000000000007</v>
      </c>
      <c r="K961" s="11">
        <f>Prislista!K961*'Prislista 2021-10-01'!$H$1</f>
        <v>1016.5000000000001</v>
      </c>
      <c r="L961" s="61" t="s">
        <v>48</v>
      </c>
      <c r="M961" s="61">
        <v>24000</v>
      </c>
    </row>
    <row r="962" spans="1:13" x14ac:dyDescent="0.35">
      <c r="A962" s="61" t="s">
        <v>125</v>
      </c>
      <c r="B962" s="61" t="s">
        <v>126</v>
      </c>
      <c r="C962" s="61" t="s">
        <v>5</v>
      </c>
      <c r="D962" s="61" t="s">
        <v>58</v>
      </c>
      <c r="E962" s="61" t="s">
        <v>2</v>
      </c>
      <c r="F962" s="61" t="s">
        <v>63</v>
      </c>
      <c r="G962" s="61" t="s">
        <v>22</v>
      </c>
      <c r="H962" s="11">
        <f>Prislista!H962*'Prislista 2021-10-01'!$H$1</f>
        <v>448.75800000000004</v>
      </c>
      <c r="I962" s="11">
        <f>Prislista!I962*'Prislista 2021-10-01'!$H$1</f>
        <v>498.62</v>
      </c>
      <c r="J962" s="11">
        <f>Prislista!J962*'Prislista 2021-10-01'!$H$1</f>
        <v>711.55000000000007</v>
      </c>
      <c r="K962" s="11">
        <f>Prislista!K962*'Prislista 2021-10-01'!$H$1</f>
        <v>1016.5000000000001</v>
      </c>
      <c r="L962" s="61" t="s">
        <v>48</v>
      </c>
      <c r="M962" s="61">
        <v>24000</v>
      </c>
    </row>
    <row r="963" spans="1:13" x14ac:dyDescent="0.35">
      <c r="A963" s="61" t="s">
        <v>125</v>
      </c>
      <c r="B963" s="61" t="s">
        <v>126</v>
      </c>
      <c r="C963" s="61" t="s">
        <v>5</v>
      </c>
      <c r="D963" s="61" t="s">
        <v>58</v>
      </c>
      <c r="E963" s="61" t="s">
        <v>2</v>
      </c>
      <c r="F963" s="61" t="s">
        <v>63</v>
      </c>
      <c r="G963" s="61" t="s">
        <v>23</v>
      </c>
      <c r="H963" s="11">
        <f>Prislista!H963*'Prislista 2021-10-01'!$H$1</f>
        <v>448.75800000000004</v>
      </c>
      <c r="I963" s="11">
        <f>Prislista!I963*'Prislista 2021-10-01'!$H$1</f>
        <v>498.62</v>
      </c>
      <c r="J963" s="11">
        <f>Prislista!J963*'Prislista 2021-10-01'!$H$1</f>
        <v>711.55000000000007</v>
      </c>
      <c r="K963" s="11">
        <f>Prislista!K963*'Prislista 2021-10-01'!$H$1</f>
        <v>1016.5000000000001</v>
      </c>
      <c r="L963" s="61" t="s">
        <v>48</v>
      </c>
      <c r="M963" s="61">
        <v>24000</v>
      </c>
    </row>
    <row r="964" spans="1:13" x14ac:dyDescent="0.35">
      <c r="A964" s="61" t="s">
        <v>125</v>
      </c>
      <c r="B964" s="61" t="s">
        <v>126</v>
      </c>
      <c r="C964" s="61" t="s">
        <v>5</v>
      </c>
      <c r="D964" s="61" t="s">
        <v>58</v>
      </c>
      <c r="E964" s="61" t="s">
        <v>3</v>
      </c>
      <c r="F964" s="61" t="s">
        <v>63</v>
      </c>
      <c r="G964" s="61" t="s">
        <v>24</v>
      </c>
      <c r="H964" s="11">
        <f>Prislista!H964*'Prislista 2021-10-01'!$H$1</f>
        <v>448.75800000000004</v>
      </c>
      <c r="I964" s="11">
        <f>Prislista!I964*'Prislista 2021-10-01'!$H$1</f>
        <v>498.62</v>
      </c>
      <c r="J964" s="11">
        <f>Prislista!J964*'Prislista 2021-10-01'!$H$1</f>
        <v>711.55000000000007</v>
      </c>
      <c r="K964" s="11">
        <f>Prislista!K964*'Prislista 2021-10-01'!$H$1</f>
        <v>1016.5000000000001</v>
      </c>
      <c r="L964" s="61" t="s">
        <v>48</v>
      </c>
      <c r="M964" s="61">
        <v>24000</v>
      </c>
    </row>
    <row r="965" spans="1:13" x14ac:dyDescent="0.35">
      <c r="A965" s="61" t="s">
        <v>125</v>
      </c>
      <c r="B965" s="61" t="s">
        <v>126</v>
      </c>
      <c r="C965" s="61" t="s">
        <v>5</v>
      </c>
      <c r="D965" s="61" t="s">
        <v>59</v>
      </c>
      <c r="E965" s="61" t="s">
        <v>2</v>
      </c>
      <c r="F965" s="61" t="s">
        <v>63</v>
      </c>
      <c r="G965" s="61" t="s">
        <v>60</v>
      </c>
      <c r="H965" s="11">
        <f>Prislista!H965*'Prislista 2021-10-01'!$H$1</f>
        <v>572.98500000000001</v>
      </c>
      <c r="I965" s="11">
        <f>Prislista!I965*'Prislista 2021-10-01'!$H$1</f>
        <v>636.65000000000009</v>
      </c>
      <c r="J965" s="11">
        <f>Prislista!J965*'Prislista 2021-10-01'!$H$1</f>
        <v>909.5</v>
      </c>
      <c r="K965" s="11">
        <f>Prislista!K965*'Prislista 2021-10-01'!$H$1</f>
        <v>1016.5000000000001</v>
      </c>
      <c r="L965" s="61" t="s">
        <v>48</v>
      </c>
      <c r="M965" s="61">
        <v>24000</v>
      </c>
    </row>
    <row r="966" spans="1:13" x14ac:dyDescent="0.35">
      <c r="A966" s="61" t="s">
        <v>125</v>
      </c>
      <c r="B966" s="61" t="s">
        <v>126</v>
      </c>
      <c r="C966" s="61" t="s">
        <v>5</v>
      </c>
      <c r="D966" s="61" t="s">
        <v>59</v>
      </c>
      <c r="E966" s="61" t="s">
        <v>2</v>
      </c>
      <c r="F966" s="61" t="s">
        <v>63</v>
      </c>
      <c r="G966" s="61" t="s">
        <v>25</v>
      </c>
      <c r="H966" s="11">
        <f>Prislista!H966*'Prislista 2021-10-01'!$H$1</f>
        <v>572.98500000000001</v>
      </c>
      <c r="I966" s="11">
        <f>Prislista!I966*'Prislista 2021-10-01'!$H$1</f>
        <v>636.65000000000009</v>
      </c>
      <c r="J966" s="11">
        <f>Prislista!J966*'Prislista 2021-10-01'!$H$1</f>
        <v>909.5</v>
      </c>
      <c r="K966" s="11">
        <f>Prislista!K966*'Prislista 2021-10-01'!$H$1</f>
        <v>1016.5000000000001</v>
      </c>
      <c r="L966" s="61" t="s">
        <v>48</v>
      </c>
      <c r="M966" s="61">
        <v>24000</v>
      </c>
    </row>
    <row r="967" spans="1:13" x14ac:dyDescent="0.35">
      <c r="A967" s="61" t="s">
        <v>125</v>
      </c>
      <c r="B967" s="61" t="s">
        <v>126</v>
      </c>
      <c r="C967" s="61" t="s">
        <v>5</v>
      </c>
      <c r="D967" s="61" t="s">
        <v>59</v>
      </c>
      <c r="E967" s="61" t="s">
        <v>2</v>
      </c>
      <c r="F967" s="61" t="s">
        <v>63</v>
      </c>
      <c r="G967" s="61" t="s">
        <v>26</v>
      </c>
      <c r="H967" s="11">
        <f>Prislista!H967*'Prislista 2021-10-01'!$H$1</f>
        <v>572.98500000000001</v>
      </c>
      <c r="I967" s="11">
        <f>Prislista!I967*'Prislista 2021-10-01'!$H$1</f>
        <v>636.65000000000009</v>
      </c>
      <c r="J967" s="11">
        <f>Prislista!J967*'Prislista 2021-10-01'!$H$1</f>
        <v>909.5</v>
      </c>
      <c r="K967" s="11">
        <f>Prislista!K967*'Prislista 2021-10-01'!$H$1</f>
        <v>1016.5000000000001</v>
      </c>
      <c r="L967" s="61" t="s">
        <v>48</v>
      </c>
      <c r="M967" s="61">
        <v>24000</v>
      </c>
    </row>
    <row r="968" spans="1:13" x14ac:dyDescent="0.35">
      <c r="A968" s="61" t="s">
        <v>125</v>
      </c>
      <c r="B968" s="61" t="s">
        <v>126</v>
      </c>
      <c r="C968" s="61" t="s">
        <v>5</v>
      </c>
      <c r="D968" s="61" t="s">
        <v>59</v>
      </c>
      <c r="E968" s="61" t="s">
        <v>3</v>
      </c>
      <c r="F968" s="61" t="s">
        <v>63</v>
      </c>
      <c r="G968" s="61" t="s">
        <v>27</v>
      </c>
      <c r="H968" s="11">
        <f>Prislista!H968*'Prislista 2021-10-01'!$H$1</f>
        <v>572.98500000000001</v>
      </c>
      <c r="I968" s="11">
        <f>Prislista!I968*'Prislista 2021-10-01'!$H$1</f>
        <v>636.65000000000009</v>
      </c>
      <c r="J968" s="11">
        <f>Prislista!J968*'Prislista 2021-10-01'!$H$1</f>
        <v>909.5</v>
      </c>
      <c r="K968" s="11">
        <f>Prislista!K968*'Prislista 2021-10-01'!$H$1</f>
        <v>1016.5000000000001</v>
      </c>
      <c r="L968" s="61" t="s">
        <v>48</v>
      </c>
      <c r="M968" s="61">
        <v>24000</v>
      </c>
    </row>
    <row r="969" spans="1:13" x14ac:dyDescent="0.35">
      <c r="A969" s="61" t="s">
        <v>125</v>
      </c>
      <c r="B969" s="61" t="s">
        <v>126</v>
      </c>
      <c r="C969" s="61" t="s">
        <v>5</v>
      </c>
      <c r="D969" s="61" t="s">
        <v>61</v>
      </c>
      <c r="E969" s="61" t="s">
        <v>2</v>
      </c>
      <c r="F969" s="61" t="s">
        <v>63</v>
      </c>
      <c r="G969" s="61" t="s">
        <v>62</v>
      </c>
      <c r="H969" s="11">
        <f>Prislista!H969*'Prislista 2021-10-01'!$H$1</f>
        <v>225.34200000000001</v>
      </c>
      <c r="I969" s="11">
        <f>Prislista!I969*'Prislista 2021-10-01'!$H$1</f>
        <v>250.38000000000002</v>
      </c>
      <c r="J969" s="11">
        <f>Prislista!J969*'Prislista 2021-10-01'!$H$1</f>
        <v>356.31</v>
      </c>
      <c r="K969" s="11">
        <f>Prislista!K969*'Prislista 2021-10-01'!$H$1</f>
        <v>508.25000000000006</v>
      </c>
      <c r="L969" s="61" t="s">
        <v>48</v>
      </c>
      <c r="M969" s="61">
        <v>24000</v>
      </c>
    </row>
    <row r="970" spans="1:13" x14ac:dyDescent="0.35">
      <c r="A970" s="61" t="s">
        <v>109</v>
      </c>
      <c r="B970" s="61" t="s">
        <v>110</v>
      </c>
      <c r="C970" s="61" t="s">
        <v>2</v>
      </c>
      <c r="D970" s="61" t="s">
        <v>47</v>
      </c>
      <c r="E970" s="61" t="s">
        <v>2</v>
      </c>
      <c r="F970" s="61" t="s">
        <v>63</v>
      </c>
      <c r="G970" s="61" t="s">
        <v>10</v>
      </c>
      <c r="H970" s="11">
        <f>Prislista!H970*'Prislista 2021-10-01'!$H$1</f>
        <v>588.48930000000007</v>
      </c>
      <c r="I970" s="11">
        <f>Prislista!I970*'Prislista 2021-10-01'!$H$1</f>
        <v>653.87700000000007</v>
      </c>
      <c r="J970" s="11">
        <f>Prislista!J970*'Prislista 2021-10-01'!$H$1</f>
        <v>726.53000000000009</v>
      </c>
      <c r="K970" s="11">
        <f>Prislista!K970*'Prislista 2021-10-01'!$H$1</f>
        <v>1037.9000000000001</v>
      </c>
      <c r="L970" s="61" t="s">
        <v>48</v>
      </c>
      <c r="M970" s="61">
        <v>26000</v>
      </c>
    </row>
    <row r="971" spans="1:13" x14ac:dyDescent="0.35">
      <c r="A971" s="61" t="s">
        <v>109</v>
      </c>
      <c r="B971" s="61" t="s">
        <v>110</v>
      </c>
      <c r="C971" s="61" t="s">
        <v>2</v>
      </c>
      <c r="D971" s="61" t="s">
        <v>47</v>
      </c>
      <c r="E971" s="61" t="s">
        <v>2</v>
      </c>
      <c r="F971" s="61" t="s">
        <v>63</v>
      </c>
      <c r="G971" s="61" t="s">
        <v>11</v>
      </c>
      <c r="H971" s="11">
        <f>Prislista!H971*'Prislista 2021-10-01'!$H$1</f>
        <v>588.48930000000007</v>
      </c>
      <c r="I971" s="11">
        <f>Prislista!I971*'Prislista 2021-10-01'!$H$1</f>
        <v>653.87700000000007</v>
      </c>
      <c r="J971" s="11">
        <f>Prislista!J971*'Prislista 2021-10-01'!$H$1</f>
        <v>726.53000000000009</v>
      </c>
      <c r="K971" s="11">
        <f>Prislista!K971*'Prislista 2021-10-01'!$H$1</f>
        <v>1037.9000000000001</v>
      </c>
      <c r="L971" s="61" t="s">
        <v>48</v>
      </c>
      <c r="M971" s="61">
        <v>26000</v>
      </c>
    </row>
    <row r="972" spans="1:13" x14ac:dyDescent="0.35">
      <c r="A972" s="61" t="s">
        <v>109</v>
      </c>
      <c r="B972" s="61" t="s">
        <v>110</v>
      </c>
      <c r="C972" s="61" t="s">
        <v>2</v>
      </c>
      <c r="D972" s="61" t="s">
        <v>47</v>
      </c>
      <c r="E972" s="61" t="s">
        <v>2</v>
      </c>
      <c r="F972" s="61" t="s">
        <v>63</v>
      </c>
      <c r="G972" s="61" t="s">
        <v>49</v>
      </c>
      <c r="H972" s="11">
        <f>Prislista!H972*'Prislista 2021-10-01'!$H$1</f>
        <v>588.48930000000007</v>
      </c>
      <c r="I972" s="11">
        <f>Prislista!I972*'Prislista 2021-10-01'!$H$1</f>
        <v>653.87700000000007</v>
      </c>
      <c r="J972" s="11">
        <f>Prislista!J972*'Prislista 2021-10-01'!$H$1</f>
        <v>726.53000000000009</v>
      </c>
      <c r="K972" s="11">
        <f>Prislista!K972*'Prislista 2021-10-01'!$H$1</f>
        <v>1037.9000000000001</v>
      </c>
      <c r="L972" s="61" t="s">
        <v>48</v>
      </c>
      <c r="M972" s="61">
        <v>26000</v>
      </c>
    </row>
    <row r="973" spans="1:13" x14ac:dyDescent="0.35">
      <c r="A973" s="61" t="s">
        <v>109</v>
      </c>
      <c r="B973" s="61" t="s">
        <v>110</v>
      </c>
      <c r="C973" s="61" t="s">
        <v>2</v>
      </c>
      <c r="D973" s="61" t="s">
        <v>47</v>
      </c>
      <c r="E973" s="61" t="s">
        <v>2</v>
      </c>
      <c r="F973" s="61" t="s">
        <v>63</v>
      </c>
      <c r="G973" s="61" t="s">
        <v>12</v>
      </c>
      <c r="H973" s="11">
        <f>Prislista!H973*'Prislista 2021-10-01'!$H$1</f>
        <v>588.48930000000007</v>
      </c>
      <c r="I973" s="11">
        <f>Prislista!I973*'Prislista 2021-10-01'!$H$1</f>
        <v>653.87700000000007</v>
      </c>
      <c r="J973" s="11">
        <f>Prislista!J973*'Prislista 2021-10-01'!$H$1</f>
        <v>726.53000000000009</v>
      </c>
      <c r="K973" s="11">
        <f>Prislista!K973*'Prislista 2021-10-01'!$H$1</f>
        <v>1037.9000000000001</v>
      </c>
      <c r="L973" s="61" t="s">
        <v>48</v>
      </c>
      <c r="M973" s="61">
        <v>26000</v>
      </c>
    </row>
    <row r="974" spans="1:13" x14ac:dyDescent="0.35">
      <c r="A974" s="61" t="s">
        <v>109</v>
      </c>
      <c r="B974" s="61" t="s">
        <v>110</v>
      </c>
      <c r="C974" s="61" t="s">
        <v>2</v>
      </c>
      <c r="D974" s="61" t="s">
        <v>50</v>
      </c>
      <c r="E974" s="61" t="s">
        <v>2</v>
      </c>
      <c r="F974" s="61" t="s">
        <v>63</v>
      </c>
      <c r="G974" s="61" t="s">
        <v>13</v>
      </c>
      <c r="H974" s="11">
        <f>Prislista!H974*'Prislista 2021-10-01'!$H$1</f>
        <v>553.72500000000002</v>
      </c>
      <c r="I974" s="11">
        <f>Prislista!I974*'Prislista 2021-10-01'!$H$1</f>
        <v>615.25</v>
      </c>
      <c r="J974" s="11">
        <f>Prislista!J974*'Prislista 2021-10-01'!$H$1</f>
        <v>856</v>
      </c>
      <c r="K974" s="11">
        <f>Prislista!K974*'Prislista 2021-10-01'!$H$1</f>
        <v>1037.9000000000001</v>
      </c>
      <c r="L974" s="61" t="s">
        <v>48</v>
      </c>
      <c r="M974" s="61">
        <v>26000</v>
      </c>
    </row>
    <row r="975" spans="1:13" x14ac:dyDescent="0.35">
      <c r="A975" s="61" t="s">
        <v>109</v>
      </c>
      <c r="B975" s="61" t="s">
        <v>110</v>
      </c>
      <c r="C975" s="61" t="s">
        <v>2</v>
      </c>
      <c r="D975" s="61" t="s">
        <v>50</v>
      </c>
      <c r="E975" s="61" t="s">
        <v>2</v>
      </c>
      <c r="F975" s="61" t="s">
        <v>63</v>
      </c>
      <c r="G975" s="61" t="s">
        <v>14</v>
      </c>
      <c r="H975" s="11">
        <f>Prislista!H975*'Prislista 2021-10-01'!$H$1</f>
        <v>553.72500000000002</v>
      </c>
      <c r="I975" s="11">
        <f>Prislista!I975*'Prislista 2021-10-01'!$H$1</f>
        <v>615.25</v>
      </c>
      <c r="J975" s="11">
        <f>Prislista!J975*'Prislista 2021-10-01'!$H$1</f>
        <v>856</v>
      </c>
      <c r="K975" s="11">
        <f>Prislista!K975*'Prislista 2021-10-01'!$H$1</f>
        <v>1037.9000000000001</v>
      </c>
      <c r="L975" s="61" t="s">
        <v>48</v>
      </c>
      <c r="M975" s="61">
        <v>26000</v>
      </c>
    </row>
    <row r="976" spans="1:13" x14ac:dyDescent="0.35">
      <c r="A976" s="61" t="s">
        <v>109</v>
      </c>
      <c r="B976" s="61" t="s">
        <v>110</v>
      </c>
      <c r="C976" s="61" t="s">
        <v>2</v>
      </c>
      <c r="D976" s="61" t="s">
        <v>50</v>
      </c>
      <c r="E976" s="61" t="s">
        <v>2</v>
      </c>
      <c r="F976" s="61" t="s">
        <v>63</v>
      </c>
      <c r="G976" s="61" t="s">
        <v>15</v>
      </c>
      <c r="H976" s="11">
        <f>Prislista!H976*'Prislista 2021-10-01'!$H$1</f>
        <v>553.72500000000002</v>
      </c>
      <c r="I976" s="11">
        <f>Prislista!I976*'Prislista 2021-10-01'!$H$1</f>
        <v>615.25</v>
      </c>
      <c r="J976" s="11">
        <f>Prislista!J976*'Prislista 2021-10-01'!$H$1</f>
        <v>856</v>
      </c>
      <c r="K976" s="11">
        <f>Prislista!K976*'Prislista 2021-10-01'!$H$1</f>
        <v>1037.9000000000001</v>
      </c>
      <c r="L976" s="61" t="s">
        <v>48</v>
      </c>
      <c r="M976" s="61">
        <v>26000</v>
      </c>
    </row>
    <row r="977" spans="1:13" x14ac:dyDescent="0.35">
      <c r="A977" s="61" t="s">
        <v>109</v>
      </c>
      <c r="B977" s="61" t="s">
        <v>110</v>
      </c>
      <c r="C977" s="61" t="s">
        <v>2</v>
      </c>
      <c r="D977" s="61" t="s">
        <v>50</v>
      </c>
      <c r="E977" s="61" t="s">
        <v>2</v>
      </c>
      <c r="F977" s="61" t="s">
        <v>63</v>
      </c>
      <c r="G977" s="61" t="s">
        <v>16</v>
      </c>
      <c r="H977" s="11">
        <f>Prislista!H977*'Prislista 2021-10-01'!$H$1</f>
        <v>553.72500000000002</v>
      </c>
      <c r="I977" s="11">
        <f>Prislista!I977*'Prislista 2021-10-01'!$H$1</f>
        <v>615.25</v>
      </c>
      <c r="J977" s="11">
        <f>Prislista!J977*'Prislista 2021-10-01'!$H$1</f>
        <v>856</v>
      </c>
      <c r="K977" s="11">
        <f>Prislista!K977*'Prislista 2021-10-01'!$H$1</f>
        <v>1037.9000000000001</v>
      </c>
      <c r="L977" s="61" t="s">
        <v>48</v>
      </c>
      <c r="M977" s="61">
        <v>26000</v>
      </c>
    </row>
    <row r="978" spans="1:13" x14ac:dyDescent="0.35">
      <c r="A978" s="61" t="s">
        <v>109</v>
      </c>
      <c r="B978" s="61" t="s">
        <v>110</v>
      </c>
      <c r="C978" s="61" t="s">
        <v>2</v>
      </c>
      <c r="D978" s="61" t="s">
        <v>50</v>
      </c>
      <c r="E978" s="61" t="s">
        <v>2</v>
      </c>
      <c r="F978" s="61" t="s">
        <v>63</v>
      </c>
      <c r="G978" s="61" t="s">
        <v>17</v>
      </c>
      <c r="H978" s="11">
        <f>Prislista!H978*'Prislista 2021-10-01'!$H$1</f>
        <v>553.72500000000002</v>
      </c>
      <c r="I978" s="11">
        <f>Prislista!I978*'Prislista 2021-10-01'!$H$1</f>
        <v>615.25</v>
      </c>
      <c r="J978" s="11">
        <f>Prislista!J978*'Prislista 2021-10-01'!$H$1</f>
        <v>856</v>
      </c>
      <c r="K978" s="11">
        <f>Prislista!K978*'Prislista 2021-10-01'!$H$1</f>
        <v>1037.9000000000001</v>
      </c>
      <c r="L978" s="61" t="s">
        <v>48</v>
      </c>
      <c r="M978" s="61">
        <v>26000</v>
      </c>
    </row>
    <row r="979" spans="1:13" x14ac:dyDescent="0.35">
      <c r="A979" s="61" t="s">
        <v>109</v>
      </c>
      <c r="B979" s="61" t="s">
        <v>110</v>
      </c>
      <c r="C979" s="61" t="s">
        <v>2</v>
      </c>
      <c r="D979" s="61" t="s">
        <v>51</v>
      </c>
      <c r="E979" s="61" t="s">
        <v>2</v>
      </c>
      <c r="F979" s="61" t="s">
        <v>63</v>
      </c>
      <c r="G979" s="61" t="s">
        <v>18</v>
      </c>
      <c r="H979" s="11">
        <f>Prislista!H979*'Prislista 2021-10-01'!$H$1</f>
        <v>572.98500000000001</v>
      </c>
      <c r="I979" s="11">
        <f>Prislista!I979*'Prislista 2021-10-01'!$H$1</f>
        <v>636.65000000000009</v>
      </c>
      <c r="J979" s="11">
        <f>Prislista!J979*'Prislista 2021-10-01'!$H$1</f>
        <v>909.5</v>
      </c>
      <c r="K979" s="11">
        <f>Prislista!K979*'Prislista 2021-10-01'!$H$1</f>
        <v>1016.5000000000001</v>
      </c>
      <c r="L979" s="61" t="s">
        <v>48</v>
      </c>
      <c r="M979" s="61">
        <v>26000</v>
      </c>
    </row>
    <row r="980" spans="1:13" x14ac:dyDescent="0.35">
      <c r="A980" s="61" t="s">
        <v>109</v>
      </c>
      <c r="B980" s="61" t="s">
        <v>110</v>
      </c>
      <c r="C980" s="61" t="s">
        <v>2</v>
      </c>
      <c r="D980" s="61" t="s">
        <v>51</v>
      </c>
      <c r="E980" s="61" t="s">
        <v>2</v>
      </c>
      <c r="F980" s="61" t="s">
        <v>63</v>
      </c>
      <c r="G980" s="61" t="s">
        <v>19</v>
      </c>
      <c r="H980" s="11">
        <f>Prislista!H980*'Prislista 2021-10-01'!$H$1</f>
        <v>572.98500000000001</v>
      </c>
      <c r="I980" s="11">
        <f>Prislista!I980*'Prislista 2021-10-01'!$H$1</f>
        <v>636.65000000000009</v>
      </c>
      <c r="J980" s="11">
        <f>Prislista!J980*'Prislista 2021-10-01'!$H$1</f>
        <v>909.5</v>
      </c>
      <c r="K980" s="11">
        <f>Prislista!K980*'Prislista 2021-10-01'!$H$1</f>
        <v>1016.5000000000001</v>
      </c>
      <c r="L980" s="61" t="s">
        <v>48</v>
      </c>
      <c r="M980" s="61">
        <v>26000</v>
      </c>
    </row>
    <row r="981" spans="1:13" x14ac:dyDescent="0.35">
      <c r="A981" s="61" t="s">
        <v>109</v>
      </c>
      <c r="B981" s="61" t="s">
        <v>110</v>
      </c>
      <c r="C981" s="61" t="s">
        <v>2</v>
      </c>
      <c r="D981" s="61" t="s">
        <v>51</v>
      </c>
      <c r="E981" s="61" t="s">
        <v>3</v>
      </c>
      <c r="F981" s="61" t="s">
        <v>63</v>
      </c>
      <c r="G981" s="61" t="s">
        <v>20</v>
      </c>
      <c r="H981" s="11">
        <f>Prislista!H981*'Prislista 2021-10-01'!$H$1</f>
        <v>572.98500000000001</v>
      </c>
      <c r="I981" s="11">
        <f>Prislista!I981*'Prislista 2021-10-01'!$H$1</f>
        <v>636.65000000000009</v>
      </c>
      <c r="J981" s="11">
        <f>Prislista!J981*'Prislista 2021-10-01'!$H$1</f>
        <v>909.5</v>
      </c>
      <c r="K981" s="11">
        <f>Prislista!K981*'Prislista 2021-10-01'!$H$1</f>
        <v>1016.5000000000001</v>
      </c>
      <c r="L981" s="61" t="s">
        <v>48</v>
      </c>
      <c r="M981" s="61">
        <v>26000</v>
      </c>
    </row>
    <row r="982" spans="1:13" x14ac:dyDescent="0.35">
      <c r="A982" s="61" t="s">
        <v>109</v>
      </c>
      <c r="B982" s="61" t="s">
        <v>110</v>
      </c>
      <c r="C982" s="61" t="s">
        <v>2</v>
      </c>
      <c r="D982" s="61" t="s">
        <v>51</v>
      </c>
      <c r="E982" s="61" t="s">
        <v>3</v>
      </c>
      <c r="F982" s="61" t="s">
        <v>63</v>
      </c>
      <c r="G982" s="61" t="s">
        <v>21</v>
      </c>
      <c r="H982" s="11">
        <f>Prislista!H982*'Prislista 2021-10-01'!$H$1</f>
        <v>572.98500000000001</v>
      </c>
      <c r="I982" s="11">
        <f>Prislista!I982*'Prislista 2021-10-01'!$H$1</f>
        <v>636.65000000000009</v>
      </c>
      <c r="J982" s="11">
        <f>Prislista!J982*'Prislista 2021-10-01'!$H$1</f>
        <v>909.5</v>
      </c>
      <c r="K982" s="11">
        <f>Prislista!K982*'Prislista 2021-10-01'!$H$1</f>
        <v>1016.5000000000001</v>
      </c>
      <c r="L982" s="61" t="s">
        <v>48</v>
      </c>
      <c r="M982" s="61">
        <v>26000</v>
      </c>
    </row>
    <row r="983" spans="1:13" x14ac:dyDescent="0.35">
      <c r="A983" s="61" t="s">
        <v>109</v>
      </c>
      <c r="B983" s="61" t="s">
        <v>110</v>
      </c>
      <c r="C983" s="61" t="s">
        <v>2</v>
      </c>
      <c r="D983" s="61" t="s">
        <v>52</v>
      </c>
      <c r="E983" s="61" t="s">
        <v>2</v>
      </c>
      <c r="F983" s="61" t="s">
        <v>63</v>
      </c>
      <c r="G983" s="61" t="s">
        <v>53</v>
      </c>
      <c r="H983" s="11">
        <f>Prislista!H983*'Prislista 2021-10-01'!$H$1</f>
        <v>576.35550000000001</v>
      </c>
      <c r="I983" s="11">
        <f>Prislista!I983*'Prislista 2021-10-01'!$H$1</f>
        <v>640.39499999999998</v>
      </c>
      <c r="J983" s="11">
        <f>Prislista!J983*'Prislista 2021-10-01'!$H$1</f>
        <v>711.55000000000007</v>
      </c>
      <c r="K983" s="11">
        <f>Prislista!K983*'Prislista 2021-10-01'!$H$1</f>
        <v>1016.5000000000001</v>
      </c>
      <c r="L983" s="61" t="s">
        <v>48</v>
      </c>
      <c r="M983" s="61">
        <v>26000</v>
      </c>
    </row>
    <row r="984" spans="1:13" x14ac:dyDescent="0.35">
      <c r="A984" s="61" t="s">
        <v>109</v>
      </c>
      <c r="B984" s="61" t="s">
        <v>110</v>
      </c>
      <c r="C984" s="61" t="s">
        <v>2</v>
      </c>
      <c r="D984" s="61" t="s">
        <v>52</v>
      </c>
      <c r="E984" s="61" t="s">
        <v>2</v>
      </c>
      <c r="F984" s="61" t="s">
        <v>63</v>
      </c>
      <c r="G984" s="61" t="s">
        <v>54</v>
      </c>
      <c r="H984" s="11">
        <f>Prislista!H984*'Prislista 2021-10-01'!$H$1</f>
        <v>576.35550000000001</v>
      </c>
      <c r="I984" s="11">
        <f>Prislista!I984*'Prislista 2021-10-01'!$H$1</f>
        <v>640.39499999999998</v>
      </c>
      <c r="J984" s="11">
        <f>Prislista!J984*'Prislista 2021-10-01'!$H$1</f>
        <v>711.55000000000007</v>
      </c>
      <c r="K984" s="11">
        <f>Prislista!K984*'Prislista 2021-10-01'!$H$1</f>
        <v>1016.5000000000001</v>
      </c>
      <c r="L984" s="61" t="s">
        <v>48</v>
      </c>
      <c r="M984" s="61">
        <v>26000</v>
      </c>
    </row>
    <row r="985" spans="1:13" x14ac:dyDescent="0.35">
      <c r="A985" s="61" t="s">
        <v>109</v>
      </c>
      <c r="B985" s="61" t="s">
        <v>110</v>
      </c>
      <c r="C985" s="61" t="s">
        <v>2</v>
      </c>
      <c r="D985" s="61" t="s">
        <v>52</v>
      </c>
      <c r="E985" s="61" t="s">
        <v>2</v>
      </c>
      <c r="F985" s="61" t="s">
        <v>63</v>
      </c>
      <c r="G985" s="61" t="s">
        <v>55</v>
      </c>
      <c r="H985" s="11">
        <f>Prislista!H985*'Prislista 2021-10-01'!$H$1</f>
        <v>576.35550000000001</v>
      </c>
      <c r="I985" s="11">
        <f>Prislista!I985*'Prislista 2021-10-01'!$H$1</f>
        <v>640.39499999999998</v>
      </c>
      <c r="J985" s="11">
        <f>Prislista!J985*'Prislista 2021-10-01'!$H$1</f>
        <v>711.55000000000007</v>
      </c>
      <c r="K985" s="11">
        <f>Prislista!K985*'Prislista 2021-10-01'!$H$1</f>
        <v>1016.5000000000001</v>
      </c>
      <c r="L985" s="61" t="s">
        <v>48</v>
      </c>
      <c r="M985" s="61">
        <v>26000</v>
      </c>
    </row>
    <row r="986" spans="1:13" x14ac:dyDescent="0.35">
      <c r="A986" s="61" t="s">
        <v>109</v>
      </c>
      <c r="B986" s="61" t="s">
        <v>110</v>
      </c>
      <c r="C986" s="61" t="s">
        <v>2</v>
      </c>
      <c r="D986" s="61" t="s">
        <v>52</v>
      </c>
      <c r="E986" s="61" t="s">
        <v>2</v>
      </c>
      <c r="F986" s="61" t="s">
        <v>63</v>
      </c>
      <c r="G986" s="61" t="s">
        <v>56</v>
      </c>
      <c r="H986" s="11">
        <f>Prislista!H986*'Prislista 2021-10-01'!$H$1</f>
        <v>576.35550000000001</v>
      </c>
      <c r="I986" s="11">
        <f>Prislista!I986*'Prislista 2021-10-01'!$H$1</f>
        <v>640.39499999999998</v>
      </c>
      <c r="J986" s="11">
        <f>Prislista!J986*'Prislista 2021-10-01'!$H$1</f>
        <v>711.55000000000007</v>
      </c>
      <c r="K986" s="11">
        <f>Prislista!K986*'Prislista 2021-10-01'!$H$1</f>
        <v>1016.5000000000001</v>
      </c>
      <c r="L986" s="61" t="s">
        <v>48</v>
      </c>
      <c r="M986" s="61">
        <v>26000</v>
      </c>
    </row>
    <row r="987" spans="1:13" x14ac:dyDescent="0.35">
      <c r="A987" s="61" t="s">
        <v>109</v>
      </c>
      <c r="B987" s="61" t="s">
        <v>110</v>
      </c>
      <c r="C987" s="61" t="s">
        <v>2</v>
      </c>
      <c r="D987" s="61" t="s">
        <v>52</v>
      </c>
      <c r="E987" s="61" t="s">
        <v>2</v>
      </c>
      <c r="F987" s="61" t="s">
        <v>63</v>
      </c>
      <c r="G987" s="61" t="s">
        <v>57</v>
      </c>
      <c r="H987" s="11">
        <f>Prislista!H987*'Prislista 2021-10-01'!$H$1</f>
        <v>576.35550000000001</v>
      </c>
      <c r="I987" s="11">
        <f>Prislista!I987*'Prislista 2021-10-01'!$H$1</f>
        <v>640.39499999999998</v>
      </c>
      <c r="J987" s="11">
        <f>Prislista!J987*'Prislista 2021-10-01'!$H$1</f>
        <v>711.55000000000007</v>
      </c>
      <c r="K987" s="11">
        <f>Prislista!K987*'Prislista 2021-10-01'!$H$1</f>
        <v>1016.5000000000001</v>
      </c>
      <c r="L987" s="61" t="s">
        <v>48</v>
      </c>
      <c r="M987" s="61">
        <v>26000</v>
      </c>
    </row>
    <row r="988" spans="1:13" x14ac:dyDescent="0.35">
      <c r="A988" s="61" t="s">
        <v>109</v>
      </c>
      <c r="B988" s="61" t="s">
        <v>110</v>
      </c>
      <c r="C988" s="61" t="s">
        <v>2</v>
      </c>
      <c r="D988" s="61" t="s">
        <v>58</v>
      </c>
      <c r="E988" s="61" t="s">
        <v>2</v>
      </c>
      <c r="F988" s="61" t="s">
        <v>63</v>
      </c>
      <c r="G988" s="61" t="s">
        <v>22</v>
      </c>
      <c r="H988" s="11">
        <f>Prislista!H988*'Prislista 2021-10-01'!$H$1</f>
        <v>240.75</v>
      </c>
      <c r="I988" s="11">
        <f>Prislista!I988*'Prislista 2021-10-01'!$H$1</f>
        <v>267.5</v>
      </c>
      <c r="J988" s="11">
        <f>Prislista!J988*'Prislista 2021-10-01'!$H$1</f>
        <v>369.15000000000003</v>
      </c>
      <c r="K988" s="11">
        <f>Prislista!K988*'Prislista 2021-10-01'!$H$1</f>
        <v>522.16000000000008</v>
      </c>
      <c r="L988" s="61" t="s">
        <v>48</v>
      </c>
      <c r="M988" s="61">
        <v>26000</v>
      </c>
    </row>
    <row r="989" spans="1:13" x14ac:dyDescent="0.35">
      <c r="A989" s="61" t="s">
        <v>109</v>
      </c>
      <c r="B989" s="61" t="s">
        <v>110</v>
      </c>
      <c r="C989" s="61" t="s">
        <v>2</v>
      </c>
      <c r="D989" s="61" t="s">
        <v>58</v>
      </c>
      <c r="E989" s="61" t="s">
        <v>2</v>
      </c>
      <c r="F989" s="61" t="s">
        <v>63</v>
      </c>
      <c r="G989" s="61" t="s">
        <v>23</v>
      </c>
      <c r="H989" s="11">
        <f>Prislista!H989*'Prislista 2021-10-01'!$H$1</f>
        <v>240.75</v>
      </c>
      <c r="I989" s="11">
        <f>Prislista!I989*'Prislista 2021-10-01'!$H$1</f>
        <v>267.5</v>
      </c>
      <c r="J989" s="11">
        <f>Prislista!J989*'Prislista 2021-10-01'!$H$1</f>
        <v>369.15000000000003</v>
      </c>
      <c r="K989" s="11">
        <f>Prislista!K989*'Prislista 2021-10-01'!$H$1</f>
        <v>522.16000000000008</v>
      </c>
      <c r="L989" s="61" t="s">
        <v>48</v>
      </c>
      <c r="M989" s="61">
        <v>26000</v>
      </c>
    </row>
    <row r="990" spans="1:13" x14ac:dyDescent="0.35">
      <c r="A990" s="61" t="s">
        <v>109</v>
      </c>
      <c r="B990" s="61" t="s">
        <v>110</v>
      </c>
      <c r="C990" s="61" t="s">
        <v>2</v>
      </c>
      <c r="D990" s="61" t="s">
        <v>58</v>
      </c>
      <c r="E990" s="61" t="s">
        <v>3</v>
      </c>
      <c r="F990" s="61" t="s">
        <v>63</v>
      </c>
      <c r="G990" s="61" t="s">
        <v>24</v>
      </c>
      <c r="H990" s="11">
        <f>Prislista!H990*'Prislista 2021-10-01'!$H$1</f>
        <v>240.75</v>
      </c>
      <c r="I990" s="11">
        <f>Prislista!I990*'Prislista 2021-10-01'!$H$1</f>
        <v>267.5</v>
      </c>
      <c r="J990" s="11">
        <f>Prislista!J990*'Prislista 2021-10-01'!$H$1</f>
        <v>369.15000000000003</v>
      </c>
      <c r="K990" s="11">
        <f>Prislista!K990*'Prislista 2021-10-01'!$H$1</f>
        <v>522.16000000000008</v>
      </c>
      <c r="L990" s="61" t="s">
        <v>48</v>
      </c>
      <c r="M990" s="61">
        <v>26000</v>
      </c>
    </row>
    <row r="991" spans="1:13" x14ac:dyDescent="0.35">
      <c r="A991" s="61" t="s">
        <v>109</v>
      </c>
      <c r="B991" s="61" t="s">
        <v>110</v>
      </c>
      <c r="C991" s="61" t="s">
        <v>2</v>
      </c>
      <c r="D991" s="61" t="s">
        <v>59</v>
      </c>
      <c r="E991" s="61" t="s">
        <v>2</v>
      </c>
      <c r="F991" s="61" t="s">
        <v>63</v>
      </c>
      <c r="G991" s="61" t="s">
        <v>60</v>
      </c>
      <c r="H991" s="11">
        <f>Prislista!H991*'Prislista 2021-10-01'!$H$1</f>
        <v>240.75</v>
      </c>
      <c r="I991" s="11">
        <f>Prislista!I991*'Prislista 2021-10-01'!$H$1</f>
        <v>267.5</v>
      </c>
      <c r="J991" s="11">
        <f>Prislista!J991*'Prislista 2021-10-01'!$H$1</f>
        <v>369.15000000000003</v>
      </c>
      <c r="K991" s="11">
        <f>Prislista!K991*'Prislista 2021-10-01'!$H$1</f>
        <v>522.16000000000008</v>
      </c>
      <c r="L991" s="61" t="s">
        <v>48</v>
      </c>
      <c r="M991" s="61">
        <v>26000</v>
      </c>
    </row>
    <row r="992" spans="1:13" x14ac:dyDescent="0.35">
      <c r="A992" s="61" t="s">
        <v>109</v>
      </c>
      <c r="B992" s="61" t="s">
        <v>110</v>
      </c>
      <c r="C992" s="61" t="s">
        <v>2</v>
      </c>
      <c r="D992" s="61" t="s">
        <v>59</v>
      </c>
      <c r="E992" s="61" t="s">
        <v>2</v>
      </c>
      <c r="F992" s="61" t="s">
        <v>63</v>
      </c>
      <c r="G992" s="61" t="s">
        <v>25</v>
      </c>
      <c r="H992" s="11">
        <f>Prislista!H992*'Prislista 2021-10-01'!$H$1</f>
        <v>240.75</v>
      </c>
      <c r="I992" s="11">
        <f>Prislista!I992*'Prislista 2021-10-01'!$H$1</f>
        <v>267.5</v>
      </c>
      <c r="J992" s="11">
        <f>Prislista!J992*'Prislista 2021-10-01'!$H$1</f>
        <v>369.15000000000003</v>
      </c>
      <c r="K992" s="11">
        <f>Prislista!K992*'Prislista 2021-10-01'!$H$1</f>
        <v>522.16000000000008</v>
      </c>
      <c r="L992" s="61" t="s">
        <v>48</v>
      </c>
      <c r="M992" s="61">
        <v>26000</v>
      </c>
    </row>
    <row r="993" spans="1:13" x14ac:dyDescent="0.35">
      <c r="A993" s="61" t="s">
        <v>109</v>
      </c>
      <c r="B993" s="61" t="s">
        <v>110</v>
      </c>
      <c r="C993" s="61" t="s">
        <v>2</v>
      </c>
      <c r="D993" s="61" t="s">
        <v>59</v>
      </c>
      <c r="E993" s="61" t="s">
        <v>2</v>
      </c>
      <c r="F993" s="61" t="s">
        <v>63</v>
      </c>
      <c r="G993" s="61" t="s">
        <v>26</v>
      </c>
      <c r="H993" s="11">
        <f>Prislista!H993*'Prislista 2021-10-01'!$H$1</f>
        <v>240.75</v>
      </c>
      <c r="I993" s="11">
        <f>Prislista!I993*'Prislista 2021-10-01'!$H$1</f>
        <v>267.5</v>
      </c>
      <c r="J993" s="11">
        <f>Prislista!J993*'Prislista 2021-10-01'!$H$1</f>
        <v>369.15000000000003</v>
      </c>
      <c r="K993" s="11">
        <f>Prislista!K993*'Prislista 2021-10-01'!$H$1</f>
        <v>522.16000000000008</v>
      </c>
      <c r="L993" s="61" t="s">
        <v>48</v>
      </c>
      <c r="M993" s="61">
        <v>26000</v>
      </c>
    </row>
    <row r="994" spans="1:13" x14ac:dyDescent="0.35">
      <c r="A994" s="61" t="s">
        <v>109</v>
      </c>
      <c r="B994" s="61" t="s">
        <v>110</v>
      </c>
      <c r="C994" s="61" t="s">
        <v>2</v>
      </c>
      <c r="D994" s="61" t="s">
        <v>59</v>
      </c>
      <c r="E994" s="61" t="s">
        <v>3</v>
      </c>
      <c r="F994" s="61" t="s">
        <v>63</v>
      </c>
      <c r="G994" s="61" t="s">
        <v>27</v>
      </c>
      <c r="H994" s="11">
        <f>Prislista!H994*'Prislista 2021-10-01'!$H$1</f>
        <v>240.75</v>
      </c>
      <c r="I994" s="11">
        <f>Prislista!I994*'Prislista 2021-10-01'!$H$1</f>
        <v>267.5</v>
      </c>
      <c r="J994" s="11">
        <f>Prislista!J994*'Prislista 2021-10-01'!$H$1</f>
        <v>369.15000000000003</v>
      </c>
      <c r="K994" s="11">
        <f>Prislista!K994*'Prislista 2021-10-01'!$H$1</f>
        <v>522.16000000000008</v>
      </c>
      <c r="L994" s="61" t="s">
        <v>48</v>
      </c>
      <c r="M994" s="61">
        <v>26000</v>
      </c>
    </row>
    <row r="995" spans="1:13" x14ac:dyDescent="0.35">
      <c r="A995" s="61" t="s">
        <v>109</v>
      </c>
      <c r="B995" s="61" t="s">
        <v>110</v>
      </c>
      <c r="C995" s="61" t="s">
        <v>2</v>
      </c>
      <c r="D995" s="61" t="s">
        <v>61</v>
      </c>
      <c r="E995" s="61" t="s">
        <v>2</v>
      </c>
      <c r="F995" s="61" t="s">
        <v>63</v>
      </c>
      <c r="G995" s="61" t="s">
        <v>62</v>
      </c>
      <c r="H995" s="11">
        <f>Prislista!H995*'Prislista 2021-10-01'!$H$1</f>
        <v>240.75</v>
      </c>
      <c r="I995" s="11">
        <f>Prislista!I995*'Prislista 2021-10-01'!$H$1</f>
        <v>267.5</v>
      </c>
      <c r="J995" s="11">
        <f>Prislista!J995*'Prislista 2021-10-01'!$H$1</f>
        <v>369.15000000000003</v>
      </c>
      <c r="K995" s="11">
        <f>Prislista!K995*'Prislista 2021-10-01'!$H$1</f>
        <v>522.16000000000008</v>
      </c>
      <c r="L995" s="61" t="s">
        <v>48</v>
      </c>
      <c r="M995" s="61">
        <v>26000</v>
      </c>
    </row>
    <row r="996" spans="1:13" x14ac:dyDescent="0.35">
      <c r="A996" s="61" t="s">
        <v>109</v>
      </c>
      <c r="B996" s="61" t="s">
        <v>110</v>
      </c>
      <c r="C996" s="61" t="s">
        <v>3</v>
      </c>
      <c r="D996" s="61" t="s">
        <v>47</v>
      </c>
      <c r="E996" s="61" t="s">
        <v>2</v>
      </c>
      <c r="F996" s="61" t="s">
        <v>63</v>
      </c>
      <c r="G996" s="61" t="s">
        <v>10</v>
      </c>
      <c r="H996" s="11">
        <f>Prislista!H996*'Prislista 2021-10-01'!$H$1</f>
        <v>576.35550000000001</v>
      </c>
      <c r="I996" s="11">
        <f>Prislista!I996*'Prislista 2021-10-01'!$H$1</f>
        <v>640.39499999999998</v>
      </c>
      <c r="J996" s="11">
        <f>Prislista!J996*'Prislista 2021-10-01'!$H$1</f>
        <v>711.55000000000007</v>
      </c>
      <c r="K996" s="11">
        <f>Prislista!K996*'Prislista 2021-10-01'!$H$1</f>
        <v>995.1</v>
      </c>
      <c r="L996" s="61" t="s">
        <v>48</v>
      </c>
      <c r="M996" s="61">
        <v>30000</v>
      </c>
    </row>
    <row r="997" spans="1:13" x14ac:dyDescent="0.35">
      <c r="A997" s="61" t="s">
        <v>109</v>
      </c>
      <c r="B997" s="61" t="s">
        <v>110</v>
      </c>
      <c r="C997" s="61" t="s">
        <v>3</v>
      </c>
      <c r="D997" s="61" t="s">
        <v>47</v>
      </c>
      <c r="E997" s="61" t="s">
        <v>2</v>
      </c>
      <c r="F997" s="61" t="s">
        <v>63</v>
      </c>
      <c r="G997" s="61" t="s">
        <v>11</v>
      </c>
      <c r="H997" s="11">
        <f>Prislista!H997*'Prislista 2021-10-01'!$H$1</f>
        <v>576.35550000000001</v>
      </c>
      <c r="I997" s="11">
        <f>Prislista!I997*'Prislista 2021-10-01'!$H$1</f>
        <v>640.39499999999998</v>
      </c>
      <c r="J997" s="11">
        <f>Prislista!J997*'Prislista 2021-10-01'!$H$1</f>
        <v>711.55000000000007</v>
      </c>
      <c r="K997" s="11">
        <f>Prislista!K997*'Prislista 2021-10-01'!$H$1</f>
        <v>995.1</v>
      </c>
      <c r="L997" s="61" t="s">
        <v>48</v>
      </c>
      <c r="M997" s="61">
        <v>30000</v>
      </c>
    </row>
    <row r="998" spans="1:13" x14ac:dyDescent="0.35">
      <c r="A998" s="61" t="s">
        <v>109</v>
      </c>
      <c r="B998" s="61" t="s">
        <v>110</v>
      </c>
      <c r="C998" s="61" t="s">
        <v>3</v>
      </c>
      <c r="D998" s="61" t="s">
        <v>47</v>
      </c>
      <c r="E998" s="61" t="s">
        <v>2</v>
      </c>
      <c r="F998" s="61" t="s">
        <v>63</v>
      </c>
      <c r="G998" s="61" t="s">
        <v>49</v>
      </c>
      <c r="H998" s="11">
        <f>Prislista!H998*'Prislista 2021-10-01'!$H$1</f>
        <v>576.35550000000001</v>
      </c>
      <c r="I998" s="11">
        <f>Prislista!I998*'Prislista 2021-10-01'!$H$1</f>
        <v>640.39499999999998</v>
      </c>
      <c r="J998" s="11">
        <f>Prislista!J998*'Prislista 2021-10-01'!$H$1</f>
        <v>711.55000000000007</v>
      </c>
      <c r="K998" s="11">
        <f>Prislista!K998*'Prislista 2021-10-01'!$H$1</f>
        <v>995.1</v>
      </c>
      <c r="L998" s="61" t="s">
        <v>48</v>
      </c>
      <c r="M998" s="61">
        <v>30000</v>
      </c>
    </row>
    <row r="999" spans="1:13" x14ac:dyDescent="0.35">
      <c r="A999" s="61" t="s">
        <v>109</v>
      </c>
      <c r="B999" s="61" t="s">
        <v>110</v>
      </c>
      <c r="C999" s="61" t="s">
        <v>3</v>
      </c>
      <c r="D999" s="61" t="s">
        <v>47</v>
      </c>
      <c r="E999" s="61" t="s">
        <v>2</v>
      </c>
      <c r="F999" s="61" t="s">
        <v>63</v>
      </c>
      <c r="G999" s="61" t="s">
        <v>12</v>
      </c>
      <c r="H999" s="11">
        <f>Prislista!H999*'Prislista 2021-10-01'!$H$1</f>
        <v>576.35550000000001</v>
      </c>
      <c r="I999" s="11">
        <f>Prislista!I999*'Prislista 2021-10-01'!$H$1</f>
        <v>640.39499999999998</v>
      </c>
      <c r="J999" s="11">
        <f>Prislista!J999*'Prislista 2021-10-01'!$H$1</f>
        <v>711.55000000000007</v>
      </c>
      <c r="K999" s="11">
        <f>Prislista!K999*'Prislista 2021-10-01'!$H$1</f>
        <v>995.1</v>
      </c>
      <c r="L999" s="61" t="s">
        <v>48</v>
      </c>
      <c r="M999" s="61">
        <v>30000</v>
      </c>
    </row>
    <row r="1000" spans="1:13" x14ac:dyDescent="0.35">
      <c r="A1000" s="61" t="s">
        <v>109</v>
      </c>
      <c r="B1000" s="61" t="s">
        <v>110</v>
      </c>
      <c r="C1000" s="61" t="s">
        <v>3</v>
      </c>
      <c r="D1000" s="61" t="s">
        <v>50</v>
      </c>
      <c r="E1000" s="61" t="s">
        <v>2</v>
      </c>
      <c r="F1000" s="61" t="s">
        <v>63</v>
      </c>
      <c r="G1000" s="61" t="s">
        <v>13</v>
      </c>
      <c r="H1000" s="11">
        <f>Prislista!H1000*'Prislista 2021-10-01'!$H$1</f>
        <v>539.28000000000009</v>
      </c>
      <c r="I1000" s="11">
        <f>Prislista!I1000*'Prislista 2021-10-01'!$H$1</f>
        <v>599.20000000000005</v>
      </c>
      <c r="J1000" s="11">
        <f>Prislista!J1000*'Prislista 2021-10-01'!$H$1</f>
        <v>856</v>
      </c>
      <c r="K1000" s="11">
        <f>Prislista!K1000*'Prislista 2021-10-01'!$H$1</f>
        <v>995.1</v>
      </c>
      <c r="L1000" s="61" t="s">
        <v>48</v>
      </c>
      <c r="M1000" s="61">
        <v>30000</v>
      </c>
    </row>
    <row r="1001" spans="1:13" x14ac:dyDescent="0.35">
      <c r="A1001" s="61" t="s">
        <v>109</v>
      </c>
      <c r="B1001" s="61" t="s">
        <v>110</v>
      </c>
      <c r="C1001" s="61" t="s">
        <v>3</v>
      </c>
      <c r="D1001" s="61" t="s">
        <v>50</v>
      </c>
      <c r="E1001" s="61" t="s">
        <v>2</v>
      </c>
      <c r="F1001" s="61" t="s">
        <v>63</v>
      </c>
      <c r="G1001" s="61" t="s">
        <v>14</v>
      </c>
      <c r="H1001" s="11">
        <f>Prislista!H1001*'Prislista 2021-10-01'!$H$1</f>
        <v>539.28000000000009</v>
      </c>
      <c r="I1001" s="11">
        <f>Prislista!I1001*'Prislista 2021-10-01'!$H$1</f>
        <v>599.20000000000005</v>
      </c>
      <c r="J1001" s="11">
        <f>Prislista!J1001*'Prislista 2021-10-01'!$H$1</f>
        <v>856</v>
      </c>
      <c r="K1001" s="11">
        <f>Prislista!K1001*'Prislista 2021-10-01'!$H$1</f>
        <v>995.1</v>
      </c>
      <c r="L1001" s="61" t="s">
        <v>48</v>
      </c>
      <c r="M1001" s="61">
        <v>30000</v>
      </c>
    </row>
    <row r="1002" spans="1:13" x14ac:dyDescent="0.35">
      <c r="A1002" s="61" t="s">
        <v>109</v>
      </c>
      <c r="B1002" s="61" t="s">
        <v>110</v>
      </c>
      <c r="C1002" s="61" t="s">
        <v>3</v>
      </c>
      <c r="D1002" s="61" t="s">
        <v>50</v>
      </c>
      <c r="E1002" s="61" t="s">
        <v>2</v>
      </c>
      <c r="F1002" s="61" t="s">
        <v>63</v>
      </c>
      <c r="G1002" s="61" t="s">
        <v>15</v>
      </c>
      <c r="H1002" s="11">
        <f>Prislista!H1002*'Prislista 2021-10-01'!$H$1</f>
        <v>539.28000000000009</v>
      </c>
      <c r="I1002" s="11">
        <f>Prislista!I1002*'Prislista 2021-10-01'!$H$1</f>
        <v>599.20000000000005</v>
      </c>
      <c r="J1002" s="11">
        <f>Prislista!J1002*'Prislista 2021-10-01'!$H$1</f>
        <v>856</v>
      </c>
      <c r="K1002" s="11">
        <f>Prislista!K1002*'Prislista 2021-10-01'!$H$1</f>
        <v>995.1</v>
      </c>
      <c r="L1002" s="61" t="s">
        <v>48</v>
      </c>
      <c r="M1002" s="61">
        <v>30000</v>
      </c>
    </row>
    <row r="1003" spans="1:13" x14ac:dyDescent="0.35">
      <c r="A1003" s="61" t="s">
        <v>109</v>
      </c>
      <c r="B1003" s="61" t="s">
        <v>110</v>
      </c>
      <c r="C1003" s="61" t="s">
        <v>3</v>
      </c>
      <c r="D1003" s="61" t="s">
        <v>50</v>
      </c>
      <c r="E1003" s="61" t="s">
        <v>2</v>
      </c>
      <c r="F1003" s="61" t="s">
        <v>63</v>
      </c>
      <c r="G1003" s="61" t="s">
        <v>16</v>
      </c>
      <c r="H1003" s="11">
        <f>Prislista!H1003*'Prislista 2021-10-01'!$H$1</f>
        <v>539.28000000000009</v>
      </c>
      <c r="I1003" s="11">
        <f>Prislista!I1003*'Prislista 2021-10-01'!$H$1</f>
        <v>599.20000000000005</v>
      </c>
      <c r="J1003" s="11">
        <f>Prislista!J1003*'Prislista 2021-10-01'!$H$1</f>
        <v>856</v>
      </c>
      <c r="K1003" s="11">
        <f>Prislista!K1003*'Prislista 2021-10-01'!$H$1</f>
        <v>995.1</v>
      </c>
      <c r="L1003" s="61" t="s">
        <v>48</v>
      </c>
      <c r="M1003" s="61">
        <v>30000</v>
      </c>
    </row>
    <row r="1004" spans="1:13" x14ac:dyDescent="0.35">
      <c r="A1004" s="61" t="s">
        <v>109</v>
      </c>
      <c r="B1004" s="61" t="s">
        <v>110</v>
      </c>
      <c r="C1004" s="61" t="s">
        <v>3</v>
      </c>
      <c r="D1004" s="61" t="s">
        <v>50</v>
      </c>
      <c r="E1004" s="61" t="s">
        <v>2</v>
      </c>
      <c r="F1004" s="61" t="s">
        <v>63</v>
      </c>
      <c r="G1004" s="61" t="s">
        <v>17</v>
      </c>
      <c r="H1004" s="11">
        <f>Prislista!H1004*'Prislista 2021-10-01'!$H$1</f>
        <v>539.28000000000009</v>
      </c>
      <c r="I1004" s="11">
        <f>Prislista!I1004*'Prislista 2021-10-01'!$H$1</f>
        <v>599.20000000000005</v>
      </c>
      <c r="J1004" s="11">
        <f>Prislista!J1004*'Prislista 2021-10-01'!$H$1</f>
        <v>856</v>
      </c>
      <c r="K1004" s="11">
        <f>Prislista!K1004*'Prislista 2021-10-01'!$H$1</f>
        <v>995.1</v>
      </c>
      <c r="L1004" s="61" t="s">
        <v>48</v>
      </c>
      <c r="M1004" s="61">
        <v>30000</v>
      </c>
    </row>
    <row r="1005" spans="1:13" x14ac:dyDescent="0.35">
      <c r="A1005" s="61" t="s">
        <v>109</v>
      </c>
      <c r="B1005" s="61" t="s">
        <v>110</v>
      </c>
      <c r="C1005" s="61" t="s">
        <v>3</v>
      </c>
      <c r="D1005" s="61" t="s">
        <v>51</v>
      </c>
      <c r="E1005" s="61" t="s">
        <v>2</v>
      </c>
      <c r="F1005" s="61" t="s">
        <v>63</v>
      </c>
      <c r="G1005" s="61" t="s">
        <v>18</v>
      </c>
      <c r="H1005" s="11">
        <f>Prislista!H1005*'Prislista 2021-10-01'!$H$1</f>
        <v>539.28000000000009</v>
      </c>
      <c r="I1005" s="11">
        <f>Prislista!I1005*'Prislista 2021-10-01'!$H$1</f>
        <v>599.20000000000005</v>
      </c>
      <c r="J1005" s="11">
        <f>Prislista!J1005*'Prislista 2021-10-01'!$H$1</f>
        <v>856</v>
      </c>
      <c r="K1005" s="11">
        <f>Prislista!K1005*'Prislista 2021-10-01'!$H$1</f>
        <v>909.5</v>
      </c>
      <c r="L1005" s="61" t="s">
        <v>48</v>
      </c>
      <c r="M1005" s="61">
        <v>30000</v>
      </c>
    </row>
    <row r="1006" spans="1:13" x14ac:dyDescent="0.35">
      <c r="A1006" s="61" t="s">
        <v>109</v>
      </c>
      <c r="B1006" s="61" t="s">
        <v>110</v>
      </c>
      <c r="C1006" s="61" t="s">
        <v>3</v>
      </c>
      <c r="D1006" s="61" t="s">
        <v>51</v>
      </c>
      <c r="E1006" s="61" t="s">
        <v>2</v>
      </c>
      <c r="F1006" s="61" t="s">
        <v>63</v>
      </c>
      <c r="G1006" s="61" t="s">
        <v>19</v>
      </c>
      <c r="H1006" s="11">
        <f>Prislista!H1006*'Prislista 2021-10-01'!$H$1</f>
        <v>539.28000000000009</v>
      </c>
      <c r="I1006" s="11">
        <f>Prislista!I1006*'Prislista 2021-10-01'!$H$1</f>
        <v>599.20000000000005</v>
      </c>
      <c r="J1006" s="11">
        <f>Prislista!J1006*'Prislista 2021-10-01'!$H$1</f>
        <v>856</v>
      </c>
      <c r="K1006" s="11">
        <f>Prislista!K1006*'Prislista 2021-10-01'!$H$1</f>
        <v>909.5</v>
      </c>
      <c r="L1006" s="61" t="s">
        <v>48</v>
      </c>
      <c r="M1006" s="61">
        <v>30000</v>
      </c>
    </row>
    <row r="1007" spans="1:13" x14ac:dyDescent="0.35">
      <c r="A1007" s="61" t="s">
        <v>109</v>
      </c>
      <c r="B1007" s="61" t="s">
        <v>110</v>
      </c>
      <c r="C1007" s="61" t="s">
        <v>3</v>
      </c>
      <c r="D1007" s="61" t="s">
        <v>51</v>
      </c>
      <c r="E1007" s="61" t="s">
        <v>3</v>
      </c>
      <c r="F1007" s="61" t="s">
        <v>63</v>
      </c>
      <c r="G1007" s="61" t="s">
        <v>20</v>
      </c>
      <c r="H1007" s="11">
        <f>Prislista!H1007*'Prislista 2021-10-01'!$H$1</f>
        <v>539.28000000000009</v>
      </c>
      <c r="I1007" s="11">
        <f>Prislista!I1007*'Prislista 2021-10-01'!$H$1</f>
        <v>599.20000000000005</v>
      </c>
      <c r="J1007" s="11">
        <f>Prislista!J1007*'Prislista 2021-10-01'!$H$1</f>
        <v>856</v>
      </c>
      <c r="K1007" s="11">
        <f>Prislista!K1007*'Prislista 2021-10-01'!$H$1</f>
        <v>909.5</v>
      </c>
      <c r="L1007" s="61" t="s">
        <v>48</v>
      </c>
      <c r="M1007" s="61">
        <v>30000</v>
      </c>
    </row>
    <row r="1008" spans="1:13" x14ac:dyDescent="0.35">
      <c r="A1008" s="61" t="s">
        <v>109</v>
      </c>
      <c r="B1008" s="61" t="s">
        <v>110</v>
      </c>
      <c r="C1008" s="61" t="s">
        <v>3</v>
      </c>
      <c r="D1008" s="61" t="s">
        <v>51</v>
      </c>
      <c r="E1008" s="61" t="s">
        <v>3</v>
      </c>
      <c r="F1008" s="61" t="s">
        <v>63</v>
      </c>
      <c r="G1008" s="61" t="s">
        <v>21</v>
      </c>
      <c r="H1008" s="11">
        <f>Prislista!H1008*'Prislista 2021-10-01'!$H$1</f>
        <v>539.28000000000009</v>
      </c>
      <c r="I1008" s="11">
        <f>Prislista!I1008*'Prislista 2021-10-01'!$H$1</f>
        <v>599.20000000000005</v>
      </c>
      <c r="J1008" s="11">
        <f>Prislista!J1008*'Prislista 2021-10-01'!$H$1</f>
        <v>856</v>
      </c>
      <c r="K1008" s="11">
        <f>Prislista!K1008*'Prislista 2021-10-01'!$H$1</f>
        <v>909.5</v>
      </c>
      <c r="L1008" s="61" t="s">
        <v>48</v>
      </c>
      <c r="M1008" s="61">
        <v>30000</v>
      </c>
    </row>
    <row r="1009" spans="1:13" x14ac:dyDescent="0.35">
      <c r="A1009" s="61" t="s">
        <v>109</v>
      </c>
      <c r="B1009" s="61" t="s">
        <v>110</v>
      </c>
      <c r="C1009" s="61" t="s">
        <v>3</v>
      </c>
      <c r="D1009" s="61" t="s">
        <v>52</v>
      </c>
      <c r="E1009" s="61" t="s">
        <v>2</v>
      </c>
      <c r="F1009" s="61" t="s">
        <v>63</v>
      </c>
      <c r="G1009" s="61" t="s">
        <v>53</v>
      </c>
      <c r="H1009" s="11">
        <f>Prislista!H1009*'Prislista 2021-10-01'!$H$1</f>
        <v>563.35500000000002</v>
      </c>
      <c r="I1009" s="11">
        <f>Prislista!I1009*'Prislista 2021-10-01'!$H$1</f>
        <v>625.95000000000005</v>
      </c>
      <c r="J1009" s="11">
        <f>Prislista!J1009*'Prislista 2021-10-01'!$H$1</f>
        <v>695.5</v>
      </c>
      <c r="K1009" s="11">
        <f>Prislista!K1009*'Prislista 2021-10-01'!$H$1</f>
        <v>992.96</v>
      </c>
      <c r="L1009" s="61" t="s">
        <v>48</v>
      </c>
      <c r="M1009" s="61">
        <v>30000</v>
      </c>
    </row>
    <row r="1010" spans="1:13" x14ac:dyDescent="0.35">
      <c r="A1010" s="61" t="s">
        <v>109</v>
      </c>
      <c r="B1010" s="61" t="s">
        <v>110</v>
      </c>
      <c r="C1010" s="61" t="s">
        <v>3</v>
      </c>
      <c r="D1010" s="61" t="s">
        <v>52</v>
      </c>
      <c r="E1010" s="61" t="s">
        <v>2</v>
      </c>
      <c r="F1010" s="61" t="s">
        <v>63</v>
      </c>
      <c r="G1010" s="61" t="s">
        <v>54</v>
      </c>
      <c r="H1010" s="11">
        <f>Prislista!H1010*'Prislista 2021-10-01'!$H$1</f>
        <v>563.35500000000002</v>
      </c>
      <c r="I1010" s="11">
        <f>Prislista!I1010*'Prislista 2021-10-01'!$H$1</f>
        <v>625.95000000000005</v>
      </c>
      <c r="J1010" s="11">
        <f>Prislista!J1010*'Prislista 2021-10-01'!$H$1</f>
        <v>695.5</v>
      </c>
      <c r="K1010" s="11">
        <f>Prislista!K1010*'Prislista 2021-10-01'!$H$1</f>
        <v>992.96</v>
      </c>
      <c r="L1010" s="61" t="s">
        <v>48</v>
      </c>
      <c r="M1010" s="61">
        <v>30000</v>
      </c>
    </row>
    <row r="1011" spans="1:13" x14ac:dyDescent="0.35">
      <c r="A1011" s="61" t="s">
        <v>109</v>
      </c>
      <c r="B1011" s="61" t="s">
        <v>110</v>
      </c>
      <c r="C1011" s="61" t="s">
        <v>3</v>
      </c>
      <c r="D1011" s="61" t="s">
        <v>52</v>
      </c>
      <c r="E1011" s="61" t="s">
        <v>2</v>
      </c>
      <c r="F1011" s="61" t="s">
        <v>63</v>
      </c>
      <c r="G1011" s="61" t="s">
        <v>55</v>
      </c>
      <c r="H1011" s="11">
        <f>Prislista!H1011*'Prislista 2021-10-01'!$H$1</f>
        <v>563.35500000000002</v>
      </c>
      <c r="I1011" s="11">
        <f>Prislista!I1011*'Prislista 2021-10-01'!$H$1</f>
        <v>625.95000000000005</v>
      </c>
      <c r="J1011" s="11">
        <f>Prislista!J1011*'Prislista 2021-10-01'!$H$1</f>
        <v>695.5</v>
      </c>
      <c r="K1011" s="11">
        <f>Prislista!K1011*'Prislista 2021-10-01'!$H$1</f>
        <v>992.96</v>
      </c>
      <c r="L1011" s="61" t="s">
        <v>48</v>
      </c>
      <c r="M1011" s="61">
        <v>30000</v>
      </c>
    </row>
    <row r="1012" spans="1:13" x14ac:dyDescent="0.35">
      <c r="A1012" s="61" t="s">
        <v>109</v>
      </c>
      <c r="B1012" s="61" t="s">
        <v>110</v>
      </c>
      <c r="C1012" s="61" t="s">
        <v>3</v>
      </c>
      <c r="D1012" s="61" t="s">
        <v>52</v>
      </c>
      <c r="E1012" s="61" t="s">
        <v>2</v>
      </c>
      <c r="F1012" s="61" t="s">
        <v>63</v>
      </c>
      <c r="G1012" s="61" t="s">
        <v>56</v>
      </c>
      <c r="H1012" s="11">
        <f>Prislista!H1012*'Prislista 2021-10-01'!$H$1</f>
        <v>563.35500000000002</v>
      </c>
      <c r="I1012" s="11">
        <f>Prislista!I1012*'Prislista 2021-10-01'!$H$1</f>
        <v>625.95000000000005</v>
      </c>
      <c r="J1012" s="11">
        <f>Prislista!J1012*'Prislista 2021-10-01'!$H$1</f>
        <v>695.5</v>
      </c>
      <c r="K1012" s="11">
        <f>Prislista!K1012*'Prislista 2021-10-01'!$H$1</f>
        <v>992.96</v>
      </c>
      <c r="L1012" s="61" t="s">
        <v>48</v>
      </c>
      <c r="M1012" s="61">
        <v>30000</v>
      </c>
    </row>
    <row r="1013" spans="1:13" x14ac:dyDescent="0.35">
      <c r="A1013" s="61" t="s">
        <v>109</v>
      </c>
      <c r="B1013" s="61" t="s">
        <v>110</v>
      </c>
      <c r="C1013" s="61" t="s">
        <v>3</v>
      </c>
      <c r="D1013" s="61" t="s">
        <v>52</v>
      </c>
      <c r="E1013" s="61" t="s">
        <v>2</v>
      </c>
      <c r="F1013" s="61" t="s">
        <v>63</v>
      </c>
      <c r="G1013" s="61" t="s">
        <v>57</v>
      </c>
      <c r="H1013" s="11">
        <f>Prislista!H1013*'Prislista 2021-10-01'!$H$1</f>
        <v>563.35500000000002</v>
      </c>
      <c r="I1013" s="11">
        <f>Prislista!I1013*'Prislista 2021-10-01'!$H$1</f>
        <v>625.95000000000005</v>
      </c>
      <c r="J1013" s="11">
        <f>Prislista!J1013*'Prislista 2021-10-01'!$H$1</f>
        <v>695.5</v>
      </c>
      <c r="K1013" s="11">
        <f>Prislista!K1013*'Prislista 2021-10-01'!$H$1</f>
        <v>992.96</v>
      </c>
      <c r="L1013" s="61" t="s">
        <v>48</v>
      </c>
      <c r="M1013" s="61">
        <v>30000</v>
      </c>
    </row>
    <row r="1014" spans="1:13" x14ac:dyDescent="0.35">
      <c r="A1014" s="61" t="s">
        <v>109</v>
      </c>
      <c r="B1014" s="61" t="s">
        <v>110</v>
      </c>
      <c r="C1014" s="61" t="s">
        <v>3</v>
      </c>
      <c r="D1014" s="61" t="s">
        <v>58</v>
      </c>
      <c r="E1014" s="61" t="s">
        <v>2</v>
      </c>
      <c r="F1014" s="61" t="s">
        <v>63</v>
      </c>
      <c r="G1014" s="61" t="s">
        <v>22</v>
      </c>
      <c r="H1014" s="11">
        <f>Prislista!H1014*'Prislista 2021-10-01'!$H$1</f>
        <v>231.12</v>
      </c>
      <c r="I1014" s="11">
        <f>Prislista!I1014*'Prislista 2021-10-01'!$H$1</f>
        <v>256.8</v>
      </c>
      <c r="J1014" s="11">
        <f>Prislista!J1014*'Prislista 2021-10-01'!$H$1</f>
        <v>365.94</v>
      </c>
      <c r="K1014" s="11">
        <f>Prislista!K1014*'Prislista 2021-10-01'!$H$1</f>
        <v>522.16000000000008</v>
      </c>
      <c r="L1014" s="61" t="s">
        <v>48</v>
      </c>
      <c r="M1014" s="61">
        <v>30000</v>
      </c>
    </row>
    <row r="1015" spans="1:13" x14ac:dyDescent="0.35">
      <c r="A1015" s="61" t="s">
        <v>109</v>
      </c>
      <c r="B1015" s="61" t="s">
        <v>110</v>
      </c>
      <c r="C1015" s="61" t="s">
        <v>3</v>
      </c>
      <c r="D1015" s="61" t="s">
        <v>58</v>
      </c>
      <c r="E1015" s="61" t="s">
        <v>2</v>
      </c>
      <c r="F1015" s="61" t="s">
        <v>63</v>
      </c>
      <c r="G1015" s="61" t="s">
        <v>23</v>
      </c>
      <c r="H1015" s="11">
        <f>Prislista!H1015*'Prislista 2021-10-01'!$H$1</f>
        <v>231.12</v>
      </c>
      <c r="I1015" s="11">
        <f>Prislista!I1015*'Prislista 2021-10-01'!$H$1</f>
        <v>256.8</v>
      </c>
      <c r="J1015" s="11">
        <f>Prislista!J1015*'Prislista 2021-10-01'!$H$1</f>
        <v>365.94</v>
      </c>
      <c r="K1015" s="11">
        <f>Prislista!K1015*'Prislista 2021-10-01'!$H$1</f>
        <v>522.16000000000008</v>
      </c>
      <c r="L1015" s="61" t="s">
        <v>48</v>
      </c>
      <c r="M1015" s="61">
        <v>30000</v>
      </c>
    </row>
    <row r="1016" spans="1:13" x14ac:dyDescent="0.35">
      <c r="A1016" s="61" t="s">
        <v>109</v>
      </c>
      <c r="B1016" s="61" t="s">
        <v>110</v>
      </c>
      <c r="C1016" s="61" t="s">
        <v>3</v>
      </c>
      <c r="D1016" s="61" t="s">
        <v>58</v>
      </c>
      <c r="E1016" s="61" t="s">
        <v>3</v>
      </c>
      <c r="F1016" s="61" t="s">
        <v>63</v>
      </c>
      <c r="G1016" s="61" t="s">
        <v>24</v>
      </c>
      <c r="H1016" s="11">
        <f>Prislista!H1016*'Prislista 2021-10-01'!$H$1</f>
        <v>231.12</v>
      </c>
      <c r="I1016" s="11">
        <f>Prislista!I1016*'Prislista 2021-10-01'!$H$1</f>
        <v>256.8</v>
      </c>
      <c r="J1016" s="11">
        <f>Prislista!J1016*'Prislista 2021-10-01'!$H$1</f>
        <v>365.94</v>
      </c>
      <c r="K1016" s="11">
        <f>Prislista!K1016*'Prislista 2021-10-01'!$H$1</f>
        <v>522.16000000000008</v>
      </c>
      <c r="L1016" s="61" t="s">
        <v>48</v>
      </c>
      <c r="M1016" s="61">
        <v>30000</v>
      </c>
    </row>
    <row r="1017" spans="1:13" x14ac:dyDescent="0.35">
      <c r="A1017" s="61" t="s">
        <v>109</v>
      </c>
      <c r="B1017" s="61" t="s">
        <v>110</v>
      </c>
      <c r="C1017" s="61" t="s">
        <v>3</v>
      </c>
      <c r="D1017" s="61" t="s">
        <v>59</v>
      </c>
      <c r="E1017" s="61" t="s">
        <v>2</v>
      </c>
      <c r="F1017" s="61" t="s">
        <v>63</v>
      </c>
      <c r="G1017" s="61" t="s">
        <v>60</v>
      </c>
      <c r="H1017" s="11">
        <f>Prislista!H1017*'Prislista 2021-10-01'!$H$1</f>
        <v>231.12</v>
      </c>
      <c r="I1017" s="11">
        <f>Prislista!I1017*'Prislista 2021-10-01'!$H$1</f>
        <v>256.8</v>
      </c>
      <c r="J1017" s="11">
        <f>Prislista!J1017*'Prislista 2021-10-01'!$H$1</f>
        <v>365.94</v>
      </c>
      <c r="K1017" s="11">
        <f>Prislista!K1017*'Prislista 2021-10-01'!$H$1</f>
        <v>522.16000000000008</v>
      </c>
      <c r="L1017" s="61" t="s">
        <v>48</v>
      </c>
      <c r="M1017" s="61">
        <v>30000</v>
      </c>
    </row>
    <row r="1018" spans="1:13" x14ac:dyDescent="0.35">
      <c r="A1018" s="61" t="s">
        <v>109</v>
      </c>
      <c r="B1018" s="61" t="s">
        <v>110</v>
      </c>
      <c r="C1018" s="61" t="s">
        <v>3</v>
      </c>
      <c r="D1018" s="61" t="s">
        <v>59</v>
      </c>
      <c r="E1018" s="61" t="s">
        <v>2</v>
      </c>
      <c r="F1018" s="61" t="s">
        <v>63</v>
      </c>
      <c r="G1018" s="61" t="s">
        <v>25</v>
      </c>
      <c r="H1018" s="11">
        <f>Prislista!H1018*'Prislista 2021-10-01'!$H$1</f>
        <v>231.12</v>
      </c>
      <c r="I1018" s="11">
        <f>Prislista!I1018*'Prislista 2021-10-01'!$H$1</f>
        <v>256.8</v>
      </c>
      <c r="J1018" s="11">
        <f>Prislista!J1018*'Prislista 2021-10-01'!$H$1</f>
        <v>365.94</v>
      </c>
      <c r="K1018" s="11">
        <f>Prislista!K1018*'Prislista 2021-10-01'!$H$1</f>
        <v>522.16000000000008</v>
      </c>
      <c r="L1018" s="61" t="s">
        <v>48</v>
      </c>
      <c r="M1018" s="61">
        <v>30000</v>
      </c>
    </row>
    <row r="1019" spans="1:13" x14ac:dyDescent="0.35">
      <c r="A1019" s="61" t="s">
        <v>109</v>
      </c>
      <c r="B1019" s="61" t="s">
        <v>110</v>
      </c>
      <c r="C1019" s="61" t="s">
        <v>3</v>
      </c>
      <c r="D1019" s="61" t="s">
        <v>59</v>
      </c>
      <c r="E1019" s="61" t="s">
        <v>2</v>
      </c>
      <c r="F1019" s="61" t="s">
        <v>63</v>
      </c>
      <c r="G1019" s="61" t="s">
        <v>26</v>
      </c>
      <c r="H1019" s="11">
        <f>Prislista!H1019*'Prislista 2021-10-01'!$H$1</f>
        <v>231.12</v>
      </c>
      <c r="I1019" s="11">
        <f>Prislista!I1019*'Prislista 2021-10-01'!$H$1</f>
        <v>256.8</v>
      </c>
      <c r="J1019" s="11">
        <f>Prislista!J1019*'Prislista 2021-10-01'!$H$1</f>
        <v>365.94</v>
      </c>
      <c r="K1019" s="11">
        <f>Prislista!K1019*'Prislista 2021-10-01'!$H$1</f>
        <v>522.16000000000008</v>
      </c>
      <c r="L1019" s="61" t="s">
        <v>48</v>
      </c>
      <c r="M1019" s="61">
        <v>30000</v>
      </c>
    </row>
    <row r="1020" spans="1:13" x14ac:dyDescent="0.35">
      <c r="A1020" s="61" t="s">
        <v>109</v>
      </c>
      <c r="B1020" s="61" t="s">
        <v>110</v>
      </c>
      <c r="C1020" s="61" t="s">
        <v>3</v>
      </c>
      <c r="D1020" s="61" t="s">
        <v>59</v>
      </c>
      <c r="E1020" s="61" t="s">
        <v>3</v>
      </c>
      <c r="F1020" s="61" t="s">
        <v>63</v>
      </c>
      <c r="G1020" s="61" t="s">
        <v>27</v>
      </c>
      <c r="H1020" s="11">
        <f>Prislista!H1020*'Prislista 2021-10-01'!$H$1</f>
        <v>231.12</v>
      </c>
      <c r="I1020" s="11">
        <f>Prislista!I1020*'Prislista 2021-10-01'!$H$1</f>
        <v>256.8</v>
      </c>
      <c r="J1020" s="11">
        <f>Prislista!J1020*'Prislista 2021-10-01'!$H$1</f>
        <v>365.94</v>
      </c>
      <c r="K1020" s="11">
        <f>Prislista!K1020*'Prislista 2021-10-01'!$H$1</f>
        <v>522.16000000000008</v>
      </c>
      <c r="L1020" s="61" t="s">
        <v>48</v>
      </c>
      <c r="M1020" s="61">
        <v>30000</v>
      </c>
    </row>
    <row r="1021" spans="1:13" x14ac:dyDescent="0.35">
      <c r="A1021" s="61" t="s">
        <v>109</v>
      </c>
      <c r="B1021" s="61" t="s">
        <v>110</v>
      </c>
      <c r="C1021" s="61" t="s">
        <v>3</v>
      </c>
      <c r="D1021" s="61" t="s">
        <v>61</v>
      </c>
      <c r="E1021" s="61" t="s">
        <v>2</v>
      </c>
      <c r="F1021" s="61" t="s">
        <v>63</v>
      </c>
      <c r="G1021" s="61" t="s">
        <v>62</v>
      </c>
      <c r="H1021" s="11">
        <f>Prislista!H1021*'Prislista 2021-10-01'!$H$1</f>
        <v>231.12</v>
      </c>
      <c r="I1021" s="11">
        <f>Prislista!I1021*'Prislista 2021-10-01'!$H$1</f>
        <v>256.8</v>
      </c>
      <c r="J1021" s="11">
        <f>Prislista!J1021*'Prislista 2021-10-01'!$H$1</f>
        <v>365.94</v>
      </c>
      <c r="K1021" s="11">
        <f>Prislista!K1021*'Prislista 2021-10-01'!$H$1</f>
        <v>522.16000000000008</v>
      </c>
      <c r="L1021" s="61" t="s">
        <v>48</v>
      </c>
      <c r="M1021" s="61">
        <v>30000</v>
      </c>
    </row>
    <row r="1022" spans="1:13" x14ac:dyDescent="0.35">
      <c r="A1022" s="61" t="s">
        <v>109</v>
      </c>
      <c r="B1022" s="61" t="s">
        <v>110</v>
      </c>
      <c r="C1022" s="61" t="s">
        <v>4</v>
      </c>
      <c r="D1022" s="61" t="s">
        <v>47</v>
      </c>
      <c r="E1022" s="61" t="s">
        <v>2</v>
      </c>
      <c r="F1022" s="61" t="s">
        <v>63</v>
      </c>
      <c r="G1022" s="61" t="s">
        <v>10</v>
      </c>
      <c r="H1022" s="11">
        <f>Prislista!H1022*'Prislista 2021-10-01'!$H$1</f>
        <v>576.35550000000001</v>
      </c>
      <c r="I1022" s="11">
        <f>Prislista!I1022*'Prislista 2021-10-01'!$H$1</f>
        <v>640.39499999999998</v>
      </c>
      <c r="J1022" s="11">
        <f>Prislista!J1022*'Prislista 2021-10-01'!$H$1</f>
        <v>711.55000000000007</v>
      </c>
      <c r="K1022" s="11">
        <f>Prislista!K1022*'Prislista 2021-10-01'!$H$1</f>
        <v>995.1</v>
      </c>
      <c r="L1022" s="61" t="s">
        <v>48</v>
      </c>
      <c r="M1022" s="61">
        <v>16000</v>
      </c>
    </row>
    <row r="1023" spans="1:13" x14ac:dyDescent="0.35">
      <c r="A1023" s="61" t="s">
        <v>109</v>
      </c>
      <c r="B1023" s="61" t="s">
        <v>110</v>
      </c>
      <c r="C1023" s="61" t="s">
        <v>4</v>
      </c>
      <c r="D1023" s="61" t="s">
        <v>47</v>
      </c>
      <c r="E1023" s="61" t="s">
        <v>2</v>
      </c>
      <c r="F1023" s="61" t="s">
        <v>63</v>
      </c>
      <c r="G1023" s="61" t="s">
        <v>11</v>
      </c>
      <c r="H1023" s="11">
        <f>Prislista!H1023*'Prislista 2021-10-01'!$H$1</f>
        <v>576.35550000000001</v>
      </c>
      <c r="I1023" s="11">
        <f>Prislista!I1023*'Prislista 2021-10-01'!$H$1</f>
        <v>640.39499999999998</v>
      </c>
      <c r="J1023" s="11">
        <f>Prislista!J1023*'Prislista 2021-10-01'!$H$1</f>
        <v>711.55000000000007</v>
      </c>
      <c r="K1023" s="11">
        <f>Prislista!K1023*'Prislista 2021-10-01'!$H$1</f>
        <v>995.1</v>
      </c>
      <c r="L1023" s="61" t="s">
        <v>48</v>
      </c>
      <c r="M1023" s="61">
        <v>16000</v>
      </c>
    </row>
    <row r="1024" spans="1:13" x14ac:dyDescent="0.35">
      <c r="A1024" s="61" t="s">
        <v>109</v>
      </c>
      <c r="B1024" s="61" t="s">
        <v>110</v>
      </c>
      <c r="C1024" s="61" t="s">
        <v>4</v>
      </c>
      <c r="D1024" s="61" t="s">
        <v>47</v>
      </c>
      <c r="E1024" s="61" t="s">
        <v>2</v>
      </c>
      <c r="F1024" s="61" t="s">
        <v>63</v>
      </c>
      <c r="G1024" s="61" t="s">
        <v>49</v>
      </c>
      <c r="H1024" s="11">
        <f>Prislista!H1024*'Prislista 2021-10-01'!$H$1</f>
        <v>576.35550000000001</v>
      </c>
      <c r="I1024" s="11">
        <f>Prislista!I1024*'Prislista 2021-10-01'!$H$1</f>
        <v>640.39499999999998</v>
      </c>
      <c r="J1024" s="11">
        <f>Prislista!J1024*'Prislista 2021-10-01'!$H$1</f>
        <v>711.55000000000007</v>
      </c>
      <c r="K1024" s="11">
        <f>Prislista!K1024*'Prislista 2021-10-01'!$H$1</f>
        <v>995.1</v>
      </c>
      <c r="L1024" s="61" t="s">
        <v>48</v>
      </c>
      <c r="M1024" s="61">
        <v>16000</v>
      </c>
    </row>
    <row r="1025" spans="1:13" x14ac:dyDescent="0.35">
      <c r="A1025" s="61" t="s">
        <v>109</v>
      </c>
      <c r="B1025" s="61" t="s">
        <v>110</v>
      </c>
      <c r="C1025" s="61" t="s">
        <v>4</v>
      </c>
      <c r="D1025" s="61" t="s">
        <v>47</v>
      </c>
      <c r="E1025" s="61" t="s">
        <v>2</v>
      </c>
      <c r="F1025" s="61" t="s">
        <v>63</v>
      </c>
      <c r="G1025" s="61" t="s">
        <v>12</v>
      </c>
      <c r="H1025" s="11">
        <f>Prislista!H1025*'Prislista 2021-10-01'!$H$1</f>
        <v>576.35550000000001</v>
      </c>
      <c r="I1025" s="11">
        <f>Prislista!I1025*'Prislista 2021-10-01'!$H$1</f>
        <v>640.39499999999998</v>
      </c>
      <c r="J1025" s="11">
        <f>Prislista!J1025*'Prislista 2021-10-01'!$H$1</f>
        <v>711.55000000000007</v>
      </c>
      <c r="K1025" s="11">
        <f>Prislista!K1025*'Prislista 2021-10-01'!$H$1</f>
        <v>995.1</v>
      </c>
      <c r="L1025" s="61" t="s">
        <v>48</v>
      </c>
      <c r="M1025" s="61">
        <v>16000</v>
      </c>
    </row>
    <row r="1026" spans="1:13" x14ac:dyDescent="0.35">
      <c r="A1026" s="61" t="s">
        <v>109</v>
      </c>
      <c r="B1026" s="61" t="s">
        <v>110</v>
      </c>
      <c r="C1026" s="61" t="s">
        <v>4</v>
      </c>
      <c r="D1026" s="61" t="s">
        <v>50</v>
      </c>
      <c r="E1026" s="61" t="s">
        <v>2</v>
      </c>
      <c r="F1026" s="61" t="s">
        <v>63</v>
      </c>
      <c r="G1026" s="61" t="s">
        <v>13</v>
      </c>
      <c r="H1026" s="11">
        <f>Prislista!H1026*'Prislista 2021-10-01'!$H$1</f>
        <v>553.72500000000002</v>
      </c>
      <c r="I1026" s="11">
        <f>Prislista!I1026*'Prislista 2021-10-01'!$H$1</f>
        <v>615.25</v>
      </c>
      <c r="J1026" s="11">
        <f>Prislista!J1026*'Prislista 2021-10-01'!$H$1</f>
        <v>856</v>
      </c>
      <c r="K1026" s="11">
        <f>Prislista!K1026*'Prislista 2021-10-01'!$H$1</f>
        <v>995.1</v>
      </c>
      <c r="L1026" s="61" t="s">
        <v>48</v>
      </c>
      <c r="M1026" s="61">
        <v>16000</v>
      </c>
    </row>
    <row r="1027" spans="1:13" x14ac:dyDescent="0.35">
      <c r="A1027" s="61" t="s">
        <v>109</v>
      </c>
      <c r="B1027" s="61" t="s">
        <v>110</v>
      </c>
      <c r="C1027" s="61" t="s">
        <v>4</v>
      </c>
      <c r="D1027" s="61" t="s">
        <v>50</v>
      </c>
      <c r="E1027" s="61" t="s">
        <v>2</v>
      </c>
      <c r="F1027" s="61" t="s">
        <v>63</v>
      </c>
      <c r="G1027" s="61" t="s">
        <v>14</v>
      </c>
      <c r="H1027" s="11">
        <f>Prislista!H1027*'Prislista 2021-10-01'!$H$1</f>
        <v>553.72500000000002</v>
      </c>
      <c r="I1027" s="11">
        <f>Prislista!I1027*'Prislista 2021-10-01'!$H$1</f>
        <v>615.25</v>
      </c>
      <c r="J1027" s="11">
        <f>Prislista!J1027*'Prislista 2021-10-01'!$H$1</f>
        <v>856</v>
      </c>
      <c r="K1027" s="11">
        <f>Prislista!K1027*'Prislista 2021-10-01'!$H$1</f>
        <v>995.1</v>
      </c>
      <c r="L1027" s="61" t="s">
        <v>48</v>
      </c>
      <c r="M1027" s="61">
        <v>16000</v>
      </c>
    </row>
    <row r="1028" spans="1:13" x14ac:dyDescent="0.35">
      <c r="A1028" s="61" t="s">
        <v>109</v>
      </c>
      <c r="B1028" s="61" t="s">
        <v>110</v>
      </c>
      <c r="C1028" s="61" t="s">
        <v>4</v>
      </c>
      <c r="D1028" s="61" t="s">
        <v>50</v>
      </c>
      <c r="E1028" s="61" t="s">
        <v>2</v>
      </c>
      <c r="F1028" s="61" t="s">
        <v>63</v>
      </c>
      <c r="G1028" s="61" t="s">
        <v>15</v>
      </c>
      <c r="H1028" s="11">
        <f>Prislista!H1028*'Prislista 2021-10-01'!$H$1</f>
        <v>553.72500000000002</v>
      </c>
      <c r="I1028" s="11">
        <f>Prislista!I1028*'Prislista 2021-10-01'!$H$1</f>
        <v>615.25</v>
      </c>
      <c r="J1028" s="11">
        <f>Prislista!J1028*'Prislista 2021-10-01'!$H$1</f>
        <v>856</v>
      </c>
      <c r="K1028" s="11">
        <f>Prislista!K1028*'Prislista 2021-10-01'!$H$1</f>
        <v>995.1</v>
      </c>
      <c r="L1028" s="61" t="s">
        <v>48</v>
      </c>
      <c r="M1028" s="61">
        <v>16000</v>
      </c>
    </row>
    <row r="1029" spans="1:13" x14ac:dyDescent="0.35">
      <c r="A1029" s="61" t="s">
        <v>109</v>
      </c>
      <c r="B1029" s="61" t="s">
        <v>110</v>
      </c>
      <c r="C1029" s="61" t="s">
        <v>4</v>
      </c>
      <c r="D1029" s="61" t="s">
        <v>50</v>
      </c>
      <c r="E1029" s="61" t="s">
        <v>2</v>
      </c>
      <c r="F1029" s="61" t="s">
        <v>63</v>
      </c>
      <c r="G1029" s="61" t="s">
        <v>16</v>
      </c>
      <c r="H1029" s="11">
        <f>Prislista!H1029*'Prislista 2021-10-01'!$H$1</f>
        <v>553.72500000000002</v>
      </c>
      <c r="I1029" s="11">
        <f>Prislista!I1029*'Prislista 2021-10-01'!$H$1</f>
        <v>615.25</v>
      </c>
      <c r="J1029" s="11">
        <f>Prislista!J1029*'Prislista 2021-10-01'!$H$1</f>
        <v>856</v>
      </c>
      <c r="K1029" s="11">
        <f>Prislista!K1029*'Prislista 2021-10-01'!$H$1</f>
        <v>995.1</v>
      </c>
      <c r="L1029" s="61" t="s">
        <v>48</v>
      </c>
      <c r="M1029" s="61">
        <v>16000</v>
      </c>
    </row>
    <row r="1030" spans="1:13" x14ac:dyDescent="0.35">
      <c r="A1030" s="61" t="s">
        <v>109</v>
      </c>
      <c r="B1030" s="61" t="s">
        <v>110</v>
      </c>
      <c r="C1030" s="61" t="s">
        <v>4</v>
      </c>
      <c r="D1030" s="61" t="s">
        <v>50</v>
      </c>
      <c r="E1030" s="61" t="s">
        <v>2</v>
      </c>
      <c r="F1030" s="61" t="s">
        <v>63</v>
      </c>
      <c r="G1030" s="61" t="s">
        <v>17</v>
      </c>
      <c r="H1030" s="11">
        <f>Prislista!H1030*'Prislista 2021-10-01'!$H$1</f>
        <v>553.72500000000002</v>
      </c>
      <c r="I1030" s="11">
        <f>Prislista!I1030*'Prislista 2021-10-01'!$H$1</f>
        <v>615.25</v>
      </c>
      <c r="J1030" s="11">
        <f>Prislista!J1030*'Prislista 2021-10-01'!$H$1</f>
        <v>856</v>
      </c>
      <c r="K1030" s="11">
        <f>Prislista!K1030*'Prislista 2021-10-01'!$H$1</f>
        <v>995.1</v>
      </c>
      <c r="L1030" s="61" t="s">
        <v>48</v>
      </c>
      <c r="M1030" s="61">
        <v>16000</v>
      </c>
    </row>
    <row r="1031" spans="1:13" x14ac:dyDescent="0.35">
      <c r="A1031" s="61" t="s">
        <v>109</v>
      </c>
      <c r="B1031" s="61" t="s">
        <v>110</v>
      </c>
      <c r="C1031" s="61" t="s">
        <v>4</v>
      </c>
      <c r="D1031" s="61" t="s">
        <v>51</v>
      </c>
      <c r="E1031" s="61" t="s">
        <v>2</v>
      </c>
      <c r="F1031" s="61" t="s">
        <v>63</v>
      </c>
      <c r="G1031" s="61" t="s">
        <v>18</v>
      </c>
      <c r="H1031" s="11">
        <f>Prislista!H1031*'Prislista 2021-10-01'!$H$1</f>
        <v>572.98500000000001</v>
      </c>
      <c r="I1031" s="11">
        <f>Prislista!I1031*'Prislista 2021-10-01'!$H$1</f>
        <v>636.65000000000009</v>
      </c>
      <c r="J1031" s="11">
        <f>Prislista!J1031*'Prislista 2021-10-01'!$H$1</f>
        <v>909.5</v>
      </c>
      <c r="K1031" s="11">
        <f>Prislista!K1031*'Prislista 2021-10-01'!$H$1</f>
        <v>963</v>
      </c>
      <c r="L1031" s="61" t="s">
        <v>48</v>
      </c>
      <c r="M1031" s="61">
        <v>16000</v>
      </c>
    </row>
    <row r="1032" spans="1:13" x14ac:dyDescent="0.35">
      <c r="A1032" s="61" t="s">
        <v>109</v>
      </c>
      <c r="B1032" s="61" t="s">
        <v>110</v>
      </c>
      <c r="C1032" s="61" t="s">
        <v>4</v>
      </c>
      <c r="D1032" s="61" t="s">
        <v>51</v>
      </c>
      <c r="E1032" s="61" t="s">
        <v>2</v>
      </c>
      <c r="F1032" s="61" t="s">
        <v>63</v>
      </c>
      <c r="G1032" s="61" t="s">
        <v>19</v>
      </c>
      <c r="H1032" s="11">
        <f>Prislista!H1032*'Prislista 2021-10-01'!$H$1</f>
        <v>572.98500000000001</v>
      </c>
      <c r="I1032" s="11">
        <f>Prislista!I1032*'Prislista 2021-10-01'!$H$1</f>
        <v>636.65000000000009</v>
      </c>
      <c r="J1032" s="11">
        <f>Prislista!J1032*'Prislista 2021-10-01'!$H$1</f>
        <v>909.5</v>
      </c>
      <c r="K1032" s="11">
        <f>Prislista!K1032*'Prislista 2021-10-01'!$H$1</f>
        <v>963</v>
      </c>
      <c r="L1032" s="61" t="s">
        <v>48</v>
      </c>
      <c r="M1032" s="61">
        <v>16000</v>
      </c>
    </row>
    <row r="1033" spans="1:13" x14ac:dyDescent="0.35">
      <c r="A1033" s="61" t="s">
        <v>109</v>
      </c>
      <c r="B1033" s="61" t="s">
        <v>110</v>
      </c>
      <c r="C1033" s="61" t="s">
        <v>4</v>
      </c>
      <c r="D1033" s="61" t="s">
        <v>51</v>
      </c>
      <c r="E1033" s="61" t="s">
        <v>3</v>
      </c>
      <c r="F1033" s="61" t="s">
        <v>63</v>
      </c>
      <c r="G1033" s="61" t="s">
        <v>20</v>
      </c>
      <c r="H1033" s="11">
        <f>Prislista!H1033*'Prislista 2021-10-01'!$H$1</f>
        <v>572.98500000000001</v>
      </c>
      <c r="I1033" s="11">
        <f>Prislista!I1033*'Prislista 2021-10-01'!$H$1</f>
        <v>636.65000000000009</v>
      </c>
      <c r="J1033" s="11">
        <f>Prislista!J1033*'Prislista 2021-10-01'!$H$1</f>
        <v>909.5</v>
      </c>
      <c r="K1033" s="11">
        <f>Prislista!K1033*'Prislista 2021-10-01'!$H$1</f>
        <v>963</v>
      </c>
      <c r="L1033" s="61" t="s">
        <v>48</v>
      </c>
      <c r="M1033" s="61">
        <v>16000</v>
      </c>
    </row>
    <row r="1034" spans="1:13" x14ac:dyDescent="0.35">
      <c r="A1034" s="61" t="s">
        <v>109</v>
      </c>
      <c r="B1034" s="61" t="s">
        <v>110</v>
      </c>
      <c r="C1034" s="61" t="s">
        <v>4</v>
      </c>
      <c r="D1034" s="61" t="s">
        <v>51</v>
      </c>
      <c r="E1034" s="61" t="s">
        <v>3</v>
      </c>
      <c r="F1034" s="61" t="s">
        <v>63</v>
      </c>
      <c r="G1034" s="61" t="s">
        <v>21</v>
      </c>
      <c r="H1034" s="11">
        <f>Prislista!H1034*'Prislista 2021-10-01'!$H$1</f>
        <v>572.98500000000001</v>
      </c>
      <c r="I1034" s="11">
        <f>Prislista!I1034*'Prislista 2021-10-01'!$H$1</f>
        <v>636.65000000000009</v>
      </c>
      <c r="J1034" s="11">
        <f>Prislista!J1034*'Prislista 2021-10-01'!$H$1</f>
        <v>909.5</v>
      </c>
      <c r="K1034" s="11">
        <f>Prislista!K1034*'Prislista 2021-10-01'!$H$1</f>
        <v>963</v>
      </c>
      <c r="L1034" s="61" t="s">
        <v>48</v>
      </c>
      <c r="M1034" s="61">
        <v>16000</v>
      </c>
    </row>
    <row r="1035" spans="1:13" x14ac:dyDescent="0.35">
      <c r="A1035" s="61" t="s">
        <v>109</v>
      </c>
      <c r="B1035" s="61" t="s">
        <v>110</v>
      </c>
      <c r="C1035" s="61" t="s">
        <v>4</v>
      </c>
      <c r="D1035" s="61" t="s">
        <v>52</v>
      </c>
      <c r="E1035" s="61" t="s">
        <v>2</v>
      </c>
      <c r="F1035" s="61" t="s">
        <v>63</v>
      </c>
      <c r="G1035" s="61" t="s">
        <v>53</v>
      </c>
      <c r="H1035" s="11">
        <f>Prislista!H1035*'Prislista 2021-10-01'!$H$1</f>
        <v>563.35500000000002</v>
      </c>
      <c r="I1035" s="11">
        <f>Prislista!I1035*'Prislista 2021-10-01'!$H$1</f>
        <v>625.95000000000005</v>
      </c>
      <c r="J1035" s="11">
        <f>Prislista!J1035*'Prislista 2021-10-01'!$H$1</f>
        <v>695.5</v>
      </c>
      <c r="K1035" s="11">
        <f>Prislista!K1035*'Prislista 2021-10-01'!$H$1</f>
        <v>992.96</v>
      </c>
      <c r="L1035" s="61" t="s">
        <v>48</v>
      </c>
      <c r="M1035" s="61">
        <v>16000</v>
      </c>
    </row>
    <row r="1036" spans="1:13" x14ac:dyDescent="0.35">
      <c r="A1036" s="61" t="s">
        <v>109</v>
      </c>
      <c r="B1036" s="61" t="s">
        <v>110</v>
      </c>
      <c r="C1036" s="61" t="s">
        <v>4</v>
      </c>
      <c r="D1036" s="61" t="s">
        <v>52</v>
      </c>
      <c r="E1036" s="61" t="s">
        <v>2</v>
      </c>
      <c r="F1036" s="61" t="s">
        <v>63</v>
      </c>
      <c r="G1036" s="61" t="s">
        <v>54</v>
      </c>
      <c r="H1036" s="11">
        <f>Prislista!H1036*'Prislista 2021-10-01'!$H$1</f>
        <v>563.35500000000002</v>
      </c>
      <c r="I1036" s="11">
        <f>Prislista!I1036*'Prislista 2021-10-01'!$H$1</f>
        <v>625.95000000000005</v>
      </c>
      <c r="J1036" s="11">
        <f>Prislista!J1036*'Prislista 2021-10-01'!$H$1</f>
        <v>695.5</v>
      </c>
      <c r="K1036" s="11">
        <f>Prislista!K1036*'Prislista 2021-10-01'!$H$1</f>
        <v>992.96</v>
      </c>
      <c r="L1036" s="61" t="s">
        <v>48</v>
      </c>
      <c r="M1036" s="61">
        <v>16000</v>
      </c>
    </row>
    <row r="1037" spans="1:13" x14ac:dyDescent="0.35">
      <c r="A1037" s="61" t="s">
        <v>109</v>
      </c>
      <c r="B1037" s="61" t="s">
        <v>110</v>
      </c>
      <c r="C1037" s="61" t="s">
        <v>4</v>
      </c>
      <c r="D1037" s="61" t="s">
        <v>52</v>
      </c>
      <c r="E1037" s="61" t="s">
        <v>2</v>
      </c>
      <c r="F1037" s="61" t="s">
        <v>63</v>
      </c>
      <c r="G1037" s="61" t="s">
        <v>55</v>
      </c>
      <c r="H1037" s="11">
        <f>Prislista!H1037*'Prislista 2021-10-01'!$H$1</f>
        <v>563.35500000000002</v>
      </c>
      <c r="I1037" s="11">
        <f>Prislista!I1037*'Prislista 2021-10-01'!$H$1</f>
        <v>625.95000000000005</v>
      </c>
      <c r="J1037" s="11">
        <f>Prislista!J1037*'Prislista 2021-10-01'!$H$1</f>
        <v>695.5</v>
      </c>
      <c r="K1037" s="11">
        <f>Prislista!K1037*'Prislista 2021-10-01'!$H$1</f>
        <v>992.96</v>
      </c>
      <c r="L1037" s="61" t="s">
        <v>48</v>
      </c>
      <c r="M1037" s="61">
        <v>16000</v>
      </c>
    </row>
    <row r="1038" spans="1:13" x14ac:dyDescent="0.35">
      <c r="A1038" s="61" t="s">
        <v>109</v>
      </c>
      <c r="B1038" s="61" t="s">
        <v>110</v>
      </c>
      <c r="C1038" s="61" t="s">
        <v>4</v>
      </c>
      <c r="D1038" s="61" t="s">
        <v>52</v>
      </c>
      <c r="E1038" s="61" t="s">
        <v>2</v>
      </c>
      <c r="F1038" s="61" t="s">
        <v>63</v>
      </c>
      <c r="G1038" s="61" t="s">
        <v>56</v>
      </c>
      <c r="H1038" s="11">
        <f>Prislista!H1038*'Prislista 2021-10-01'!$H$1</f>
        <v>563.35500000000002</v>
      </c>
      <c r="I1038" s="11">
        <f>Prislista!I1038*'Prislista 2021-10-01'!$H$1</f>
        <v>625.95000000000005</v>
      </c>
      <c r="J1038" s="11">
        <f>Prislista!J1038*'Prislista 2021-10-01'!$H$1</f>
        <v>695.5</v>
      </c>
      <c r="K1038" s="11">
        <f>Prislista!K1038*'Prislista 2021-10-01'!$H$1</f>
        <v>992.96</v>
      </c>
      <c r="L1038" s="61" t="s">
        <v>48</v>
      </c>
      <c r="M1038" s="61">
        <v>16000</v>
      </c>
    </row>
    <row r="1039" spans="1:13" x14ac:dyDescent="0.35">
      <c r="A1039" s="61" t="s">
        <v>109</v>
      </c>
      <c r="B1039" s="61" t="s">
        <v>110</v>
      </c>
      <c r="C1039" s="61" t="s">
        <v>4</v>
      </c>
      <c r="D1039" s="61" t="s">
        <v>52</v>
      </c>
      <c r="E1039" s="61" t="s">
        <v>2</v>
      </c>
      <c r="F1039" s="61" t="s">
        <v>63</v>
      </c>
      <c r="G1039" s="61" t="s">
        <v>57</v>
      </c>
      <c r="H1039" s="11">
        <f>Prislista!H1039*'Prislista 2021-10-01'!$H$1</f>
        <v>563.35500000000002</v>
      </c>
      <c r="I1039" s="11">
        <f>Prislista!I1039*'Prislista 2021-10-01'!$H$1</f>
        <v>625.95000000000005</v>
      </c>
      <c r="J1039" s="11">
        <f>Prislista!J1039*'Prislista 2021-10-01'!$H$1</f>
        <v>695.5</v>
      </c>
      <c r="K1039" s="11">
        <f>Prislista!K1039*'Prislista 2021-10-01'!$H$1</f>
        <v>992.96</v>
      </c>
      <c r="L1039" s="61" t="s">
        <v>48</v>
      </c>
      <c r="M1039" s="61">
        <v>16000</v>
      </c>
    </row>
    <row r="1040" spans="1:13" x14ac:dyDescent="0.35">
      <c r="A1040" s="61" t="s">
        <v>109</v>
      </c>
      <c r="B1040" s="61" t="s">
        <v>110</v>
      </c>
      <c r="C1040" s="61" t="s">
        <v>4</v>
      </c>
      <c r="D1040" s="61" t="s">
        <v>58</v>
      </c>
      <c r="E1040" s="61" t="s">
        <v>2</v>
      </c>
      <c r="F1040" s="61" t="s">
        <v>63</v>
      </c>
      <c r="G1040" s="61" t="s">
        <v>22</v>
      </c>
      <c r="H1040" s="11">
        <f>Prislista!H1040*'Prislista 2021-10-01'!$H$1</f>
        <v>240.75</v>
      </c>
      <c r="I1040" s="11">
        <f>Prislista!I1040*'Prislista 2021-10-01'!$H$1</f>
        <v>267.5</v>
      </c>
      <c r="J1040" s="11">
        <f>Prislista!J1040*'Prislista 2021-10-01'!$H$1</f>
        <v>369.15000000000003</v>
      </c>
      <c r="K1040" s="11">
        <f>Prislista!K1040*'Prislista 2021-10-01'!$H$1</f>
        <v>522.16000000000008</v>
      </c>
      <c r="L1040" s="61" t="s">
        <v>48</v>
      </c>
      <c r="M1040" s="61">
        <v>16000</v>
      </c>
    </row>
    <row r="1041" spans="1:13" x14ac:dyDescent="0.35">
      <c r="A1041" s="61" t="s">
        <v>109</v>
      </c>
      <c r="B1041" s="61" t="s">
        <v>110</v>
      </c>
      <c r="C1041" s="61" t="s">
        <v>4</v>
      </c>
      <c r="D1041" s="61" t="s">
        <v>58</v>
      </c>
      <c r="E1041" s="61" t="s">
        <v>2</v>
      </c>
      <c r="F1041" s="61" t="s">
        <v>63</v>
      </c>
      <c r="G1041" s="61" t="s">
        <v>23</v>
      </c>
      <c r="H1041" s="11">
        <f>Prislista!H1041*'Prislista 2021-10-01'!$H$1</f>
        <v>240.75</v>
      </c>
      <c r="I1041" s="11">
        <f>Prislista!I1041*'Prislista 2021-10-01'!$H$1</f>
        <v>267.5</v>
      </c>
      <c r="J1041" s="11">
        <f>Prislista!J1041*'Prislista 2021-10-01'!$H$1</f>
        <v>369.15000000000003</v>
      </c>
      <c r="K1041" s="11">
        <f>Prislista!K1041*'Prislista 2021-10-01'!$H$1</f>
        <v>522.16000000000008</v>
      </c>
      <c r="L1041" s="61" t="s">
        <v>48</v>
      </c>
      <c r="M1041" s="61">
        <v>16000</v>
      </c>
    </row>
    <row r="1042" spans="1:13" x14ac:dyDescent="0.35">
      <c r="A1042" s="61" t="s">
        <v>109</v>
      </c>
      <c r="B1042" s="61" t="s">
        <v>110</v>
      </c>
      <c r="C1042" s="61" t="s">
        <v>4</v>
      </c>
      <c r="D1042" s="61" t="s">
        <v>58</v>
      </c>
      <c r="E1042" s="61" t="s">
        <v>3</v>
      </c>
      <c r="F1042" s="61" t="s">
        <v>63</v>
      </c>
      <c r="G1042" s="61" t="s">
        <v>24</v>
      </c>
      <c r="H1042" s="11">
        <f>Prislista!H1042*'Prislista 2021-10-01'!$H$1</f>
        <v>240.75</v>
      </c>
      <c r="I1042" s="11">
        <f>Prislista!I1042*'Prislista 2021-10-01'!$H$1</f>
        <v>267.5</v>
      </c>
      <c r="J1042" s="11">
        <f>Prislista!J1042*'Prislista 2021-10-01'!$H$1</f>
        <v>369.15000000000003</v>
      </c>
      <c r="K1042" s="11">
        <f>Prislista!K1042*'Prislista 2021-10-01'!$H$1</f>
        <v>522.16000000000008</v>
      </c>
      <c r="L1042" s="61" t="s">
        <v>48</v>
      </c>
      <c r="M1042" s="61">
        <v>16000</v>
      </c>
    </row>
    <row r="1043" spans="1:13" x14ac:dyDescent="0.35">
      <c r="A1043" s="61" t="s">
        <v>109</v>
      </c>
      <c r="B1043" s="61" t="s">
        <v>110</v>
      </c>
      <c r="C1043" s="61" t="s">
        <v>4</v>
      </c>
      <c r="D1043" s="61" t="s">
        <v>59</v>
      </c>
      <c r="E1043" s="61" t="s">
        <v>2</v>
      </c>
      <c r="F1043" s="61" t="s">
        <v>63</v>
      </c>
      <c r="G1043" s="61" t="s">
        <v>60</v>
      </c>
      <c r="H1043" s="11">
        <f>Prislista!H1043*'Prislista 2021-10-01'!$H$1</f>
        <v>539.28000000000009</v>
      </c>
      <c r="I1043" s="11">
        <f>Prislista!I1043*'Prislista 2021-10-01'!$H$1</f>
        <v>599.20000000000005</v>
      </c>
      <c r="J1043" s="11">
        <f>Prislista!J1043*'Prislista 2021-10-01'!$H$1</f>
        <v>856</v>
      </c>
      <c r="K1043" s="11">
        <f>Prislista!K1043*'Prislista 2021-10-01'!$H$1</f>
        <v>941.6</v>
      </c>
      <c r="L1043" s="61" t="s">
        <v>48</v>
      </c>
      <c r="M1043" s="61">
        <v>16000</v>
      </c>
    </row>
    <row r="1044" spans="1:13" x14ac:dyDescent="0.35">
      <c r="A1044" s="61" t="s">
        <v>109</v>
      </c>
      <c r="B1044" s="61" t="s">
        <v>110</v>
      </c>
      <c r="C1044" s="61" t="s">
        <v>4</v>
      </c>
      <c r="D1044" s="61" t="s">
        <v>59</v>
      </c>
      <c r="E1044" s="61" t="s">
        <v>2</v>
      </c>
      <c r="F1044" s="61" t="s">
        <v>63</v>
      </c>
      <c r="G1044" s="61" t="s">
        <v>25</v>
      </c>
      <c r="H1044" s="11">
        <f>Prislista!H1044*'Prislista 2021-10-01'!$H$1</f>
        <v>539.28000000000009</v>
      </c>
      <c r="I1044" s="11">
        <f>Prislista!I1044*'Prislista 2021-10-01'!$H$1</f>
        <v>599.20000000000005</v>
      </c>
      <c r="J1044" s="11">
        <f>Prislista!J1044*'Prislista 2021-10-01'!$H$1</f>
        <v>856</v>
      </c>
      <c r="K1044" s="11">
        <f>Prislista!K1044*'Prislista 2021-10-01'!$H$1</f>
        <v>941.6</v>
      </c>
      <c r="L1044" s="61" t="s">
        <v>48</v>
      </c>
      <c r="M1044" s="61">
        <v>16000</v>
      </c>
    </row>
    <row r="1045" spans="1:13" x14ac:dyDescent="0.35">
      <c r="A1045" s="61" t="s">
        <v>109</v>
      </c>
      <c r="B1045" s="61" t="s">
        <v>110</v>
      </c>
      <c r="C1045" s="61" t="s">
        <v>4</v>
      </c>
      <c r="D1045" s="61" t="s">
        <v>59</v>
      </c>
      <c r="E1045" s="61" t="s">
        <v>2</v>
      </c>
      <c r="F1045" s="61" t="s">
        <v>63</v>
      </c>
      <c r="G1045" s="61" t="s">
        <v>26</v>
      </c>
      <c r="H1045" s="11">
        <f>Prislista!H1045*'Prislista 2021-10-01'!$H$1</f>
        <v>539.28000000000009</v>
      </c>
      <c r="I1045" s="11">
        <f>Prislista!I1045*'Prislista 2021-10-01'!$H$1</f>
        <v>599.20000000000005</v>
      </c>
      <c r="J1045" s="11">
        <f>Prislista!J1045*'Prislista 2021-10-01'!$H$1</f>
        <v>856</v>
      </c>
      <c r="K1045" s="11">
        <f>Prislista!K1045*'Prislista 2021-10-01'!$H$1</f>
        <v>941.6</v>
      </c>
      <c r="L1045" s="61" t="s">
        <v>48</v>
      </c>
      <c r="M1045" s="61">
        <v>16000</v>
      </c>
    </row>
    <row r="1046" spans="1:13" x14ac:dyDescent="0.35">
      <c r="A1046" s="61" t="s">
        <v>109</v>
      </c>
      <c r="B1046" s="61" t="s">
        <v>110</v>
      </c>
      <c r="C1046" s="61" t="s">
        <v>4</v>
      </c>
      <c r="D1046" s="61" t="s">
        <v>59</v>
      </c>
      <c r="E1046" s="61" t="s">
        <v>3</v>
      </c>
      <c r="F1046" s="61" t="s">
        <v>63</v>
      </c>
      <c r="G1046" s="61" t="s">
        <v>27</v>
      </c>
      <c r="H1046" s="11">
        <f>Prislista!H1046*'Prislista 2021-10-01'!$H$1</f>
        <v>539.28000000000009</v>
      </c>
      <c r="I1046" s="11">
        <f>Prislista!I1046*'Prislista 2021-10-01'!$H$1</f>
        <v>599.20000000000005</v>
      </c>
      <c r="J1046" s="11">
        <f>Prislista!J1046*'Prislista 2021-10-01'!$H$1</f>
        <v>856</v>
      </c>
      <c r="K1046" s="11">
        <f>Prislista!K1046*'Prislista 2021-10-01'!$H$1</f>
        <v>941.6</v>
      </c>
      <c r="L1046" s="61" t="s">
        <v>48</v>
      </c>
      <c r="M1046" s="61">
        <v>16000</v>
      </c>
    </row>
    <row r="1047" spans="1:13" x14ac:dyDescent="0.35">
      <c r="A1047" s="61" t="s">
        <v>109</v>
      </c>
      <c r="B1047" s="61" t="s">
        <v>110</v>
      </c>
      <c r="C1047" s="61" t="s">
        <v>4</v>
      </c>
      <c r="D1047" s="61" t="s">
        <v>61</v>
      </c>
      <c r="E1047" s="61" t="s">
        <v>2</v>
      </c>
      <c r="F1047" s="61" t="s">
        <v>63</v>
      </c>
      <c r="G1047" s="61" t="s">
        <v>62</v>
      </c>
      <c r="H1047" s="11">
        <f>Prislista!H1047*'Prislista 2021-10-01'!$H$1</f>
        <v>240.75</v>
      </c>
      <c r="I1047" s="11">
        <f>Prislista!I1047*'Prislista 2021-10-01'!$H$1</f>
        <v>267.5</v>
      </c>
      <c r="J1047" s="11">
        <f>Prislista!J1047*'Prislista 2021-10-01'!$H$1</f>
        <v>369.15000000000003</v>
      </c>
      <c r="K1047" s="11">
        <f>Prislista!K1047*'Prislista 2021-10-01'!$H$1</f>
        <v>522.16000000000008</v>
      </c>
      <c r="L1047" s="61" t="s">
        <v>48</v>
      </c>
      <c r="M1047" s="61">
        <v>16000</v>
      </c>
    </row>
    <row r="1048" spans="1:13" x14ac:dyDescent="0.35">
      <c r="A1048" s="61" t="s">
        <v>109</v>
      </c>
      <c r="B1048" s="61" t="s">
        <v>110</v>
      </c>
      <c r="C1048" s="61" t="s">
        <v>5</v>
      </c>
      <c r="D1048" s="61" t="s">
        <v>47</v>
      </c>
      <c r="E1048" s="61" t="s">
        <v>2</v>
      </c>
      <c r="F1048" s="61" t="s">
        <v>63</v>
      </c>
      <c r="G1048" s="61" t="s">
        <v>10</v>
      </c>
      <c r="H1048" s="11">
        <f>Prislista!H1048*'Prislista 2021-10-01'!$H$1</f>
        <v>572.88869999999997</v>
      </c>
      <c r="I1048" s="11">
        <f>Prislista!I1048*'Prislista 2021-10-01'!$H$1</f>
        <v>636.54300000000001</v>
      </c>
      <c r="J1048" s="11">
        <f>Prislista!J1048*'Prislista 2021-10-01'!$H$1</f>
        <v>707.2700000000001</v>
      </c>
      <c r="K1048" s="11">
        <f>Prislista!K1048*'Prislista 2021-10-01'!$H$1</f>
        <v>1010.08</v>
      </c>
      <c r="L1048" s="61" t="s">
        <v>48</v>
      </c>
      <c r="M1048" s="61">
        <v>30000</v>
      </c>
    </row>
    <row r="1049" spans="1:13" x14ac:dyDescent="0.35">
      <c r="A1049" s="61" t="s">
        <v>109</v>
      </c>
      <c r="B1049" s="61" t="s">
        <v>110</v>
      </c>
      <c r="C1049" s="61" t="s">
        <v>5</v>
      </c>
      <c r="D1049" s="61" t="s">
        <v>47</v>
      </c>
      <c r="E1049" s="61" t="s">
        <v>2</v>
      </c>
      <c r="F1049" s="61" t="s">
        <v>63</v>
      </c>
      <c r="G1049" s="61" t="s">
        <v>11</v>
      </c>
      <c r="H1049" s="11">
        <f>Prislista!H1049*'Prislista 2021-10-01'!$H$1</f>
        <v>572.88869999999997</v>
      </c>
      <c r="I1049" s="11">
        <f>Prislista!I1049*'Prislista 2021-10-01'!$H$1</f>
        <v>636.54300000000001</v>
      </c>
      <c r="J1049" s="11">
        <f>Prislista!J1049*'Prislista 2021-10-01'!$H$1</f>
        <v>707.2700000000001</v>
      </c>
      <c r="K1049" s="11">
        <f>Prislista!K1049*'Prislista 2021-10-01'!$H$1</f>
        <v>1010.08</v>
      </c>
      <c r="L1049" s="61" t="s">
        <v>48</v>
      </c>
      <c r="M1049" s="61">
        <v>30000</v>
      </c>
    </row>
    <row r="1050" spans="1:13" x14ac:dyDescent="0.35">
      <c r="A1050" s="61" t="s">
        <v>109</v>
      </c>
      <c r="B1050" s="61" t="s">
        <v>110</v>
      </c>
      <c r="C1050" s="61" t="s">
        <v>5</v>
      </c>
      <c r="D1050" s="61" t="s">
        <v>47</v>
      </c>
      <c r="E1050" s="61" t="s">
        <v>2</v>
      </c>
      <c r="F1050" s="61" t="s">
        <v>63</v>
      </c>
      <c r="G1050" s="61" t="s">
        <v>49</v>
      </c>
      <c r="H1050" s="11">
        <f>Prislista!H1050*'Prislista 2021-10-01'!$H$1</f>
        <v>572.88869999999997</v>
      </c>
      <c r="I1050" s="11">
        <f>Prislista!I1050*'Prislista 2021-10-01'!$H$1</f>
        <v>636.54300000000001</v>
      </c>
      <c r="J1050" s="11">
        <f>Prislista!J1050*'Prislista 2021-10-01'!$H$1</f>
        <v>707.2700000000001</v>
      </c>
      <c r="K1050" s="11">
        <f>Prislista!K1050*'Prislista 2021-10-01'!$H$1</f>
        <v>1010.08</v>
      </c>
      <c r="L1050" s="61" t="s">
        <v>48</v>
      </c>
      <c r="M1050" s="61">
        <v>30000</v>
      </c>
    </row>
    <row r="1051" spans="1:13" x14ac:dyDescent="0.35">
      <c r="A1051" s="61" t="s">
        <v>109</v>
      </c>
      <c r="B1051" s="61" t="s">
        <v>110</v>
      </c>
      <c r="C1051" s="61" t="s">
        <v>5</v>
      </c>
      <c r="D1051" s="61" t="s">
        <v>47</v>
      </c>
      <c r="E1051" s="61" t="s">
        <v>2</v>
      </c>
      <c r="F1051" s="61" t="s">
        <v>63</v>
      </c>
      <c r="G1051" s="61" t="s">
        <v>12</v>
      </c>
      <c r="H1051" s="11">
        <f>Prislista!H1051*'Prislista 2021-10-01'!$H$1</f>
        <v>572.88869999999997</v>
      </c>
      <c r="I1051" s="11">
        <f>Prislista!I1051*'Prislista 2021-10-01'!$H$1</f>
        <v>636.54300000000001</v>
      </c>
      <c r="J1051" s="11">
        <f>Prislista!J1051*'Prislista 2021-10-01'!$H$1</f>
        <v>707.2700000000001</v>
      </c>
      <c r="K1051" s="11">
        <f>Prislista!K1051*'Prislista 2021-10-01'!$H$1</f>
        <v>1010.08</v>
      </c>
      <c r="L1051" s="61" t="s">
        <v>48</v>
      </c>
      <c r="M1051" s="61">
        <v>30000</v>
      </c>
    </row>
    <row r="1052" spans="1:13" x14ac:dyDescent="0.35">
      <c r="A1052" s="61" t="s">
        <v>109</v>
      </c>
      <c r="B1052" s="61" t="s">
        <v>110</v>
      </c>
      <c r="C1052" s="61" t="s">
        <v>5</v>
      </c>
      <c r="D1052" s="61" t="s">
        <v>50</v>
      </c>
      <c r="E1052" s="61" t="s">
        <v>2</v>
      </c>
      <c r="F1052" s="61" t="s">
        <v>63</v>
      </c>
      <c r="G1052" s="61" t="s">
        <v>13</v>
      </c>
      <c r="H1052" s="11">
        <f>Prislista!H1052*'Prislista 2021-10-01'!$H$1</f>
        <v>445.86900000000003</v>
      </c>
      <c r="I1052" s="11">
        <f>Prislista!I1052*'Prislista 2021-10-01'!$H$1</f>
        <v>495.41</v>
      </c>
      <c r="J1052" s="11">
        <f>Prislista!J1052*'Prislista 2021-10-01'!$H$1</f>
        <v>707.2700000000001</v>
      </c>
      <c r="K1052" s="11">
        <f>Prislista!K1052*'Prislista 2021-10-01'!$H$1</f>
        <v>1010.08</v>
      </c>
      <c r="L1052" s="61" t="s">
        <v>48</v>
      </c>
      <c r="M1052" s="61">
        <v>30000</v>
      </c>
    </row>
    <row r="1053" spans="1:13" x14ac:dyDescent="0.35">
      <c r="A1053" s="61" t="s">
        <v>109</v>
      </c>
      <c r="B1053" s="61" t="s">
        <v>110</v>
      </c>
      <c r="C1053" s="61" t="s">
        <v>5</v>
      </c>
      <c r="D1053" s="61" t="s">
        <v>50</v>
      </c>
      <c r="E1053" s="61" t="s">
        <v>2</v>
      </c>
      <c r="F1053" s="61" t="s">
        <v>63</v>
      </c>
      <c r="G1053" s="61" t="s">
        <v>14</v>
      </c>
      <c r="H1053" s="11">
        <f>Prislista!H1053*'Prislista 2021-10-01'!$H$1</f>
        <v>445.86900000000003</v>
      </c>
      <c r="I1053" s="11">
        <f>Prislista!I1053*'Prislista 2021-10-01'!$H$1</f>
        <v>495.41</v>
      </c>
      <c r="J1053" s="11">
        <f>Prislista!J1053*'Prislista 2021-10-01'!$H$1</f>
        <v>707.2700000000001</v>
      </c>
      <c r="K1053" s="11">
        <f>Prislista!K1053*'Prislista 2021-10-01'!$H$1</f>
        <v>1010.08</v>
      </c>
      <c r="L1053" s="61" t="s">
        <v>48</v>
      </c>
      <c r="M1053" s="61">
        <v>30000</v>
      </c>
    </row>
    <row r="1054" spans="1:13" x14ac:dyDescent="0.35">
      <c r="A1054" s="61" t="s">
        <v>109</v>
      </c>
      <c r="B1054" s="61" t="s">
        <v>110</v>
      </c>
      <c r="C1054" s="61" t="s">
        <v>5</v>
      </c>
      <c r="D1054" s="61" t="s">
        <v>50</v>
      </c>
      <c r="E1054" s="61" t="s">
        <v>2</v>
      </c>
      <c r="F1054" s="61" t="s">
        <v>63</v>
      </c>
      <c r="G1054" s="61" t="s">
        <v>15</v>
      </c>
      <c r="H1054" s="11">
        <f>Prislista!H1054*'Prislista 2021-10-01'!$H$1</f>
        <v>445.86900000000003</v>
      </c>
      <c r="I1054" s="11">
        <f>Prislista!I1054*'Prislista 2021-10-01'!$H$1</f>
        <v>495.41</v>
      </c>
      <c r="J1054" s="11">
        <f>Prislista!J1054*'Prislista 2021-10-01'!$H$1</f>
        <v>707.2700000000001</v>
      </c>
      <c r="K1054" s="11">
        <f>Prislista!K1054*'Prislista 2021-10-01'!$H$1</f>
        <v>1010.08</v>
      </c>
      <c r="L1054" s="61" t="s">
        <v>48</v>
      </c>
      <c r="M1054" s="61">
        <v>30000</v>
      </c>
    </row>
    <row r="1055" spans="1:13" x14ac:dyDescent="0.35">
      <c r="A1055" s="61" t="s">
        <v>109</v>
      </c>
      <c r="B1055" s="61" t="s">
        <v>110</v>
      </c>
      <c r="C1055" s="61" t="s">
        <v>5</v>
      </c>
      <c r="D1055" s="61" t="s">
        <v>50</v>
      </c>
      <c r="E1055" s="61" t="s">
        <v>2</v>
      </c>
      <c r="F1055" s="61" t="s">
        <v>63</v>
      </c>
      <c r="G1055" s="61" t="s">
        <v>16</v>
      </c>
      <c r="H1055" s="11">
        <f>Prislista!H1055*'Prislista 2021-10-01'!$H$1</f>
        <v>445.86900000000003</v>
      </c>
      <c r="I1055" s="11">
        <f>Prislista!I1055*'Prislista 2021-10-01'!$H$1</f>
        <v>495.41</v>
      </c>
      <c r="J1055" s="11">
        <f>Prislista!J1055*'Prislista 2021-10-01'!$H$1</f>
        <v>707.2700000000001</v>
      </c>
      <c r="K1055" s="11">
        <f>Prislista!K1055*'Prislista 2021-10-01'!$H$1</f>
        <v>1010.08</v>
      </c>
      <c r="L1055" s="61" t="s">
        <v>48</v>
      </c>
      <c r="M1055" s="61">
        <v>30000</v>
      </c>
    </row>
    <row r="1056" spans="1:13" x14ac:dyDescent="0.35">
      <c r="A1056" s="61" t="s">
        <v>109</v>
      </c>
      <c r="B1056" s="61" t="s">
        <v>110</v>
      </c>
      <c r="C1056" s="61" t="s">
        <v>5</v>
      </c>
      <c r="D1056" s="61" t="s">
        <v>50</v>
      </c>
      <c r="E1056" s="61" t="s">
        <v>2</v>
      </c>
      <c r="F1056" s="61" t="s">
        <v>63</v>
      </c>
      <c r="G1056" s="61" t="s">
        <v>17</v>
      </c>
      <c r="H1056" s="11">
        <f>Prislista!H1056*'Prislista 2021-10-01'!$H$1</f>
        <v>445.86900000000003</v>
      </c>
      <c r="I1056" s="11">
        <f>Prislista!I1056*'Prislista 2021-10-01'!$H$1</f>
        <v>495.41</v>
      </c>
      <c r="J1056" s="11">
        <f>Prislista!J1056*'Prislista 2021-10-01'!$H$1</f>
        <v>707.2700000000001</v>
      </c>
      <c r="K1056" s="11">
        <f>Prislista!K1056*'Prislista 2021-10-01'!$H$1</f>
        <v>1010.08</v>
      </c>
      <c r="L1056" s="61" t="s">
        <v>48</v>
      </c>
      <c r="M1056" s="61">
        <v>30000</v>
      </c>
    </row>
    <row r="1057" spans="1:13" x14ac:dyDescent="0.35">
      <c r="A1057" s="61" t="s">
        <v>109</v>
      </c>
      <c r="B1057" s="61" t="s">
        <v>110</v>
      </c>
      <c r="C1057" s="61" t="s">
        <v>5</v>
      </c>
      <c r="D1057" s="61" t="s">
        <v>51</v>
      </c>
      <c r="E1057" s="61" t="s">
        <v>2</v>
      </c>
      <c r="F1057" s="61" t="s">
        <v>63</v>
      </c>
      <c r="G1057" s="61" t="s">
        <v>18</v>
      </c>
      <c r="H1057" s="11">
        <f>Prislista!H1057*'Prislista 2021-10-01'!$H$1</f>
        <v>584.54100000000005</v>
      </c>
      <c r="I1057" s="11">
        <f>Prislista!I1057*'Prislista 2021-10-01'!$H$1</f>
        <v>649.49</v>
      </c>
      <c r="J1057" s="11">
        <f>Prislista!J1057*'Prislista 2021-10-01'!$H$1</f>
        <v>927.69</v>
      </c>
      <c r="K1057" s="11">
        <f>Prislista!K1057*'Prislista 2021-10-01'!$H$1</f>
        <v>982.2600000000001</v>
      </c>
      <c r="L1057" s="61" t="s">
        <v>48</v>
      </c>
      <c r="M1057" s="61">
        <v>30000</v>
      </c>
    </row>
    <row r="1058" spans="1:13" x14ac:dyDescent="0.35">
      <c r="A1058" s="61" t="s">
        <v>109</v>
      </c>
      <c r="B1058" s="61" t="s">
        <v>110</v>
      </c>
      <c r="C1058" s="61" t="s">
        <v>5</v>
      </c>
      <c r="D1058" s="61" t="s">
        <v>51</v>
      </c>
      <c r="E1058" s="61" t="s">
        <v>2</v>
      </c>
      <c r="F1058" s="61" t="s">
        <v>63</v>
      </c>
      <c r="G1058" s="61" t="s">
        <v>19</v>
      </c>
      <c r="H1058" s="11">
        <f>Prislista!H1058*'Prislista 2021-10-01'!$H$1</f>
        <v>584.54100000000005</v>
      </c>
      <c r="I1058" s="11">
        <f>Prislista!I1058*'Prislista 2021-10-01'!$H$1</f>
        <v>649.49</v>
      </c>
      <c r="J1058" s="11">
        <f>Prislista!J1058*'Prislista 2021-10-01'!$H$1</f>
        <v>927.69</v>
      </c>
      <c r="K1058" s="11">
        <f>Prislista!K1058*'Prislista 2021-10-01'!$H$1</f>
        <v>982.2600000000001</v>
      </c>
      <c r="L1058" s="61" t="s">
        <v>48</v>
      </c>
      <c r="M1058" s="61">
        <v>30000</v>
      </c>
    </row>
    <row r="1059" spans="1:13" x14ac:dyDescent="0.35">
      <c r="A1059" s="61" t="s">
        <v>109</v>
      </c>
      <c r="B1059" s="61" t="s">
        <v>110</v>
      </c>
      <c r="C1059" s="61" t="s">
        <v>5</v>
      </c>
      <c r="D1059" s="61" t="s">
        <v>51</v>
      </c>
      <c r="E1059" s="61" t="s">
        <v>3</v>
      </c>
      <c r="F1059" s="61" t="s">
        <v>63</v>
      </c>
      <c r="G1059" s="61" t="s">
        <v>20</v>
      </c>
      <c r="H1059" s="11">
        <f>Prislista!H1059*'Prislista 2021-10-01'!$H$1</f>
        <v>584.54100000000005</v>
      </c>
      <c r="I1059" s="11">
        <f>Prislista!I1059*'Prislista 2021-10-01'!$H$1</f>
        <v>649.49</v>
      </c>
      <c r="J1059" s="11">
        <f>Prislista!J1059*'Prislista 2021-10-01'!$H$1</f>
        <v>927.69</v>
      </c>
      <c r="K1059" s="11">
        <f>Prislista!K1059*'Prislista 2021-10-01'!$H$1</f>
        <v>982.2600000000001</v>
      </c>
      <c r="L1059" s="61" t="s">
        <v>48</v>
      </c>
      <c r="M1059" s="61">
        <v>30000</v>
      </c>
    </row>
    <row r="1060" spans="1:13" x14ac:dyDescent="0.35">
      <c r="A1060" s="61" t="s">
        <v>109</v>
      </c>
      <c r="B1060" s="61" t="s">
        <v>110</v>
      </c>
      <c r="C1060" s="61" t="s">
        <v>5</v>
      </c>
      <c r="D1060" s="61" t="s">
        <v>51</v>
      </c>
      <c r="E1060" s="61" t="s">
        <v>3</v>
      </c>
      <c r="F1060" s="61" t="s">
        <v>63</v>
      </c>
      <c r="G1060" s="61" t="s">
        <v>21</v>
      </c>
      <c r="H1060" s="11">
        <f>Prislista!H1060*'Prislista 2021-10-01'!$H$1</f>
        <v>584.54100000000005</v>
      </c>
      <c r="I1060" s="11">
        <f>Prislista!I1060*'Prislista 2021-10-01'!$H$1</f>
        <v>649.49</v>
      </c>
      <c r="J1060" s="11">
        <f>Prislista!J1060*'Prislista 2021-10-01'!$H$1</f>
        <v>927.69</v>
      </c>
      <c r="K1060" s="11">
        <f>Prislista!K1060*'Prislista 2021-10-01'!$H$1</f>
        <v>982.2600000000001</v>
      </c>
      <c r="L1060" s="61" t="s">
        <v>48</v>
      </c>
      <c r="M1060" s="61">
        <v>30000</v>
      </c>
    </row>
    <row r="1061" spans="1:13" x14ac:dyDescent="0.35">
      <c r="A1061" s="61" t="s">
        <v>109</v>
      </c>
      <c r="B1061" s="61" t="s">
        <v>110</v>
      </c>
      <c r="C1061" s="61" t="s">
        <v>5</v>
      </c>
      <c r="D1061" s="61" t="s">
        <v>52</v>
      </c>
      <c r="E1061" s="61" t="s">
        <v>2</v>
      </c>
      <c r="F1061" s="61" t="s">
        <v>63</v>
      </c>
      <c r="G1061" s="61" t="s">
        <v>53</v>
      </c>
      <c r="H1061" s="11">
        <f>Prislista!H1061*'Prislista 2021-10-01'!$H$1</f>
        <v>572.88869999999997</v>
      </c>
      <c r="I1061" s="11">
        <f>Prislista!I1061*'Prislista 2021-10-01'!$H$1</f>
        <v>636.54300000000001</v>
      </c>
      <c r="J1061" s="11">
        <f>Prislista!J1061*'Prislista 2021-10-01'!$H$1</f>
        <v>707.2700000000001</v>
      </c>
      <c r="K1061" s="11">
        <f>Prislista!K1061*'Prislista 2021-10-01'!$H$1</f>
        <v>1010.08</v>
      </c>
      <c r="L1061" s="61" t="s">
        <v>48</v>
      </c>
      <c r="M1061" s="61">
        <v>30000</v>
      </c>
    </row>
    <row r="1062" spans="1:13" x14ac:dyDescent="0.35">
      <c r="A1062" s="61" t="s">
        <v>109</v>
      </c>
      <c r="B1062" s="61" t="s">
        <v>110</v>
      </c>
      <c r="C1062" s="61" t="s">
        <v>5</v>
      </c>
      <c r="D1062" s="61" t="s">
        <v>52</v>
      </c>
      <c r="E1062" s="61" t="s">
        <v>2</v>
      </c>
      <c r="F1062" s="61" t="s">
        <v>63</v>
      </c>
      <c r="G1062" s="61" t="s">
        <v>54</v>
      </c>
      <c r="H1062" s="11">
        <f>Prislista!H1062*'Prislista 2021-10-01'!$H$1</f>
        <v>572.88869999999997</v>
      </c>
      <c r="I1062" s="11">
        <f>Prislista!I1062*'Prislista 2021-10-01'!$H$1</f>
        <v>636.54300000000001</v>
      </c>
      <c r="J1062" s="11">
        <f>Prislista!J1062*'Prislista 2021-10-01'!$H$1</f>
        <v>707.2700000000001</v>
      </c>
      <c r="K1062" s="11">
        <f>Prislista!K1062*'Prislista 2021-10-01'!$H$1</f>
        <v>1010.08</v>
      </c>
      <c r="L1062" s="61" t="s">
        <v>48</v>
      </c>
      <c r="M1062" s="61">
        <v>30000</v>
      </c>
    </row>
    <row r="1063" spans="1:13" x14ac:dyDescent="0.35">
      <c r="A1063" s="61" t="s">
        <v>109</v>
      </c>
      <c r="B1063" s="61" t="s">
        <v>110</v>
      </c>
      <c r="C1063" s="61" t="s">
        <v>5</v>
      </c>
      <c r="D1063" s="61" t="s">
        <v>52</v>
      </c>
      <c r="E1063" s="61" t="s">
        <v>2</v>
      </c>
      <c r="F1063" s="61" t="s">
        <v>63</v>
      </c>
      <c r="G1063" s="61" t="s">
        <v>55</v>
      </c>
      <c r="H1063" s="11">
        <f>Prislista!H1063*'Prislista 2021-10-01'!$H$1</f>
        <v>572.88869999999997</v>
      </c>
      <c r="I1063" s="11">
        <f>Prislista!I1063*'Prislista 2021-10-01'!$H$1</f>
        <v>636.54300000000001</v>
      </c>
      <c r="J1063" s="11">
        <f>Prislista!J1063*'Prislista 2021-10-01'!$H$1</f>
        <v>707.2700000000001</v>
      </c>
      <c r="K1063" s="11">
        <f>Prislista!K1063*'Prislista 2021-10-01'!$H$1</f>
        <v>1010.08</v>
      </c>
      <c r="L1063" s="61" t="s">
        <v>48</v>
      </c>
      <c r="M1063" s="61">
        <v>30000</v>
      </c>
    </row>
    <row r="1064" spans="1:13" x14ac:dyDescent="0.35">
      <c r="A1064" s="61" t="s">
        <v>109</v>
      </c>
      <c r="B1064" s="61" t="s">
        <v>110</v>
      </c>
      <c r="C1064" s="61" t="s">
        <v>5</v>
      </c>
      <c r="D1064" s="61" t="s">
        <v>52</v>
      </c>
      <c r="E1064" s="61" t="s">
        <v>2</v>
      </c>
      <c r="F1064" s="61" t="s">
        <v>63</v>
      </c>
      <c r="G1064" s="61" t="s">
        <v>56</v>
      </c>
      <c r="H1064" s="11">
        <f>Prislista!H1064*'Prislista 2021-10-01'!$H$1</f>
        <v>572.88869999999997</v>
      </c>
      <c r="I1064" s="11">
        <f>Prislista!I1064*'Prislista 2021-10-01'!$H$1</f>
        <v>636.54300000000001</v>
      </c>
      <c r="J1064" s="11">
        <f>Prislista!J1064*'Prislista 2021-10-01'!$H$1</f>
        <v>707.2700000000001</v>
      </c>
      <c r="K1064" s="11">
        <f>Prislista!K1064*'Prislista 2021-10-01'!$H$1</f>
        <v>1010.08</v>
      </c>
      <c r="L1064" s="61" t="s">
        <v>48</v>
      </c>
      <c r="M1064" s="61">
        <v>30000</v>
      </c>
    </row>
    <row r="1065" spans="1:13" x14ac:dyDescent="0.35">
      <c r="A1065" s="61" t="s">
        <v>109</v>
      </c>
      <c r="B1065" s="61" t="s">
        <v>110</v>
      </c>
      <c r="C1065" s="61" t="s">
        <v>5</v>
      </c>
      <c r="D1065" s="61" t="s">
        <v>52</v>
      </c>
      <c r="E1065" s="61" t="s">
        <v>2</v>
      </c>
      <c r="F1065" s="61" t="s">
        <v>63</v>
      </c>
      <c r="G1065" s="61" t="s">
        <v>57</v>
      </c>
      <c r="H1065" s="11">
        <f>Prislista!H1065*'Prislista 2021-10-01'!$H$1</f>
        <v>572.88869999999997</v>
      </c>
      <c r="I1065" s="11">
        <f>Prislista!I1065*'Prislista 2021-10-01'!$H$1</f>
        <v>636.54300000000001</v>
      </c>
      <c r="J1065" s="11">
        <f>Prislista!J1065*'Prislista 2021-10-01'!$H$1</f>
        <v>707.2700000000001</v>
      </c>
      <c r="K1065" s="11">
        <f>Prislista!K1065*'Prislista 2021-10-01'!$H$1</f>
        <v>1010.08</v>
      </c>
      <c r="L1065" s="61" t="s">
        <v>48</v>
      </c>
      <c r="M1065" s="61">
        <v>30000</v>
      </c>
    </row>
    <row r="1066" spans="1:13" x14ac:dyDescent="0.35">
      <c r="A1066" s="61" t="s">
        <v>109</v>
      </c>
      <c r="B1066" s="61" t="s">
        <v>110</v>
      </c>
      <c r="C1066" s="61" t="s">
        <v>5</v>
      </c>
      <c r="D1066" s="61" t="s">
        <v>58</v>
      </c>
      <c r="E1066" s="61" t="s">
        <v>2</v>
      </c>
      <c r="F1066" s="61" t="s">
        <v>63</v>
      </c>
      <c r="G1066" s="61" t="s">
        <v>22</v>
      </c>
      <c r="H1066" s="11">
        <f>Prislista!H1066*'Prislista 2021-10-01'!$H$1</f>
        <v>223.41600000000003</v>
      </c>
      <c r="I1066" s="11">
        <f>Prislista!I1066*'Prislista 2021-10-01'!$H$1</f>
        <v>248.24</v>
      </c>
      <c r="J1066" s="11">
        <f>Prislista!J1066*'Prislista 2021-10-01'!$H$1</f>
        <v>354.17</v>
      </c>
      <c r="K1066" s="11">
        <f>Prislista!K1066*'Prislista 2021-10-01'!$H$1</f>
        <v>505.04</v>
      </c>
      <c r="L1066" s="61" t="s">
        <v>48</v>
      </c>
      <c r="M1066" s="61">
        <v>30000</v>
      </c>
    </row>
    <row r="1067" spans="1:13" x14ac:dyDescent="0.35">
      <c r="A1067" s="61" t="s">
        <v>109</v>
      </c>
      <c r="B1067" s="61" t="s">
        <v>110</v>
      </c>
      <c r="C1067" s="61" t="s">
        <v>5</v>
      </c>
      <c r="D1067" s="61" t="s">
        <v>58</v>
      </c>
      <c r="E1067" s="61" t="s">
        <v>2</v>
      </c>
      <c r="F1067" s="61" t="s">
        <v>63</v>
      </c>
      <c r="G1067" s="61" t="s">
        <v>23</v>
      </c>
      <c r="H1067" s="11">
        <f>Prislista!H1067*'Prislista 2021-10-01'!$H$1</f>
        <v>223.41600000000003</v>
      </c>
      <c r="I1067" s="11">
        <f>Prislista!I1067*'Prislista 2021-10-01'!$H$1</f>
        <v>248.24</v>
      </c>
      <c r="J1067" s="11">
        <f>Prislista!J1067*'Prislista 2021-10-01'!$H$1</f>
        <v>354.17</v>
      </c>
      <c r="K1067" s="11">
        <f>Prislista!K1067*'Prislista 2021-10-01'!$H$1</f>
        <v>505.04</v>
      </c>
      <c r="L1067" s="61" t="s">
        <v>48</v>
      </c>
      <c r="M1067" s="61">
        <v>30000</v>
      </c>
    </row>
    <row r="1068" spans="1:13" x14ac:dyDescent="0.35">
      <c r="A1068" s="61" t="s">
        <v>109</v>
      </c>
      <c r="B1068" s="61" t="s">
        <v>110</v>
      </c>
      <c r="C1068" s="61" t="s">
        <v>5</v>
      </c>
      <c r="D1068" s="61" t="s">
        <v>58</v>
      </c>
      <c r="E1068" s="61" t="s">
        <v>3</v>
      </c>
      <c r="F1068" s="61" t="s">
        <v>63</v>
      </c>
      <c r="G1068" s="61" t="s">
        <v>24</v>
      </c>
      <c r="H1068" s="11">
        <f>Prislista!H1068*'Prislista 2021-10-01'!$H$1</f>
        <v>223.41600000000003</v>
      </c>
      <c r="I1068" s="11">
        <f>Prislista!I1068*'Prislista 2021-10-01'!$H$1</f>
        <v>248.24</v>
      </c>
      <c r="J1068" s="11">
        <f>Prislista!J1068*'Prislista 2021-10-01'!$H$1</f>
        <v>354.17</v>
      </c>
      <c r="K1068" s="11">
        <f>Prislista!K1068*'Prislista 2021-10-01'!$H$1</f>
        <v>505.04</v>
      </c>
      <c r="L1068" s="61" t="s">
        <v>48</v>
      </c>
      <c r="M1068" s="61">
        <v>30000</v>
      </c>
    </row>
    <row r="1069" spans="1:13" x14ac:dyDescent="0.35">
      <c r="A1069" s="61" t="s">
        <v>109</v>
      </c>
      <c r="B1069" s="61" t="s">
        <v>110</v>
      </c>
      <c r="C1069" s="61" t="s">
        <v>5</v>
      </c>
      <c r="D1069" s="61" t="s">
        <v>59</v>
      </c>
      <c r="E1069" s="61" t="s">
        <v>2</v>
      </c>
      <c r="F1069" s="61" t="s">
        <v>63</v>
      </c>
      <c r="G1069" s="61" t="s">
        <v>60</v>
      </c>
      <c r="H1069" s="11">
        <f>Prislista!H1069*'Prislista 2021-10-01'!$H$1</f>
        <v>223.41600000000003</v>
      </c>
      <c r="I1069" s="11">
        <f>Prislista!I1069*'Prislista 2021-10-01'!$H$1</f>
        <v>248.24</v>
      </c>
      <c r="J1069" s="11">
        <f>Prislista!J1069*'Prislista 2021-10-01'!$H$1</f>
        <v>354.17</v>
      </c>
      <c r="K1069" s="11">
        <f>Prislista!K1069*'Prislista 2021-10-01'!$H$1</f>
        <v>505.04</v>
      </c>
      <c r="L1069" s="61" t="s">
        <v>48</v>
      </c>
      <c r="M1069" s="61">
        <v>30000</v>
      </c>
    </row>
    <row r="1070" spans="1:13" x14ac:dyDescent="0.35">
      <c r="A1070" s="61" t="s">
        <v>109</v>
      </c>
      <c r="B1070" s="61" t="s">
        <v>110</v>
      </c>
      <c r="C1070" s="61" t="s">
        <v>5</v>
      </c>
      <c r="D1070" s="61" t="s">
        <v>59</v>
      </c>
      <c r="E1070" s="61" t="s">
        <v>2</v>
      </c>
      <c r="F1070" s="61" t="s">
        <v>63</v>
      </c>
      <c r="G1070" s="61" t="s">
        <v>25</v>
      </c>
      <c r="H1070" s="11">
        <f>Prislista!H1070*'Prislista 2021-10-01'!$H$1</f>
        <v>223.41600000000003</v>
      </c>
      <c r="I1070" s="11">
        <f>Prislista!I1070*'Prislista 2021-10-01'!$H$1</f>
        <v>248.24</v>
      </c>
      <c r="J1070" s="11">
        <f>Prislista!J1070*'Prislista 2021-10-01'!$H$1</f>
        <v>354.17</v>
      </c>
      <c r="K1070" s="11">
        <f>Prislista!K1070*'Prislista 2021-10-01'!$H$1</f>
        <v>505.04</v>
      </c>
      <c r="L1070" s="61" t="s">
        <v>48</v>
      </c>
      <c r="M1070" s="61">
        <v>30000</v>
      </c>
    </row>
    <row r="1071" spans="1:13" x14ac:dyDescent="0.35">
      <c r="A1071" s="61" t="s">
        <v>109</v>
      </c>
      <c r="B1071" s="61" t="s">
        <v>110</v>
      </c>
      <c r="C1071" s="61" t="s">
        <v>5</v>
      </c>
      <c r="D1071" s="61" t="s">
        <v>59</v>
      </c>
      <c r="E1071" s="61" t="s">
        <v>2</v>
      </c>
      <c r="F1071" s="61" t="s">
        <v>63</v>
      </c>
      <c r="G1071" s="61" t="s">
        <v>26</v>
      </c>
      <c r="H1071" s="11">
        <f>Prislista!H1071*'Prislista 2021-10-01'!$H$1</f>
        <v>223.41600000000003</v>
      </c>
      <c r="I1071" s="11">
        <f>Prislista!I1071*'Prislista 2021-10-01'!$H$1</f>
        <v>248.24</v>
      </c>
      <c r="J1071" s="11">
        <f>Prislista!J1071*'Prislista 2021-10-01'!$H$1</f>
        <v>354.17</v>
      </c>
      <c r="K1071" s="11">
        <f>Prislista!K1071*'Prislista 2021-10-01'!$H$1</f>
        <v>505.04</v>
      </c>
      <c r="L1071" s="61" t="s">
        <v>48</v>
      </c>
      <c r="M1071" s="61">
        <v>30000</v>
      </c>
    </row>
    <row r="1072" spans="1:13" x14ac:dyDescent="0.35">
      <c r="A1072" s="61" t="s">
        <v>109</v>
      </c>
      <c r="B1072" s="61" t="s">
        <v>110</v>
      </c>
      <c r="C1072" s="61" t="s">
        <v>5</v>
      </c>
      <c r="D1072" s="61" t="s">
        <v>59</v>
      </c>
      <c r="E1072" s="61" t="s">
        <v>3</v>
      </c>
      <c r="F1072" s="61" t="s">
        <v>63</v>
      </c>
      <c r="G1072" s="61" t="s">
        <v>27</v>
      </c>
      <c r="H1072" s="11">
        <f>Prislista!H1072*'Prislista 2021-10-01'!$H$1</f>
        <v>223.41600000000003</v>
      </c>
      <c r="I1072" s="11">
        <f>Prislista!I1072*'Prislista 2021-10-01'!$H$1</f>
        <v>248.24</v>
      </c>
      <c r="J1072" s="11">
        <f>Prislista!J1072*'Prislista 2021-10-01'!$H$1</f>
        <v>354.17</v>
      </c>
      <c r="K1072" s="11">
        <f>Prislista!K1072*'Prislista 2021-10-01'!$H$1</f>
        <v>505.04</v>
      </c>
      <c r="L1072" s="61" t="s">
        <v>48</v>
      </c>
      <c r="M1072" s="61">
        <v>30000</v>
      </c>
    </row>
    <row r="1073" spans="1:13" x14ac:dyDescent="0.35">
      <c r="A1073" s="61" t="s">
        <v>109</v>
      </c>
      <c r="B1073" s="61" t="s">
        <v>110</v>
      </c>
      <c r="C1073" s="61" t="s">
        <v>5</v>
      </c>
      <c r="D1073" s="61" t="s">
        <v>61</v>
      </c>
      <c r="E1073" s="61" t="s">
        <v>2</v>
      </c>
      <c r="F1073" s="61" t="s">
        <v>63</v>
      </c>
      <c r="G1073" s="61" t="s">
        <v>62</v>
      </c>
      <c r="H1073" s="11">
        <f>Prislista!H1073*'Prislista 2021-10-01'!$H$1</f>
        <v>223.41600000000003</v>
      </c>
      <c r="I1073" s="11">
        <f>Prislista!I1073*'Prislista 2021-10-01'!$H$1</f>
        <v>248.24</v>
      </c>
      <c r="J1073" s="11">
        <f>Prislista!J1073*'Prislista 2021-10-01'!$H$1</f>
        <v>354.17</v>
      </c>
      <c r="K1073" s="11">
        <f>Prislista!K1073*'Prislista 2021-10-01'!$H$1</f>
        <v>505.04</v>
      </c>
      <c r="L1073" s="61" t="s">
        <v>48</v>
      </c>
      <c r="M1073" s="61">
        <v>30000</v>
      </c>
    </row>
    <row r="1074" spans="1:13" x14ac:dyDescent="0.35">
      <c r="A1074" s="61" t="s">
        <v>109</v>
      </c>
      <c r="B1074" s="61" t="s">
        <v>110</v>
      </c>
      <c r="C1074" s="61" t="s">
        <v>6</v>
      </c>
      <c r="D1074" s="61" t="s">
        <v>47</v>
      </c>
      <c r="E1074" s="61" t="s">
        <v>2</v>
      </c>
      <c r="F1074" s="61" t="s">
        <v>63</v>
      </c>
      <c r="G1074" s="61" t="s">
        <v>10</v>
      </c>
      <c r="H1074" s="11">
        <f>Prislista!H1074*'Prislista 2021-10-01'!$H$1</f>
        <v>572.88869999999997</v>
      </c>
      <c r="I1074" s="11">
        <f>Prislista!I1074*'Prislista 2021-10-01'!$H$1</f>
        <v>636.54300000000001</v>
      </c>
      <c r="J1074" s="11">
        <f>Prislista!J1074*'Prislista 2021-10-01'!$H$1</f>
        <v>707.2700000000001</v>
      </c>
      <c r="K1074" s="11">
        <f>Prislista!K1074*'Prislista 2021-10-01'!$H$1</f>
        <v>1010.08</v>
      </c>
      <c r="L1074" s="61" t="s">
        <v>48</v>
      </c>
      <c r="M1074" s="61">
        <v>30000</v>
      </c>
    </row>
    <row r="1075" spans="1:13" x14ac:dyDescent="0.35">
      <c r="A1075" s="61" t="s">
        <v>109</v>
      </c>
      <c r="B1075" s="61" t="s">
        <v>110</v>
      </c>
      <c r="C1075" s="61" t="s">
        <v>6</v>
      </c>
      <c r="D1075" s="61" t="s">
        <v>47</v>
      </c>
      <c r="E1075" s="61" t="s">
        <v>2</v>
      </c>
      <c r="F1075" s="61" t="s">
        <v>63</v>
      </c>
      <c r="G1075" s="61" t="s">
        <v>11</v>
      </c>
      <c r="H1075" s="11">
        <f>Prislista!H1075*'Prislista 2021-10-01'!$H$1</f>
        <v>572.88869999999997</v>
      </c>
      <c r="I1075" s="11">
        <f>Prislista!I1075*'Prislista 2021-10-01'!$H$1</f>
        <v>636.54300000000001</v>
      </c>
      <c r="J1075" s="11">
        <f>Prislista!J1075*'Prislista 2021-10-01'!$H$1</f>
        <v>707.2700000000001</v>
      </c>
      <c r="K1075" s="11">
        <f>Prislista!K1075*'Prislista 2021-10-01'!$H$1</f>
        <v>1010.08</v>
      </c>
      <c r="L1075" s="61" t="s">
        <v>48</v>
      </c>
      <c r="M1075" s="61">
        <v>30000</v>
      </c>
    </row>
    <row r="1076" spans="1:13" x14ac:dyDescent="0.35">
      <c r="A1076" s="61" t="s">
        <v>109</v>
      </c>
      <c r="B1076" s="61" t="s">
        <v>110</v>
      </c>
      <c r="C1076" s="61" t="s">
        <v>6</v>
      </c>
      <c r="D1076" s="61" t="s">
        <v>47</v>
      </c>
      <c r="E1076" s="61" t="s">
        <v>2</v>
      </c>
      <c r="F1076" s="61" t="s">
        <v>63</v>
      </c>
      <c r="G1076" s="61" t="s">
        <v>49</v>
      </c>
      <c r="H1076" s="11">
        <f>Prislista!H1076*'Prislista 2021-10-01'!$H$1</f>
        <v>572.88869999999997</v>
      </c>
      <c r="I1076" s="11">
        <f>Prislista!I1076*'Prislista 2021-10-01'!$H$1</f>
        <v>636.54300000000001</v>
      </c>
      <c r="J1076" s="11">
        <f>Prislista!J1076*'Prislista 2021-10-01'!$H$1</f>
        <v>707.2700000000001</v>
      </c>
      <c r="K1076" s="11">
        <f>Prislista!K1076*'Prislista 2021-10-01'!$H$1</f>
        <v>1010.08</v>
      </c>
      <c r="L1076" s="61" t="s">
        <v>48</v>
      </c>
      <c r="M1076" s="61">
        <v>30000</v>
      </c>
    </row>
    <row r="1077" spans="1:13" x14ac:dyDescent="0.35">
      <c r="A1077" s="61" t="s">
        <v>109</v>
      </c>
      <c r="B1077" s="61" t="s">
        <v>110</v>
      </c>
      <c r="C1077" s="61" t="s">
        <v>6</v>
      </c>
      <c r="D1077" s="61" t="s">
        <v>47</v>
      </c>
      <c r="E1077" s="61" t="s">
        <v>2</v>
      </c>
      <c r="F1077" s="61" t="s">
        <v>63</v>
      </c>
      <c r="G1077" s="61" t="s">
        <v>12</v>
      </c>
      <c r="H1077" s="11">
        <f>Prislista!H1077*'Prislista 2021-10-01'!$H$1</f>
        <v>572.88869999999997</v>
      </c>
      <c r="I1077" s="11">
        <f>Prislista!I1077*'Prislista 2021-10-01'!$H$1</f>
        <v>636.54300000000001</v>
      </c>
      <c r="J1077" s="11">
        <f>Prislista!J1077*'Prislista 2021-10-01'!$H$1</f>
        <v>707.2700000000001</v>
      </c>
      <c r="K1077" s="11">
        <f>Prislista!K1077*'Prislista 2021-10-01'!$H$1</f>
        <v>1010.08</v>
      </c>
      <c r="L1077" s="61" t="s">
        <v>48</v>
      </c>
      <c r="M1077" s="61">
        <v>30000</v>
      </c>
    </row>
    <row r="1078" spans="1:13" x14ac:dyDescent="0.35">
      <c r="A1078" s="61" t="s">
        <v>109</v>
      </c>
      <c r="B1078" s="61" t="s">
        <v>110</v>
      </c>
      <c r="C1078" s="61" t="s">
        <v>6</v>
      </c>
      <c r="D1078" s="61" t="s">
        <v>50</v>
      </c>
      <c r="E1078" s="61" t="s">
        <v>2</v>
      </c>
      <c r="F1078" s="61" t="s">
        <v>63</v>
      </c>
      <c r="G1078" s="61" t="s">
        <v>13</v>
      </c>
      <c r="H1078" s="11">
        <f>Prislista!H1078*'Prislista 2021-10-01'!$H$1</f>
        <v>445.86900000000003</v>
      </c>
      <c r="I1078" s="11">
        <f>Prislista!I1078*'Prislista 2021-10-01'!$H$1</f>
        <v>495.41</v>
      </c>
      <c r="J1078" s="11">
        <f>Prislista!J1078*'Prislista 2021-10-01'!$H$1</f>
        <v>707.2700000000001</v>
      </c>
      <c r="K1078" s="11">
        <f>Prislista!K1078*'Prislista 2021-10-01'!$H$1</f>
        <v>1010.08</v>
      </c>
      <c r="L1078" s="61" t="s">
        <v>48</v>
      </c>
      <c r="M1078" s="61">
        <v>30000</v>
      </c>
    </row>
    <row r="1079" spans="1:13" x14ac:dyDescent="0.35">
      <c r="A1079" s="61" t="s">
        <v>109</v>
      </c>
      <c r="B1079" s="61" t="s">
        <v>110</v>
      </c>
      <c r="C1079" s="61" t="s">
        <v>6</v>
      </c>
      <c r="D1079" s="61" t="s">
        <v>50</v>
      </c>
      <c r="E1079" s="61" t="s">
        <v>2</v>
      </c>
      <c r="F1079" s="61" t="s">
        <v>63</v>
      </c>
      <c r="G1079" s="61" t="s">
        <v>14</v>
      </c>
      <c r="H1079" s="11">
        <f>Prislista!H1079*'Prislista 2021-10-01'!$H$1</f>
        <v>445.86900000000003</v>
      </c>
      <c r="I1079" s="11">
        <f>Prislista!I1079*'Prislista 2021-10-01'!$H$1</f>
        <v>495.41</v>
      </c>
      <c r="J1079" s="11">
        <f>Prislista!J1079*'Prislista 2021-10-01'!$H$1</f>
        <v>707.2700000000001</v>
      </c>
      <c r="K1079" s="11">
        <f>Prislista!K1079*'Prislista 2021-10-01'!$H$1</f>
        <v>1010.08</v>
      </c>
      <c r="L1079" s="61" t="s">
        <v>48</v>
      </c>
      <c r="M1079" s="61">
        <v>30000</v>
      </c>
    </row>
    <row r="1080" spans="1:13" x14ac:dyDescent="0.35">
      <c r="A1080" s="61" t="s">
        <v>109</v>
      </c>
      <c r="B1080" s="61" t="s">
        <v>110</v>
      </c>
      <c r="C1080" s="61" t="s">
        <v>6</v>
      </c>
      <c r="D1080" s="61" t="s">
        <v>50</v>
      </c>
      <c r="E1080" s="61" t="s">
        <v>2</v>
      </c>
      <c r="F1080" s="61" t="s">
        <v>63</v>
      </c>
      <c r="G1080" s="61" t="s">
        <v>15</v>
      </c>
      <c r="H1080" s="11">
        <f>Prislista!H1080*'Prislista 2021-10-01'!$H$1</f>
        <v>445.86900000000003</v>
      </c>
      <c r="I1080" s="11">
        <f>Prislista!I1080*'Prislista 2021-10-01'!$H$1</f>
        <v>495.41</v>
      </c>
      <c r="J1080" s="11">
        <f>Prislista!J1080*'Prislista 2021-10-01'!$H$1</f>
        <v>707.2700000000001</v>
      </c>
      <c r="K1080" s="11">
        <f>Prislista!K1080*'Prislista 2021-10-01'!$H$1</f>
        <v>1010.08</v>
      </c>
      <c r="L1080" s="61" t="s">
        <v>48</v>
      </c>
      <c r="M1080" s="61">
        <v>30000</v>
      </c>
    </row>
    <row r="1081" spans="1:13" x14ac:dyDescent="0.35">
      <c r="A1081" s="61" t="s">
        <v>109</v>
      </c>
      <c r="B1081" s="61" t="s">
        <v>110</v>
      </c>
      <c r="C1081" s="61" t="s">
        <v>6</v>
      </c>
      <c r="D1081" s="61" t="s">
        <v>50</v>
      </c>
      <c r="E1081" s="61" t="s">
        <v>2</v>
      </c>
      <c r="F1081" s="61" t="s">
        <v>63</v>
      </c>
      <c r="G1081" s="61" t="s">
        <v>16</v>
      </c>
      <c r="H1081" s="11">
        <f>Prislista!H1081*'Prislista 2021-10-01'!$H$1</f>
        <v>445.86900000000003</v>
      </c>
      <c r="I1081" s="11">
        <f>Prislista!I1081*'Prislista 2021-10-01'!$H$1</f>
        <v>495.41</v>
      </c>
      <c r="J1081" s="11">
        <f>Prislista!J1081*'Prislista 2021-10-01'!$H$1</f>
        <v>707.2700000000001</v>
      </c>
      <c r="K1081" s="11">
        <f>Prislista!K1081*'Prislista 2021-10-01'!$H$1</f>
        <v>1010.08</v>
      </c>
      <c r="L1081" s="61" t="s">
        <v>48</v>
      </c>
      <c r="M1081" s="61">
        <v>30000</v>
      </c>
    </row>
    <row r="1082" spans="1:13" x14ac:dyDescent="0.35">
      <c r="A1082" s="61" t="s">
        <v>109</v>
      </c>
      <c r="B1082" s="61" t="s">
        <v>110</v>
      </c>
      <c r="C1082" s="61" t="s">
        <v>6</v>
      </c>
      <c r="D1082" s="61" t="s">
        <v>50</v>
      </c>
      <c r="E1082" s="61" t="s">
        <v>2</v>
      </c>
      <c r="F1082" s="61" t="s">
        <v>63</v>
      </c>
      <c r="G1082" s="61" t="s">
        <v>17</v>
      </c>
      <c r="H1082" s="11">
        <f>Prislista!H1082*'Prislista 2021-10-01'!$H$1</f>
        <v>445.86900000000003</v>
      </c>
      <c r="I1082" s="11">
        <f>Prislista!I1082*'Prislista 2021-10-01'!$H$1</f>
        <v>495.41</v>
      </c>
      <c r="J1082" s="11">
        <f>Prislista!J1082*'Prislista 2021-10-01'!$H$1</f>
        <v>707.2700000000001</v>
      </c>
      <c r="K1082" s="11">
        <f>Prislista!K1082*'Prislista 2021-10-01'!$H$1</f>
        <v>1010.08</v>
      </c>
      <c r="L1082" s="61" t="s">
        <v>48</v>
      </c>
      <c r="M1082" s="61">
        <v>30000</v>
      </c>
    </row>
    <row r="1083" spans="1:13" x14ac:dyDescent="0.35">
      <c r="A1083" s="61" t="s">
        <v>109</v>
      </c>
      <c r="B1083" s="61" t="s">
        <v>110</v>
      </c>
      <c r="C1083" s="61" t="s">
        <v>6</v>
      </c>
      <c r="D1083" s="61" t="s">
        <v>51</v>
      </c>
      <c r="E1083" s="61" t="s">
        <v>2</v>
      </c>
      <c r="F1083" s="61" t="s">
        <v>63</v>
      </c>
      <c r="G1083" s="61" t="s">
        <v>18</v>
      </c>
      <c r="H1083" s="11">
        <f>Prislista!H1083*'Prislista 2021-10-01'!$H$1</f>
        <v>584.54100000000005</v>
      </c>
      <c r="I1083" s="11">
        <f>Prislista!I1083*'Prislista 2021-10-01'!$H$1</f>
        <v>649.49</v>
      </c>
      <c r="J1083" s="11">
        <f>Prislista!J1083*'Prislista 2021-10-01'!$H$1</f>
        <v>927.69</v>
      </c>
      <c r="K1083" s="11">
        <f>Prislista!K1083*'Prislista 2021-10-01'!$H$1</f>
        <v>982.2600000000001</v>
      </c>
      <c r="L1083" s="61" t="s">
        <v>48</v>
      </c>
      <c r="M1083" s="61">
        <v>30000</v>
      </c>
    </row>
    <row r="1084" spans="1:13" x14ac:dyDescent="0.35">
      <c r="A1084" s="61" t="s">
        <v>109</v>
      </c>
      <c r="B1084" s="61" t="s">
        <v>110</v>
      </c>
      <c r="C1084" s="61" t="s">
        <v>6</v>
      </c>
      <c r="D1084" s="61" t="s">
        <v>51</v>
      </c>
      <c r="E1084" s="61" t="s">
        <v>2</v>
      </c>
      <c r="F1084" s="61" t="s">
        <v>63</v>
      </c>
      <c r="G1084" s="61" t="s">
        <v>19</v>
      </c>
      <c r="H1084" s="11">
        <f>Prislista!H1084*'Prislista 2021-10-01'!$H$1</f>
        <v>584.54100000000005</v>
      </c>
      <c r="I1084" s="11">
        <f>Prislista!I1084*'Prislista 2021-10-01'!$H$1</f>
        <v>649.49</v>
      </c>
      <c r="J1084" s="11">
        <f>Prislista!J1084*'Prislista 2021-10-01'!$H$1</f>
        <v>927.69</v>
      </c>
      <c r="K1084" s="11">
        <f>Prislista!K1084*'Prislista 2021-10-01'!$H$1</f>
        <v>982.2600000000001</v>
      </c>
      <c r="L1084" s="61" t="s">
        <v>48</v>
      </c>
      <c r="M1084" s="61">
        <v>30000</v>
      </c>
    </row>
    <row r="1085" spans="1:13" x14ac:dyDescent="0.35">
      <c r="A1085" s="61" t="s">
        <v>109</v>
      </c>
      <c r="B1085" s="61" t="s">
        <v>110</v>
      </c>
      <c r="C1085" s="61" t="s">
        <v>6</v>
      </c>
      <c r="D1085" s="61" t="s">
        <v>51</v>
      </c>
      <c r="E1085" s="61" t="s">
        <v>3</v>
      </c>
      <c r="F1085" s="61" t="s">
        <v>63</v>
      </c>
      <c r="G1085" s="61" t="s">
        <v>20</v>
      </c>
      <c r="H1085" s="11">
        <f>Prislista!H1085*'Prislista 2021-10-01'!$H$1</f>
        <v>584.54100000000005</v>
      </c>
      <c r="I1085" s="11">
        <f>Prislista!I1085*'Prislista 2021-10-01'!$H$1</f>
        <v>649.49</v>
      </c>
      <c r="J1085" s="11">
        <f>Prislista!J1085*'Prislista 2021-10-01'!$H$1</f>
        <v>927.69</v>
      </c>
      <c r="K1085" s="11">
        <f>Prislista!K1085*'Prislista 2021-10-01'!$H$1</f>
        <v>982.2600000000001</v>
      </c>
      <c r="L1085" s="61" t="s">
        <v>48</v>
      </c>
      <c r="M1085" s="61">
        <v>30000</v>
      </c>
    </row>
    <row r="1086" spans="1:13" x14ac:dyDescent="0.35">
      <c r="A1086" s="61" t="s">
        <v>109</v>
      </c>
      <c r="B1086" s="61" t="s">
        <v>110</v>
      </c>
      <c r="C1086" s="61" t="s">
        <v>6</v>
      </c>
      <c r="D1086" s="61" t="s">
        <v>51</v>
      </c>
      <c r="E1086" s="61" t="s">
        <v>3</v>
      </c>
      <c r="F1086" s="61" t="s">
        <v>63</v>
      </c>
      <c r="G1086" s="61" t="s">
        <v>21</v>
      </c>
      <c r="H1086" s="11">
        <f>Prislista!H1086*'Prislista 2021-10-01'!$H$1</f>
        <v>584.54100000000005</v>
      </c>
      <c r="I1086" s="11">
        <f>Prislista!I1086*'Prislista 2021-10-01'!$H$1</f>
        <v>649.49</v>
      </c>
      <c r="J1086" s="11">
        <f>Prislista!J1086*'Prislista 2021-10-01'!$H$1</f>
        <v>927.69</v>
      </c>
      <c r="K1086" s="11">
        <f>Prislista!K1086*'Prislista 2021-10-01'!$H$1</f>
        <v>982.2600000000001</v>
      </c>
      <c r="L1086" s="61" t="s">
        <v>48</v>
      </c>
      <c r="M1086" s="61">
        <v>30000</v>
      </c>
    </row>
    <row r="1087" spans="1:13" x14ac:dyDescent="0.35">
      <c r="A1087" s="61" t="s">
        <v>109</v>
      </c>
      <c r="B1087" s="61" t="s">
        <v>110</v>
      </c>
      <c r="C1087" s="61" t="s">
        <v>6</v>
      </c>
      <c r="D1087" s="61" t="s">
        <v>52</v>
      </c>
      <c r="E1087" s="61" t="s">
        <v>2</v>
      </c>
      <c r="F1087" s="61" t="s">
        <v>63</v>
      </c>
      <c r="G1087" s="61" t="s">
        <v>53</v>
      </c>
      <c r="H1087" s="11">
        <f>Prislista!H1087*'Prislista 2021-10-01'!$H$1</f>
        <v>572.88869999999997</v>
      </c>
      <c r="I1087" s="11">
        <f>Prislista!I1087*'Prislista 2021-10-01'!$H$1</f>
        <v>636.54300000000001</v>
      </c>
      <c r="J1087" s="11">
        <f>Prislista!J1087*'Prislista 2021-10-01'!$H$1</f>
        <v>707.2700000000001</v>
      </c>
      <c r="K1087" s="11">
        <f>Prislista!K1087*'Prislista 2021-10-01'!$H$1</f>
        <v>1010.08</v>
      </c>
      <c r="L1087" s="61" t="s">
        <v>48</v>
      </c>
      <c r="M1087" s="61">
        <v>30000</v>
      </c>
    </row>
    <row r="1088" spans="1:13" x14ac:dyDescent="0.35">
      <c r="A1088" s="61" t="s">
        <v>109</v>
      </c>
      <c r="B1088" s="61" t="s">
        <v>110</v>
      </c>
      <c r="C1088" s="61" t="s">
        <v>6</v>
      </c>
      <c r="D1088" s="61" t="s">
        <v>52</v>
      </c>
      <c r="E1088" s="61" t="s">
        <v>2</v>
      </c>
      <c r="F1088" s="61" t="s">
        <v>63</v>
      </c>
      <c r="G1088" s="61" t="s">
        <v>54</v>
      </c>
      <c r="H1088" s="11">
        <f>Prislista!H1088*'Prislista 2021-10-01'!$H$1</f>
        <v>572.88869999999997</v>
      </c>
      <c r="I1088" s="11">
        <f>Prislista!I1088*'Prislista 2021-10-01'!$H$1</f>
        <v>636.54300000000001</v>
      </c>
      <c r="J1088" s="11">
        <f>Prislista!J1088*'Prislista 2021-10-01'!$H$1</f>
        <v>707.2700000000001</v>
      </c>
      <c r="K1088" s="11">
        <f>Prislista!K1088*'Prislista 2021-10-01'!$H$1</f>
        <v>1010.08</v>
      </c>
      <c r="L1088" s="61" t="s">
        <v>48</v>
      </c>
      <c r="M1088" s="61">
        <v>30000</v>
      </c>
    </row>
    <row r="1089" spans="1:13" x14ac:dyDescent="0.35">
      <c r="A1089" s="61" t="s">
        <v>109</v>
      </c>
      <c r="B1089" s="61" t="s">
        <v>110</v>
      </c>
      <c r="C1089" s="61" t="s">
        <v>6</v>
      </c>
      <c r="D1089" s="61" t="s">
        <v>52</v>
      </c>
      <c r="E1089" s="61" t="s">
        <v>2</v>
      </c>
      <c r="F1089" s="61" t="s">
        <v>63</v>
      </c>
      <c r="G1089" s="61" t="s">
        <v>55</v>
      </c>
      <c r="H1089" s="11">
        <f>Prislista!H1089*'Prislista 2021-10-01'!$H$1</f>
        <v>572.88869999999997</v>
      </c>
      <c r="I1089" s="11">
        <f>Prislista!I1089*'Prislista 2021-10-01'!$H$1</f>
        <v>636.54300000000001</v>
      </c>
      <c r="J1089" s="11">
        <f>Prislista!J1089*'Prislista 2021-10-01'!$H$1</f>
        <v>707.2700000000001</v>
      </c>
      <c r="K1089" s="11">
        <f>Prislista!K1089*'Prislista 2021-10-01'!$H$1</f>
        <v>1010.08</v>
      </c>
      <c r="L1089" s="61" t="s">
        <v>48</v>
      </c>
      <c r="M1089" s="61">
        <v>30000</v>
      </c>
    </row>
    <row r="1090" spans="1:13" x14ac:dyDescent="0.35">
      <c r="A1090" s="61" t="s">
        <v>109</v>
      </c>
      <c r="B1090" s="61" t="s">
        <v>110</v>
      </c>
      <c r="C1090" s="61" t="s">
        <v>6</v>
      </c>
      <c r="D1090" s="61" t="s">
        <v>52</v>
      </c>
      <c r="E1090" s="61" t="s">
        <v>2</v>
      </c>
      <c r="F1090" s="61" t="s">
        <v>63</v>
      </c>
      <c r="G1090" s="61" t="s">
        <v>56</v>
      </c>
      <c r="H1090" s="11">
        <f>Prislista!H1090*'Prislista 2021-10-01'!$H$1</f>
        <v>572.88869999999997</v>
      </c>
      <c r="I1090" s="11">
        <f>Prislista!I1090*'Prislista 2021-10-01'!$H$1</f>
        <v>636.54300000000001</v>
      </c>
      <c r="J1090" s="11">
        <f>Prislista!J1090*'Prislista 2021-10-01'!$H$1</f>
        <v>707.2700000000001</v>
      </c>
      <c r="K1090" s="11">
        <f>Prislista!K1090*'Prislista 2021-10-01'!$H$1</f>
        <v>1010.08</v>
      </c>
      <c r="L1090" s="61" t="s">
        <v>48</v>
      </c>
      <c r="M1090" s="61">
        <v>30000</v>
      </c>
    </row>
    <row r="1091" spans="1:13" x14ac:dyDescent="0.35">
      <c r="A1091" s="61" t="s">
        <v>109</v>
      </c>
      <c r="B1091" s="61" t="s">
        <v>110</v>
      </c>
      <c r="C1091" s="61" t="s">
        <v>6</v>
      </c>
      <c r="D1091" s="61" t="s">
        <v>52</v>
      </c>
      <c r="E1091" s="61" t="s">
        <v>2</v>
      </c>
      <c r="F1091" s="61" t="s">
        <v>63</v>
      </c>
      <c r="G1091" s="61" t="s">
        <v>57</v>
      </c>
      <c r="H1091" s="11">
        <f>Prislista!H1091*'Prislista 2021-10-01'!$H$1</f>
        <v>572.88869999999997</v>
      </c>
      <c r="I1091" s="11">
        <f>Prislista!I1091*'Prislista 2021-10-01'!$H$1</f>
        <v>636.54300000000001</v>
      </c>
      <c r="J1091" s="11">
        <f>Prislista!J1091*'Prislista 2021-10-01'!$H$1</f>
        <v>707.2700000000001</v>
      </c>
      <c r="K1091" s="11">
        <f>Prislista!K1091*'Prislista 2021-10-01'!$H$1</f>
        <v>1010.08</v>
      </c>
      <c r="L1091" s="61" t="s">
        <v>48</v>
      </c>
      <c r="M1091" s="61">
        <v>30000</v>
      </c>
    </row>
    <row r="1092" spans="1:13" x14ac:dyDescent="0.35">
      <c r="A1092" s="61" t="s">
        <v>109</v>
      </c>
      <c r="B1092" s="61" t="s">
        <v>110</v>
      </c>
      <c r="C1092" s="61" t="s">
        <v>6</v>
      </c>
      <c r="D1092" s="61" t="s">
        <v>58</v>
      </c>
      <c r="E1092" s="61" t="s">
        <v>2</v>
      </c>
      <c r="F1092" s="61" t="s">
        <v>63</v>
      </c>
      <c r="G1092" s="61" t="s">
        <v>22</v>
      </c>
      <c r="H1092" s="11">
        <f>Prislista!H1092*'Prislista 2021-10-01'!$H$1</f>
        <v>223.41600000000003</v>
      </c>
      <c r="I1092" s="11">
        <f>Prislista!I1092*'Prislista 2021-10-01'!$H$1</f>
        <v>248.24</v>
      </c>
      <c r="J1092" s="11">
        <f>Prislista!J1092*'Prislista 2021-10-01'!$H$1</f>
        <v>354.17</v>
      </c>
      <c r="K1092" s="11">
        <f>Prislista!K1092*'Prislista 2021-10-01'!$H$1</f>
        <v>505.04</v>
      </c>
      <c r="L1092" s="61" t="s">
        <v>48</v>
      </c>
      <c r="M1092" s="61">
        <v>30000</v>
      </c>
    </row>
    <row r="1093" spans="1:13" x14ac:dyDescent="0.35">
      <c r="A1093" s="61" t="s">
        <v>109</v>
      </c>
      <c r="B1093" s="61" t="s">
        <v>110</v>
      </c>
      <c r="C1093" s="61" t="s">
        <v>6</v>
      </c>
      <c r="D1093" s="61" t="s">
        <v>58</v>
      </c>
      <c r="E1093" s="61" t="s">
        <v>2</v>
      </c>
      <c r="F1093" s="61" t="s">
        <v>63</v>
      </c>
      <c r="G1093" s="61" t="s">
        <v>23</v>
      </c>
      <c r="H1093" s="11">
        <f>Prislista!H1093*'Prislista 2021-10-01'!$H$1</f>
        <v>223.41600000000003</v>
      </c>
      <c r="I1093" s="11">
        <f>Prislista!I1093*'Prislista 2021-10-01'!$H$1</f>
        <v>248.24</v>
      </c>
      <c r="J1093" s="11">
        <f>Prislista!J1093*'Prislista 2021-10-01'!$H$1</f>
        <v>354.17</v>
      </c>
      <c r="K1093" s="11">
        <f>Prislista!K1093*'Prislista 2021-10-01'!$H$1</f>
        <v>505.04</v>
      </c>
      <c r="L1093" s="61" t="s">
        <v>48</v>
      </c>
      <c r="M1093" s="61">
        <v>30000</v>
      </c>
    </row>
    <row r="1094" spans="1:13" x14ac:dyDescent="0.35">
      <c r="A1094" s="61" t="s">
        <v>109</v>
      </c>
      <c r="B1094" s="61" t="s">
        <v>110</v>
      </c>
      <c r="C1094" s="61" t="s">
        <v>6</v>
      </c>
      <c r="D1094" s="61" t="s">
        <v>58</v>
      </c>
      <c r="E1094" s="61" t="s">
        <v>3</v>
      </c>
      <c r="F1094" s="61" t="s">
        <v>63</v>
      </c>
      <c r="G1094" s="61" t="s">
        <v>24</v>
      </c>
      <c r="H1094" s="11">
        <f>Prislista!H1094*'Prislista 2021-10-01'!$H$1</f>
        <v>223.41600000000003</v>
      </c>
      <c r="I1094" s="11">
        <f>Prislista!I1094*'Prislista 2021-10-01'!$H$1</f>
        <v>248.24</v>
      </c>
      <c r="J1094" s="11">
        <f>Prislista!J1094*'Prislista 2021-10-01'!$H$1</f>
        <v>354.17</v>
      </c>
      <c r="K1094" s="11">
        <f>Prislista!K1094*'Prislista 2021-10-01'!$H$1</f>
        <v>505.04</v>
      </c>
      <c r="L1094" s="61" t="s">
        <v>48</v>
      </c>
      <c r="M1094" s="61">
        <v>30000</v>
      </c>
    </row>
    <row r="1095" spans="1:13" x14ac:dyDescent="0.35">
      <c r="A1095" s="61" t="s">
        <v>109</v>
      </c>
      <c r="B1095" s="61" t="s">
        <v>110</v>
      </c>
      <c r="C1095" s="61" t="s">
        <v>6</v>
      </c>
      <c r="D1095" s="61" t="s">
        <v>59</v>
      </c>
      <c r="E1095" s="61" t="s">
        <v>2</v>
      </c>
      <c r="F1095" s="61" t="s">
        <v>63</v>
      </c>
      <c r="G1095" s="61" t="s">
        <v>60</v>
      </c>
      <c r="H1095" s="11">
        <f>Prislista!H1095*'Prislista 2021-10-01'!$H$1</f>
        <v>223.41600000000003</v>
      </c>
      <c r="I1095" s="11">
        <f>Prislista!I1095*'Prislista 2021-10-01'!$H$1</f>
        <v>248.24</v>
      </c>
      <c r="J1095" s="11">
        <f>Prislista!J1095*'Prislista 2021-10-01'!$H$1</f>
        <v>354.17</v>
      </c>
      <c r="K1095" s="11">
        <f>Prislista!K1095*'Prislista 2021-10-01'!$H$1</f>
        <v>505.04</v>
      </c>
      <c r="L1095" s="61" t="s">
        <v>48</v>
      </c>
      <c r="M1095" s="61">
        <v>30000</v>
      </c>
    </row>
    <row r="1096" spans="1:13" x14ac:dyDescent="0.35">
      <c r="A1096" s="61" t="s">
        <v>109</v>
      </c>
      <c r="B1096" s="61" t="s">
        <v>110</v>
      </c>
      <c r="C1096" s="61" t="s">
        <v>6</v>
      </c>
      <c r="D1096" s="61" t="s">
        <v>59</v>
      </c>
      <c r="E1096" s="61" t="s">
        <v>2</v>
      </c>
      <c r="F1096" s="61" t="s">
        <v>63</v>
      </c>
      <c r="G1096" s="61" t="s">
        <v>25</v>
      </c>
      <c r="H1096" s="11">
        <f>Prislista!H1096*'Prislista 2021-10-01'!$H$1</f>
        <v>223.41600000000003</v>
      </c>
      <c r="I1096" s="11">
        <f>Prislista!I1096*'Prislista 2021-10-01'!$H$1</f>
        <v>248.24</v>
      </c>
      <c r="J1096" s="11">
        <f>Prislista!J1096*'Prislista 2021-10-01'!$H$1</f>
        <v>354.17</v>
      </c>
      <c r="K1096" s="11">
        <f>Prislista!K1096*'Prislista 2021-10-01'!$H$1</f>
        <v>505.04</v>
      </c>
      <c r="L1096" s="61" t="s">
        <v>48</v>
      </c>
      <c r="M1096" s="61">
        <v>30000</v>
      </c>
    </row>
    <row r="1097" spans="1:13" x14ac:dyDescent="0.35">
      <c r="A1097" s="61" t="s">
        <v>109</v>
      </c>
      <c r="B1097" s="61" t="s">
        <v>110</v>
      </c>
      <c r="C1097" s="61" t="s">
        <v>6</v>
      </c>
      <c r="D1097" s="61" t="s">
        <v>59</v>
      </c>
      <c r="E1097" s="61" t="s">
        <v>2</v>
      </c>
      <c r="F1097" s="61" t="s">
        <v>63</v>
      </c>
      <c r="G1097" s="61" t="s">
        <v>26</v>
      </c>
      <c r="H1097" s="11">
        <f>Prislista!H1097*'Prislista 2021-10-01'!$H$1</f>
        <v>223.41600000000003</v>
      </c>
      <c r="I1097" s="11">
        <f>Prislista!I1097*'Prislista 2021-10-01'!$H$1</f>
        <v>248.24</v>
      </c>
      <c r="J1097" s="11">
        <f>Prislista!J1097*'Prislista 2021-10-01'!$H$1</f>
        <v>354.17</v>
      </c>
      <c r="K1097" s="11">
        <f>Prislista!K1097*'Prislista 2021-10-01'!$H$1</f>
        <v>505.04</v>
      </c>
      <c r="L1097" s="61" t="s">
        <v>48</v>
      </c>
      <c r="M1097" s="61">
        <v>30000</v>
      </c>
    </row>
    <row r="1098" spans="1:13" x14ac:dyDescent="0.35">
      <c r="A1098" s="61" t="s">
        <v>109</v>
      </c>
      <c r="B1098" s="61" t="s">
        <v>110</v>
      </c>
      <c r="C1098" s="61" t="s">
        <v>6</v>
      </c>
      <c r="D1098" s="61" t="s">
        <v>59</v>
      </c>
      <c r="E1098" s="61" t="s">
        <v>3</v>
      </c>
      <c r="F1098" s="61" t="s">
        <v>63</v>
      </c>
      <c r="G1098" s="61" t="s">
        <v>27</v>
      </c>
      <c r="H1098" s="11">
        <f>Prislista!H1098*'Prislista 2021-10-01'!$H$1</f>
        <v>223.41600000000003</v>
      </c>
      <c r="I1098" s="11">
        <f>Prislista!I1098*'Prislista 2021-10-01'!$H$1</f>
        <v>248.24</v>
      </c>
      <c r="J1098" s="11">
        <f>Prislista!J1098*'Prislista 2021-10-01'!$H$1</f>
        <v>354.17</v>
      </c>
      <c r="K1098" s="11">
        <f>Prislista!K1098*'Prislista 2021-10-01'!$H$1</f>
        <v>505.04</v>
      </c>
      <c r="L1098" s="61" t="s">
        <v>48</v>
      </c>
      <c r="M1098" s="61">
        <v>30000</v>
      </c>
    </row>
    <row r="1099" spans="1:13" x14ac:dyDescent="0.35">
      <c r="A1099" s="61" t="s">
        <v>109</v>
      </c>
      <c r="B1099" s="61" t="s">
        <v>110</v>
      </c>
      <c r="C1099" s="61" t="s">
        <v>6</v>
      </c>
      <c r="D1099" s="61" t="s">
        <v>61</v>
      </c>
      <c r="E1099" s="61" t="s">
        <v>2</v>
      </c>
      <c r="F1099" s="61" t="s">
        <v>63</v>
      </c>
      <c r="G1099" s="61" t="s">
        <v>62</v>
      </c>
      <c r="H1099" s="11">
        <f>Prislista!H1099*'Prislista 2021-10-01'!$H$1</f>
        <v>223.41600000000003</v>
      </c>
      <c r="I1099" s="11">
        <f>Prislista!I1099*'Prislista 2021-10-01'!$H$1</f>
        <v>248.24</v>
      </c>
      <c r="J1099" s="11">
        <f>Prislista!J1099*'Prislista 2021-10-01'!$H$1</f>
        <v>354.17</v>
      </c>
      <c r="K1099" s="11">
        <f>Prislista!K1099*'Prislista 2021-10-01'!$H$1</f>
        <v>505.04</v>
      </c>
      <c r="L1099" s="61" t="s">
        <v>48</v>
      </c>
      <c r="M1099" s="61">
        <v>30000</v>
      </c>
    </row>
    <row r="1100" spans="1:13" x14ac:dyDescent="0.35">
      <c r="A1100" s="61" t="s">
        <v>109</v>
      </c>
      <c r="B1100" s="61" t="s">
        <v>110</v>
      </c>
      <c r="C1100" s="61" t="s">
        <v>7</v>
      </c>
      <c r="D1100" s="61" t="s">
        <v>47</v>
      </c>
      <c r="E1100" s="61" t="s">
        <v>2</v>
      </c>
      <c r="F1100" s="61" t="s">
        <v>63</v>
      </c>
      <c r="G1100" s="61" t="s">
        <v>10</v>
      </c>
      <c r="H1100" s="11">
        <f>Prislista!H1100*'Prislista 2021-10-01'!$H$1</f>
        <v>572.88869999999997</v>
      </c>
      <c r="I1100" s="11">
        <f>Prislista!I1100*'Prislista 2021-10-01'!$H$1</f>
        <v>636.54300000000001</v>
      </c>
      <c r="J1100" s="11">
        <f>Prislista!J1100*'Prislista 2021-10-01'!$H$1</f>
        <v>707.2700000000001</v>
      </c>
      <c r="K1100" s="11">
        <f>Prislista!K1100*'Prislista 2021-10-01'!$H$1</f>
        <v>1010.08</v>
      </c>
      <c r="L1100" s="61" t="s">
        <v>48</v>
      </c>
      <c r="M1100" s="61">
        <v>20000</v>
      </c>
    </row>
    <row r="1101" spans="1:13" x14ac:dyDescent="0.35">
      <c r="A1101" s="61" t="s">
        <v>109</v>
      </c>
      <c r="B1101" s="61" t="s">
        <v>110</v>
      </c>
      <c r="C1101" s="61" t="s">
        <v>7</v>
      </c>
      <c r="D1101" s="61" t="s">
        <v>47</v>
      </c>
      <c r="E1101" s="61" t="s">
        <v>2</v>
      </c>
      <c r="F1101" s="61" t="s">
        <v>63</v>
      </c>
      <c r="G1101" s="61" t="s">
        <v>11</v>
      </c>
      <c r="H1101" s="11">
        <f>Prislista!H1101*'Prislista 2021-10-01'!$H$1</f>
        <v>572.88869999999997</v>
      </c>
      <c r="I1101" s="11">
        <f>Prislista!I1101*'Prislista 2021-10-01'!$H$1</f>
        <v>636.54300000000001</v>
      </c>
      <c r="J1101" s="11">
        <f>Prislista!J1101*'Prislista 2021-10-01'!$H$1</f>
        <v>707.2700000000001</v>
      </c>
      <c r="K1101" s="11">
        <f>Prislista!K1101*'Prislista 2021-10-01'!$H$1</f>
        <v>1010.08</v>
      </c>
      <c r="L1101" s="61" t="s">
        <v>48</v>
      </c>
      <c r="M1101" s="61">
        <v>20000</v>
      </c>
    </row>
    <row r="1102" spans="1:13" x14ac:dyDescent="0.35">
      <c r="A1102" s="61" t="s">
        <v>109</v>
      </c>
      <c r="B1102" s="61" t="s">
        <v>110</v>
      </c>
      <c r="C1102" s="61" t="s">
        <v>7</v>
      </c>
      <c r="D1102" s="61" t="s">
        <v>47</v>
      </c>
      <c r="E1102" s="61" t="s">
        <v>2</v>
      </c>
      <c r="F1102" s="61" t="s">
        <v>63</v>
      </c>
      <c r="G1102" s="61" t="s">
        <v>49</v>
      </c>
      <c r="H1102" s="11">
        <f>Prislista!H1102*'Prislista 2021-10-01'!$H$1</f>
        <v>572.88869999999997</v>
      </c>
      <c r="I1102" s="11">
        <f>Prislista!I1102*'Prislista 2021-10-01'!$H$1</f>
        <v>636.54300000000001</v>
      </c>
      <c r="J1102" s="11">
        <f>Prislista!J1102*'Prislista 2021-10-01'!$H$1</f>
        <v>707.2700000000001</v>
      </c>
      <c r="K1102" s="11">
        <f>Prislista!K1102*'Prislista 2021-10-01'!$H$1</f>
        <v>1010.08</v>
      </c>
      <c r="L1102" s="61" t="s">
        <v>48</v>
      </c>
      <c r="M1102" s="61">
        <v>20000</v>
      </c>
    </row>
    <row r="1103" spans="1:13" x14ac:dyDescent="0.35">
      <c r="A1103" s="61" t="s">
        <v>109</v>
      </c>
      <c r="B1103" s="61" t="s">
        <v>110</v>
      </c>
      <c r="C1103" s="61" t="s">
        <v>7</v>
      </c>
      <c r="D1103" s="61" t="s">
        <v>47</v>
      </c>
      <c r="E1103" s="61" t="s">
        <v>2</v>
      </c>
      <c r="F1103" s="61" t="s">
        <v>63</v>
      </c>
      <c r="G1103" s="61" t="s">
        <v>12</v>
      </c>
      <c r="H1103" s="11">
        <f>Prislista!H1103*'Prislista 2021-10-01'!$H$1</f>
        <v>572.88869999999997</v>
      </c>
      <c r="I1103" s="11">
        <f>Prislista!I1103*'Prislista 2021-10-01'!$H$1</f>
        <v>636.54300000000001</v>
      </c>
      <c r="J1103" s="11">
        <f>Prislista!J1103*'Prislista 2021-10-01'!$H$1</f>
        <v>707.2700000000001</v>
      </c>
      <c r="K1103" s="11">
        <f>Prislista!K1103*'Prislista 2021-10-01'!$H$1</f>
        <v>1010.08</v>
      </c>
      <c r="L1103" s="61" t="s">
        <v>48</v>
      </c>
      <c r="M1103" s="61">
        <v>20000</v>
      </c>
    </row>
    <row r="1104" spans="1:13" x14ac:dyDescent="0.35">
      <c r="A1104" s="61" t="s">
        <v>109</v>
      </c>
      <c r="B1104" s="61" t="s">
        <v>110</v>
      </c>
      <c r="C1104" s="61" t="s">
        <v>7</v>
      </c>
      <c r="D1104" s="61" t="s">
        <v>50</v>
      </c>
      <c r="E1104" s="61" t="s">
        <v>2</v>
      </c>
      <c r="F1104" s="61" t="s">
        <v>63</v>
      </c>
      <c r="G1104" s="61" t="s">
        <v>13</v>
      </c>
      <c r="H1104" s="11">
        <f>Prislista!H1104*'Prislista 2021-10-01'!$H$1</f>
        <v>445.86900000000003</v>
      </c>
      <c r="I1104" s="11">
        <f>Prislista!I1104*'Prislista 2021-10-01'!$H$1</f>
        <v>495.41</v>
      </c>
      <c r="J1104" s="11">
        <f>Prislista!J1104*'Prislista 2021-10-01'!$H$1</f>
        <v>707.2700000000001</v>
      </c>
      <c r="K1104" s="11">
        <f>Prislista!K1104*'Prislista 2021-10-01'!$H$1</f>
        <v>1010.08</v>
      </c>
      <c r="L1104" s="61" t="s">
        <v>48</v>
      </c>
      <c r="M1104" s="61">
        <v>20000</v>
      </c>
    </row>
    <row r="1105" spans="1:13" x14ac:dyDescent="0.35">
      <c r="A1105" s="61" t="s">
        <v>109</v>
      </c>
      <c r="B1105" s="61" t="s">
        <v>110</v>
      </c>
      <c r="C1105" s="61" t="s">
        <v>7</v>
      </c>
      <c r="D1105" s="61" t="s">
        <v>50</v>
      </c>
      <c r="E1105" s="61" t="s">
        <v>2</v>
      </c>
      <c r="F1105" s="61" t="s">
        <v>63</v>
      </c>
      <c r="G1105" s="61" t="s">
        <v>14</v>
      </c>
      <c r="H1105" s="11">
        <f>Prislista!H1105*'Prislista 2021-10-01'!$H$1</f>
        <v>445.86900000000003</v>
      </c>
      <c r="I1105" s="11">
        <f>Prislista!I1105*'Prislista 2021-10-01'!$H$1</f>
        <v>495.41</v>
      </c>
      <c r="J1105" s="11">
        <f>Prislista!J1105*'Prislista 2021-10-01'!$H$1</f>
        <v>707.2700000000001</v>
      </c>
      <c r="K1105" s="11">
        <f>Prislista!K1105*'Prislista 2021-10-01'!$H$1</f>
        <v>1010.08</v>
      </c>
      <c r="L1105" s="61" t="s">
        <v>48</v>
      </c>
      <c r="M1105" s="61">
        <v>20000</v>
      </c>
    </row>
    <row r="1106" spans="1:13" x14ac:dyDescent="0.35">
      <c r="A1106" s="61" t="s">
        <v>109</v>
      </c>
      <c r="B1106" s="61" t="s">
        <v>110</v>
      </c>
      <c r="C1106" s="61" t="s">
        <v>7</v>
      </c>
      <c r="D1106" s="61" t="s">
        <v>50</v>
      </c>
      <c r="E1106" s="61" t="s">
        <v>2</v>
      </c>
      <c r="F1106" s="61" t="s">
        <v>63</v>
      </c>
      <c r="G1106" s="61" t="s">
        <v>15</v>
      </c>
      <c r="H1106" s="11">
        <f>Prislista!H1106*'Prislista 2021-10-01'!$H$1</f>
        <v>445.86900000000003</v>
      </c>
      <c r="I1106" s="11">
        <f>Prislista!I1106*'Prislista 2021-10-01'!$H$1</f>
        <v>495.41</v>
      </c>
      <c r="J1106" s="11">
        <f>Prislista!J1106*'Prislista 2021-10-01'!$H$1</f>
        <v>707.2700000000001</v>
      </c>
      <c r="K1106" s="11">
        <f>Prislista!K1106*'Prislista 2021-10-01'!$H$1</f>
        <v>1010.08</v>
      </c>
      <c r="L1106" s="61" t="s">
        <v>48</v>
      </c>
      <c r="M1106" s="61">
        <v>20000</v>
      </c>
    </row>
    <row r="1107" spans="1:13" x14ac:dyDescent="0.35">
      <c r="A1107" s="61" t="s">
        <v>109</v>
      </c>
      <c r="B1107" s="61" t="s">
        <v>110</v>
      </c>
      <c r="C1107" s="61" t="s">
        <v>7</v>
      </c>
      <c r="D1107" s="61" t="s">
        <v>50</v>
      </c>
      <c r="E1107" s="61" t="s">
        <v>2</v>
      </c>
      <c r="F1107" s="61" t="s">
        <v>63</v>
      </c>
      <c r="G1107" s="61" t="s">
        <v>16</v>
      </c>
      <c r="H1107" s="11">
        <f>Prislista!H1107*'Prislista 2021-10-01'!$H$1</f>
        <v>445.86900000000003</v>
      </c>
      <c r="I1107" s="11">
        <f>Prislista!I1107*'Prislista 2021-10-01'!$H$1</f>
        <v>495.41</v>
      </c>
      <c r="J1107" s="11">
        <f>Prislista!J1107*'Prislista 2021-10-01'!$H$1</f>
        <v>707.2700000000001</v>
      </c>
      <c r="K1107" s="11">
        <f>Prislista!K1107*'Prislista 2021-10-01'!$H$1</f>
        <v>1010.08</v>
      </c>
      <c r="L1107" s="61" t="s">
        <v>48</v>
      </c>
      <c r="M1107" s="61">
        <v>20000</v>
      </c>
    </row>
    <row r="1108" spans="1:13" x14ac:dyDescent="0.35">
      <c r="A1108" s="61" t="s">
        <v>109</v>
      </c>
      <c r="B1108" s="61" t="s">
        <v>110</v>
      </c>
      <c r="C1108" s="61" t="s">
        <v>7</v>
      </c>
      <c r="D1108" s="61" t="s">
        <v>50</v>
      </c>
      <c r="E1108" s="61" t="s">
        <v>2</v>
      </c>
      <c r="F1108" s="61" t="s">
        <v>63</v>
      </c>
      <c r="G1108" s="61" t="s">
        <v>17</v>
      </c>
      <c r="H1108" s="11">
        <f>Prislista!H1108*'Prislista 2021-10-01'!$H$1</f>
        <v>445.86900000000003</v>
      </c>
      <c r="I1108" s="11">
        <f>Prislista!I1108*'Prislista 2021-10-01'!$H$1</f>
        <v>495.41</v>
      </c>
      <c r="J1108" s="11">
        <f>Prislista!J1108*'Prislista 2021-10-01'!$H$1</f>
        <v>707.2700000000001</v>
      </c>
      <c r="K1108" s="11">
        <f>Prislista!K1108*'Prislista 2021-10-01'!$H$1</f>
        <v>1010.08</v>
      </c>
      <c r="L1108" s="61" t="s">
        <v>48</v>
      </c>
      <c r="M1108" s="61">
        <v>20000</v>
      </c>
    </row>
    <row r="1109" spans="1:13" x14ac:dyDescent="0.35">
      <c r="A1109" s="61" t="s">
        <v>109</v>
      </c>
      <c r="B1109" s="61" t="s">
        <v>110</v>
      </c>
      <c r="C1109" s="61" t="s">
        <v>7</v>
      </c>
      <c r="D1109" s="61" t="s">
        <v>51</v>
      </c>
      <c r="E1109" s="61" t="s">
        <v>2</v>
      </c>
      <c r="F1109" s="61" t="s">
        <v>63</v>
      </c>
      <c r="G1109" s="61" t="s">
        <v>18</v>
      </c>
      <c r="H1109" s="11">
        <f>Prislista!H1109*'Prislista 2021-10-01'!$H$1</f>
        <v>584.54100000000005</v>
      </c>
      <c r="I1109" s="11">
        <f>Prislista!I1109*'Prislista 2021-10-01'!$H$1</f>
        <v>649.49</v>
      </c>
      <c r="J1109" s="11">
        <f>Prislista!J1109*'Prislista 2021-10-01'!$H$1</f>
        <v>927.69</v>
      </c>
      <c r="K1109" s="11">
        <f>Prislista!K1109*'Prislista 2021-10-01'!$H$1</f>
        <v>982.2600000000001</v>
      </c>
      <c r="L1109" s="61" t="s">
        <v>48</v>
      </c>
      <c r="M1109" s="61">
        <v>20000</v>
      </c>
    </row>
    <row r="1110" spans="1:13" x14ac:dyDescent="0.35">
      <c r="A1110" s="61" t="s">
        <v>109</v>
      </c>
      <c r="B1110" s="61" t="s">
        <v>110</v>
      </c>
      <c r="C1110" s="61" t="s">
        <v>7</v>
      </c>
      <c r="D1110" s="61" t="s">
        <v>51</v>
      </c>
      <c r="E1110" s="61" t="s">
        <v>2</v>
      </c>
      <c r="F1110" s="61" t="s">
        <v>63</v>
      </c>
      <c r="G1110" s="61" t="s">
        <v>19</v>
      </c>
      <c r="H1110" s="11">
        <f>Prislista!H1110*'Prislista 2021-10-01'!$H$1</f>
        <v>584.54100000000005</v>
      </c>
      <c r="I1110" s="11">
        <f>Prislista!I1110*'Prislista 2021-10-01'!$H$1</f>
        <v>649.49</v>
      </c>
      <c r="J1110" s="11">
        <f>Prislista!J1110*'Prislista 2021-10-01'!$H$1</f>
        <v>927.69</v>
      </c>
      <c r="K1110" s="11">
        <f>Prislista!K1110*'Prislista 2021-10-01'!$H$1</f>
        <v>982.2600000000001</v>
      </c>
      <c r="L1110" s="61" t="s">
        <v>48</v>
      </c>
      <c r="M1110" s="61">
        <v>20000</v>
      </c>
    </row>
    <row r="1111" spans="1:13" x14ac:dyDescent="0.35">
      <c r="A1111" s="61" t="s">
        <v>109</v>
      </c>
      <c r="B1111" s="61" t="s">
        <v>110</v>
      </c>
      <c r="C1111" s="61" t="s">
        <v>7</v>
      </c>
      <c r="D1111" s="61" t="s">
        <v>51</v>
      </c>
      <c r="E1111" s="61" t="s">
        <v>3</v>
      </c>
      <c r="F1111" s="61" t="s">
        <v>63</v>
      </c>
      <c r="G1111" s="61" t="s">
        <v>20</v>
      </c>
      <c r="H1111" s="11">
        <f>Prislista!H1111*'Prislista 2021-10-01'!$H$1</f>
        <v>584.54100000000005</v>
      </c>
      <c r="I1111" s="11">
        <f>Prislista!I1111*'Prislista 2021-10-01'!$H$1</f>
        <v>649.49</v>
      </c>
      <c r="J1111" s="11">
        <f>Prislista!J1111*'Prislista 2021-10-01'!$H$1</f>
        <v>927.69</v>
      </c>
      <c r="K1111" s="11">
        <f>Prislista!K1111*'Prislista 2021-10-01'!$H$1</f>
        <v>982.2600000000001</v>
      </c>
      <c r="L1111" s="61" t="s">
        <v>48</v>
      </c>
      <c r="M1111" s="61">
        <v>20000</v>
      </c>
    </row>
    <row r="1112" spans="1:13" x14ac:dyDescent="0.35">
      <c r="A1112" s="61" t="s">
        <v>109</v>
      </c>
      <c r="B1112" s="61" t="s">
        <v>110</v>
      </c>
      <c r="C1112" s="61" t="s">
        <v>7</v>
      </c>
      <c r="D1112" s="61" t="s">
        <v>51</v>
      </c>
      <c r="E1112" s="61" t="s">
        <v>3</v>
      </c>
      <c r="F1112" s="61" t="s">
        <v>63</v>
      </c>
      <c r="G1112" s="61" t="s">
        <v>21</v>
      </c>
      <c r="H1112" s="11">
        <f>Prislista!H1112*'Prislista 2021-10-01'!$H$1</f>
        <v>584.54100000000005</v>
      </c>
      <c r="I1112" s="11">
        <f>Prislista!I1112*'Prislista 2021-10-01'!$H$1</f>
        <v>649.49</v>
      </c>
      <c r="J1112" s="11">
        <f>Prislista!J1112*'Prislista 2021-10-01'!$H$1</f>
        <v>927.69</v>
      </c>
      <c r="K1112" s="11">
        <f>Prislista!K1112*'Prislista 2021-10-01'!$H$1</f>
        <v>982.2600000000001</v>
      </c>
      <c r="L1112" s="61" t="s">
        <v>48</v>
      </c>
      <c r="M1112" s="61">
        <v>20000</v>
      </c>
    </row>
    <row r="1113" spans="1:13" x14ac:dyDescent="0.35">
      <c r="A1113" s="61" t="s">
        <v>109</v>
      </c>
      <c r="B1113" s="61" t="s">
        <v>110</v>
      </c>
      <c r="C1113" s="61" t="s">
        <v>7</v>
      </c>
      <c r="D1113" s="61" t="s">
        <v>52</v>
      </c>
      <c r="E1113" s="61" t="s">
        <v>2</v>
      </c>
      <c r="F1113" s="61" t="s">
        <v>63</v>
      </c>
      <c r="G1113" s="61" t="s">
        <v>53</v>
      </c>
      <c r="H1113" s="11">
        <f>Prislista!H1113*'Prislista 2021-10-01'!$H$1</f>
        <v>572.88869999999997</v>
      </c>
      <c r="I1113" s="11">
        <f>Prislista!I1113*'Prislista 2021-10-01'!$H$1</f>
        <v>636.54300000000001</v>
      </c>
      <c r="J1113" s="11">
        <f>Prislista!J1113*'Prislista 2021-10-01'!$H$1</f>
        <v>707.2700000000001</v>
      </c>
      <c r="K1113" s="11">
        <f>Prislista!K1113*'Prislista 2021-10-01'!$H$1</f>
        <v>1010.08</v>
      </c>
      <c r="L1113" s="61" t="s">
        <v>48</v>
      </c>
      <c r="M1113" s="61">
        <v>20000</v>
      </c>
    </row>
    <row r="1114" spans="1:13" x14ac:dyDescent="0.35">
      <c r="A1114" s="61" t="s">
        <v>109</v>
      </c>
      <c r="B1114" s="61" t="s">
        <v>110</v>
      </c>
      <c r="C1114" s="61" t="s">
        <v>7</v>
      </c>
      <c r="D1114" s="61" t="s">
        <v>52</v>
      </c>
      <c r="E1114" s="61" t="s">
        <v>2</v>
      </c>
      <c r="F1114" s="61" t="s">
        <v>63</v>
      </c>
      <c r="G1114" s="61" t="s">
        <v>54</v>
      </c>
      <c r="H1114" s="11">
        <f>Prislista!H1114*'Prislista 2021-10-01'!$H$1</f>
        <v>572.88869999999997</v>
      </c>
      <c r="I1114" s="11">
        <f>Prislista!I1114*'Prislista 2021-10-01'!$H$1</f>
        <v>636.54300000000001</v>
      </c>
      <c r="J1114" s="11">
        <f>Prislista!J1114*'Prislista 2021-10-01'!$H$1</f>
        <v>707.2700000000001</v>
      </c>
      <c r="K1114" s="11">
        <f>Prislista!K1114*'Prislista 2021-10-01'!$H$1</f>
        <v>1010.08</v>
      </c>
      <c r="L1114" s="61" t="s">
        <v>48</v>
      </c>
      <c r="M1114" s="61">
        <v>20000</v>
      </c>
    </row>
    <row r="1115" spans="1:13" x14ac:dyDescent="0.35">
      <c r="A1115" s="61" t="s">
        <v>109</v>
      </c>
      <c r="B1115" s="61" t="s">
        <v>110</v>
      </c>
      <c r="C1115" s="61" t="s">
        <v>7</v>
      </c>
      <c r="D1115" s="61" t="s">
        <v>52</v>
      </c>
      <c r="E1115" s="61" t="s">
        <v>2</v>
      </c>
      <c r="F1115" s="61" t="s">
        <v>63</v>
      </c>
      <c r="G1115" s="61" t="s">
        <v>55</v>
      </c>
      <c r="H1115" s="11">
        <f>Prislista!H1115*'Prislista 2021-10-01'!$H$1</f>
        <v>572.88869999999997</v>
      </c>
      <c r="I1115" s="11">
        <f>Prislista!I1115*'Prislista 2021-10-01'!$H$1</f>
        <v>636.54300000000001</v>
      </c>
      <c r="J1115" s="11">
        <f>Prislista!J1115*'Prislista 2021-10-01'!$H$1</f>
        <v>707.2700000000001</v>
      </c>
      <c r="K1115" s="11">
        <f>Prislista!K1115*'Prislista 2021-10-01'!$H$1</f>
        <v>1010.08</v>
      </c>
      <c r="L1115" s="61" t="s">
        <v>48</v>
      </c>
      <c r="M1115" s="61">
        <v>20000</v>
      </c>
    </row>
    <row r="1116" spans="1:13" x14ac:dyDescent="0.35">
      <c r="A1116" s="61" t="s">
        <v>109</v>
      </c>
      <c r="B1116" s="61" t="s">
        <v>110</v>
      </c>
      <c r="C1116" s="61" t="s">
        <v>7</v>
      </c>
      <c r="D1116" s="61" t="s">
        <v>52</v>
      </c>
      <c r="E1116" s="61" t="s">
        <v>2</v>
      </c>
      <c r="F1116" s="61" t="s">
        <v>63</v>
      </c>
      <c r="G1116" s="61" t="s">
        <v>56</v>
      </c>
      <c r="H1116" s="11">
        <f>Prislista!H1116*'Prislista 2021-10-01'!$H$1</f>
        <v>572.88869999999997</v>
      </c>
      <c r="I1116" s="11">
        <f>Prislista!I1116*'Prislista 2021-10-01'!$H$1</f>
        <v>636.54300000000001</v>
      </c>
      <c r="J1116" s="11">
        <f>Prislista!J1116*'Prislista 2021-10-01'!$H$1</f>
        <v>707.2700000000001</v>
      </c>
      <c r="K1116" s="11">
        <f>Prislista!K1116*'Prislista 2021-10-01'!$H$1</f>
        <v>1010.08</v>
      </c>
      <c r="L1116" s="61" t="s">
        <v>48</v>
      </c>
      <c r="M1116" s="61">
        <v>20000</v>
      </c>
    </row>
    <row r="1117" spans="1:13" x14ac:dyDescent="0.35">
      <c r="A1117" s="61" t="s">
        <v>109</v>
      </c>
      <c r="B1117" s="61" t="s">
        <v>110</v>
      </c>
      <c r="C1117" s="61" t="s">
        <v>7</v>
      </c>
      <c r="D1117" s="61" t="s">
        <v>52</v>
      </c>
      <c r="E1117" s="61" t="s">
        <v>2</v>
      </c>
      <c r="F1117" s="61" t="s">
        <v>63</v>
      </c>
      <c r="G1117" s="61" t="s">
        <v>57</v>
      </c>
      <c r="H1117" s="11">
        <f>Prislista!H1117*'Prislista 2021-10-01'!$H$1</f>
        <v>572.88869999999997</v>
      </c>
      <c r="I1117" s="11">
        <f>Prislista!I1117*'Prislista 2021-10-01'!$H$1</f>
        <v>636.54300000000001</v>
      </c>
      <c r="J1117" s="11">
        <f>Prislista!J1117*'Prislista 2021-10-01'!$H$1</f>
        <v>707.2700000000001</v>
      </c>
      <c r="K1117" s="11">
        <f>Prislista!K1117*'Prislista 2021-10-01'!$H$1</f>
        <v>1010.08</v>
      </c>
      <c r="L1117" s="61" t="s">
        <v>48</v>
      </c>
      <c r="M1117" s="61">
        <v>20000</v>
      </c>
    </row>
    <row r="1118" spans="1:13" x14ac:dyDescent="0.35">
      <c r="A1118" s="61" t="s">
        <v>109</v>
      </c>
      <c r="B1118" s="61" t="s">
        <v>110</v>
      </c>
      <c r="C1118" s="61" t="s">
        <v>7</v>
      </c>
      <c r="D1118" s="61" t="s">
        <v>58</v>
      </c>
      <c r="E1118" s="61" t="s">
        <v>2</v>
      </c>
      <c r="F1118" s="61" t="s">
        <v>63</v>
      </c>
      <c r="G1118" s="61" t="s">
        <v>22</v>
      </c>
      <c r="H1118" s="11">
        <f>Prislista!H1118*'Prislista 2021-10-01'!$H$1</f>
        <v>223.41600000000003</v>
      </c>
      <c r="I1118" s="11">
        <f>Prislista!I1118*'Prislista 2021-10-01'!$H$1</f>
        <v>248.24</v>
      </c>
      <c r="J1118" s="11">
        <f>Prislista!J1118*'Prislista 2021-10-01'!$H$1</f>
        <v>354.17</v>
      </c>
      <c r="K1118" s="11">
        <f>Prislista!K1118*'Prislista 2021-10-01'!$H$1</f>
        <v>505.04</v>
      </c>
      <c r="L1118" s="61" t="s">
        <v>48</v>
      </c>
      <c r="M1118" s="61">
        <v>20000</v>
      </c>
    </row>
    <row r="1119" spans="1:13" x14ac:dyDescent="0.35">
      <c r="A1119" s="61" t="s">
        <v>109</v>
      </c>
      <c r="B1119" s="61" t="s">
        <v>110</v>
      </c>
      <c r="C1119" s="61" t="s">
        <v>7</v>
      </c>
      <c r="D1119" s="61" t="s">
        <v>58</v>
      </c>
      <c r="E1119" s="61" t="s">
        <v>2</v>
      </c>
      <c r="F1119" s="61" t="s">
        <v>63</v>
      </c>
      <c r="G1119" s="61" t="s">
        <v>23</v>
      </c>
      <c r="H1119" s="11">
        <f>Prislista!H1119*'Prislista 2021-10-01'!$H$1</f>
        <v>223.41600000000003</v>
      </c>
      <c r="I1119" s="11">
        <f>Prislista!I1119*'Prislista 2021-10-01'!$H$1</f>
        <v>248.24</v>
      </c>
      <c r="J1119" s="11">
        <f>Prislista!J1119*'Prislista 2021-10-01'!$H$1</f>
        <v>354.17</v>
      </c>
      <c r="K1119" s="11">
        <f>Prislista!K1119*'Prislista 2021-10-01'!$H$1</f>
        <v>505.04</v>
      </c>
      <c r="L1119" s="61" t="s">
        <v>48</v>
      </c>
      <c r="M1119" s="61">
        <v>20000</v>
      </c>
    </row>
    <row r="1120" spans="1:13" x14ac:dyDescent="0.35">
      <c r="A1120" s="61" t="s">
        <v>109</v>
      </c>
      <c r="B1120" s="61" t="s">
        <v>110</v>
      </c>
      <c r="C1120" s="61" t="s">
        <v>7</v>
      </c>
      <c r="D1120" s="61" t="s">
        <v>58</v>
      </c>
      <c r="E1120" s="61" t="s">
        <v>3</v>
      </c>
      <c r="F1120" s="61" t="s">
        <v>63</v>
      </c>
      <c r="G1120" s="61" t="s">
        <v>24</v>
      </c>
      <c r="H1120" s="11">
        <f>Prislista!H1120*'Prislista 2021-10-01'!$H$1</f>
        <v>223.41600000000003</v>
      </c>
      <c r="I1120" s="11">
        <f>Prislista!I1120*'Prislista 2021-10-01'!$H$1</f>
        <v>248.24</v>
      </c>
      <c r="J1120" s="11">
        <f>Prislista!J1120*'Prislista 2021-10-01'!$H$1</f>
        <v>354.17</v>
      </c>
      <c r="K1120" s="11">
        <f>Prislista!K1120*'Prislista 2021-10-01'!$H$1</f>
        <v>505.04</v>
      </c>
      <c r="L1120" s="61" t="s">
        <v>48</v>
      </c>
      <c r="M1120" s="61">
        <v>20000</v>
      </c>
    </row>
    <row r="1121" spans="1:13" x14ac:dyDescent="0.35">
      <c r="A1121" s="61" t="s">
        <v>109</v>
      </c>
      <c r="B1121" s="61" t="s">
        <v>110</v>
      </c>
      <c r="C1121" s="61" t="s">
        <v>7</v>
      </c>
      <c r="D1121" s="61" t="s">
        <v>59</v>
      </c>
      <c r="E1121" s="61" t="s">
        <v>2</v>
      </c>
      <c r="F1121" s="61" t="s">
        <v>63</v>
      </c>
      <c r="G1121" s="61" t="s">
        <v>60</v>
      </c>
      <c r="H1121" s="11">
        <f>Prislista!H1121*'Prislista 2021-10-01'!$H$1</f>
        <v>223.41600000000003</v>
      </c>
      <c r="I1121" s="11">
        <f>Prislista!I1121*'Prislista 2021-10-01'!$H$1</f>
        <v>248.24</v>
      </c>
      <c r="J1121" s="11">
        <f>Prislista!J1121*'Prislista 2021-10-01'!$H$1</f>
        <v>354.17</v>
      </c>
      <c r="K1121" s="11">
        <f>Prislista!K1121*'Prislista 2021-10-01'!$H$1</f>
        <v>505.04</v>
      </c>
      <c r="L1121" s="61" t="s">
        <v>48</v>
      </c>
      <c r="M1121" s="61">
        <v>20000</v>
      </c>
    </row>
    <row r="1122" spans="1:13" x14ac:dyDescent="0.35">
      <c r="A1122" s="61" t="s">
        <v>109</v>
      </c>
      <c r="B1122" s="61" t="s">
        <v>110</v>
      </c>
      <c r="C1122" s="61" t="s">
        <v>7</v>
      </c>
      <c r="D1122" s="61" t="s">
        <v>59</v>
      </c>
      <c r="E1122" s="61" t="s">
        <v>2</v>
      </c>
      <c r="F1122" s="61" t="s">
        <v>63</v>
      </c>
      <c r="G1122" s="61" t="s">
        <v>25</v>
      </c>
      <c r="H1122" s="11">
        <f>Prislista!H1122*'Prislista 2021-10-01'!$H$1</f>
        <v>223.41600000000003</v>
      </c>
      <c r="I1122" s="11">
        <f>Prislista!I1122*'Prislista 2021-10-01'!$H$1</f>
        <v>248.24</v>
      </c>
      <c r="J1122" s="11">
        <f>Prislista!J1122*'Prislista 2021-10-01'!$H$1</f>
        <v>354.17</v>
      </c>
      <c r="K1122" s="11">
        <f>Prislista!K1122*'Prislista 2021-10-01'!$H$1</f>
        <v>505.04</v>
      </c>
      <c r="L1122" s="61" t="s">
        <v>48</v>
      </c>
      <c r="M1122" s="61">
        <v>20000</v>
      </c>
    </row>
    <row r="1123" spans="1:13" x14ac:dyDescent="0.35">
      <c r="A1123" s="61" t="s">
        <v>109</v>
      </c>
      <c r="B1123" s="61" t="s">
        <v>110</v>
      </c>
      <c r="C1123" s="61" t="s">
        <v>7</v>
      </c>
      <c r="D1123" s="61" t="s">
        <v>59</v>
      </c>
      <c r="E1123" s="61" t="s">
        <v>2</v>
      </c>
      <c r="F1123" s="61" t="s">
        <v>63</v>
      </c>
      <c r="G1123" s="61" t="s">
        <v>26</v>
      </c>
      <c r="H1123" s="11">
        <f>Prislista!H1123*'Prislista 2021-10-01'!$H$1</f>
        <v>223.41600000000003</v>
      </c>
      <c r="I1123" s="11">
        <f>Prislista!I1123*'Prislista 2021-10-01'!$H$1</f>
        <v>248.24</v>
      </c>
      <c r="J1123" s="11">
        <f>Prislista!J1123*'Prislista 2021-10-01'!$H$1</f>
        <v>354.17</v>
      </c>
      <c r="K1123" s="11">
        <f>Prislista!K1123*'Prislista 2021-10-01'!$H$1</f>
        <v>505.04</v>
      </c>
      <c r="L1123" s="61" t="s">
        <v>48</v>
      </c>
      <c r="M1123" s="61">
        <v>20000</v>
      </c>
    </row>
    <row r="1124" spans="1:13" x14ac:dyDescent="0.35">
      <c r="A1124" s="61" t="s">
        <v>109</v>
      </c>
      <c r="B1124" s="61" t="s">
        <v>110</v>
      </c>
      <c r="C1124" s="61" t="s">
        <v>7</v>
      </c>
      <c r="D1124" s="61" t="s">
        <v>59</v>
      </c>
      <c r="E1124" s="61" t="s">
        <v>3</v>
      </c>
      <c r="F1124" s="61" t="s">
        <v>63</v>
      </c>
      <c r="G1124" s="61" t="s">
        <v>27</v>
      </c>
      <c r="H1124" s="11">
        <f>Prislista!H1124*'Prislista 2021-10-01'!$H$1</f>
        <v>223.41600000000003</v>
      </c>
      <c r="I1124" s="11">
        <f>Prislista!I1124*'Prislista 2021-10-01'!$H$1</f>
        <v>248.24</v>
      </c>
      <c r="J1124" s="11">
        <f>Prislista!J1124*'Prislista 2021-10-01'!$H$1</f>
        <v>354.17</v>
      </c>
      <c r="K1124" s="11">
        <f>Prislista!K1124*'Prislista 2021-10-01'!$H$1</f>
        <v>505.04</v>
      </c>
      <c r="L1124" s="61" t="s">
        <v>48</v>
      </c>
      <c r="M1124" s="61">
        <v>20000</v>
      </c>
    </row>
    <row r="1125" spans="1:13" x14ac:dyDescent="0.35">
      <c r="A1125" s="61" t="s">
        <v>109</v>
      </c>
      <c r="B1125" s="61" t="s">
        <v>110</v>
      </c>
      <c r="C1125" s="61" t="s">
        <v>7</v>
      </c>
      <c r="D1125" s="61" t="s">
        <v>61</v>
      </c>
      <c r="E1125" s="61" t="s">
        <v>2</v>
      </c>
      <c r="F1125" s="61" t="s">
        <v>63</v>
      </c>
      <c r="G1125" s="61" t="s">
        <v>62</v>
      </c>
      <c r="H1125" s="11">
        <f>Prislista!H1125*'Prislista 2021-10-01'!$H$1</f>
        <v>223.41600000000003</v>
      </c>
      <c r="I1125" s="11">
        <f>Prislista!I1125*'Prislista 2021-10-01'!$H$1</f>
        <v>248.24</v>
      </c>
      <c r="J1125" s="11">
        <f>Prislista!J1125*'Prislista 2021-10-01'!$H$1</f>
        <v>354.17</v>
      </c>
      <c r="K1125" s="11">
        <f>Prislista!K1125*'Prislista 2021-10-01'!$H$1</f>
        <v>505.04</v>
      </c>
      <c r="L1125" s="61" t="s">
        <v>48</v>
      </c>
      <c r="M1125" s="61">
        <v>20000</v>
      </c>
    </row>
    <row r="1126" spans="1:13" x14ac:dyDescent="0.35">
      <c r="A1126" s="61" t="s">
        <v>109</v>
      </c>
      <c r="B1126" s="61" t="s">
        <v>110</v>
      </c>
      <c r="C1126" s="61" t="s">
        <v>8</v>
      </c>
      <c r="D1126" s="61" t="s">
        <v>47</v>
      </c>
      <c r="E1126" s="61" t="s">
        <v>2</v>
      </c>
      <c r="F1126" s="61" t="s">
        <v>63</v>
      </c>
      <c r="G1126" s="61" t="s">
        <v>10</v>
      </c>
      <c r="H1126" s="11">
        <f>Prislista!H1126*'Prislista 2021-10-01'!$H$1</f>
        <v>572.88869999999997</v>
      </c>
      <c r="I1126" s="11">
        <f>Prislista!I1126*'Prislista 2021-10-01'!$H$1</f>
        <v>636.54300000000001</v>
      </c>
      <c r="J1126" s="11">
        <f>Prislista!J1126*'Prislista 2021-10-01'!$H$1</f>
        <v>707.2700000000001</v>
      </c>
      <c r="K1126" s="11">
        <f>Prislista!K1126*'Prislista 2021-10-01'!$H$1</f>
        <v>1010.08</v>
      </c>
      <c r="L1126" s="61" t="s">
        <v>48</v>
      </c>
      <c r="M1126" s="61">
        <v>24000</v>
      </c>
    </row>
    <row r="1127" spans="1:13" x14ac:dyDescent="0.35">
      <c r="A1127" s="61" t="s">
        <v>109</v>
      </c>
      <c r="B1127" s="61" t="s">
        <v>110</v>
      </c>
      <c r="C1127" s="61" t="s">
        <v>8</v>
      </c>
      <c r="D1127" s="61" t="s">
        <v>47</v>
      </c>
      <c r="E1127" s="61" t="s">
        <v>2</v>
      </c>
      <c r="F1127" s="61" t="s">
        <v>63</v>
      </c>
      <c r="G1127" s="61" t="s">
        <v>11</v>
      </c>
      <c r="H1127" s="11">
        <f>Prislista!H1127*'Prislista 2021-10-01'!$H$1</f>
        <v>572.88869999999997</v>
      </c>
      <c r="I1127" s="11">
        <f>Prislista!I1127*'Prislista 2021-10-01'!$H$1</f>
        <v>636.54300000000001</v>
      </c>
      <c r="J1127" s="11">
        <f>Prislista!J1127*'Prislista 2021-10-01'!$H$1</f>
        <v>707.2700000000001</v>
      </c>
      <c r="K1127" s="11">
        <f>Prislista!K1127*'Prislista 2021-10-01'!$H$1</f>
        <v>1010.08</v>
      </c>
      <c r="L1127" s="61" t="s">
        <v>48</v>
      </c>
      <c r="M1127" s="61">
        <v>24000</v>
      </c>
    </row>
    <row r="1128" spans="1:13" x14ac:dyDescent="0.35">
      <c r="A1128" s="61" t="s">
        <v>109</v>
      </c>
      <c r="B1128" s="61" t="s">
        <v>110</v>
      </c>
      <c r="C1128" s="61" t="s">
        <v>8</v>
      </c>
      <c r="D1128" s="61" t="s">
        <v>47</v>
      </c>
      <c r="E1128" s="61" t="s">
        <v>2</v>
      </c>
      <c r="F1128" s="61" t="s">
        <v>63</v>
      </c>
      <c r="G1128" s="61" t="s">
        <v>49</v>
      </c>
      <c r="H1128" s="11">
        <f>Prislista!H1128*'Prislista 2021-10-01'!$H$1</f>
        <v>572.88869999999997</v>
      </c>
      <c r="I1128" s="11">
        <f>Prislista!I1128*'Prislista 2021-10-01'!$H$1</f>
        <v>636.54300000000001</v>
      </c>
      <c r="J1128" s="11">
        <f>Prislista!J1128*'Prislista 2021-10-01'!$H$1</f>
        <v>707.2700000000001</v>
      </c>
      <c r="K1128" s="11">
        <f>Prislista!K1128*'Prislista 2021-10-01'!$H$1</f>
        <v>1010.08</v>
      </c>
      <c r="L1128" s="61" t="s">
        <v>48</v>
      </c>
      <c r="M1128" s="61">
        <v>24000</v>
      </c>
    </row>
    <row r="1129" spans="1:13" x14ac:dyDescent="0.35">
      <c r="A1129" s="61" t="s">
        <v>109</v>
      </c>
      <c r="B1129" s="61" t="s">
        <v>110</v>
      </c>
      <c r="C1129" s="61" t="s">
        <v>8</v>
      </c>
      <c r="D1129" s="61" t="s">
        <v>47</v>
      </c>
      <c r="E1129" s="61" t="s">
        <v>2</v>
      </c>
      <c r="F1129" s="61" t="s">
        <v>63</v>
      </c>
      <c r="G1129" s="61" t="s">
        <v>12</v>
      </c>
      <c r="H1129" s="11">
        <f>Prislista!H1129*'Prislista 2021-10-01'!$H$1</f>
        <v>572.88869999999997</v>
      </c>
      <c r="I1129" s="11">
        <f>Prislista!I1129*'Prislista 2021-10-01'!$H$1</f>
        <v>636.54300000000001</v>
      </c>
      <c r="J1129" s="11">
        <f>Prislista!J1129*'Prislista 2021-10-01'!$H$1</f>
        <v>707.2700000000001</v>
      </c>
      <c r="K1129" s="11">
        <f>Prislista!K1129*'Prislista 2021-10-01'!$H$1</f>
        <v>1010.08</v>
      </c>
      <c r="L1129" s="61" t="s">
        <v>48</v>
      </c>
      <c r="M1129" s="61">
        <v>24000</v>
      </c>
    </row>
    <row r="1130" spans="1:13" x14ac:dyDescent="0.35">
      <c r="A1130" s="61" t="s">
        <v>109</v>
      </c>
      <c r="B1130" s="61" t="s">
        <v>110</v>
      </c>
      <c r="C1130" s="61" t="s">
        <v>8</v>
      </c>
      <c r="D1130" s="61" t="s">
        <v>50</v>
      </c>
      <c r="E1130" s="61" t="s">
        <v>2</v>
      </c>
      <c r="F1130" s="61" t="s">
        <v>63</v>
      </c>
      <c r="G1130" s="61" t="s">
        <v>13</v>
      </c>
      <c r="H1130" s="11">
        <f>Prislista!H1130*'Prislista 2021-10-01'!$H$1</f>
        <v>445.86900000000003</v>
      </c>
      <c r="I1130" s="11">
        <f>Prislista!I1130*'Prislista 2021-10-01'!$H$1</f>
        <v>495.41</v>
      </c>
      <c r="J1130" s="11">
        <f>Prislista!J1130*'Prislista 2021-10-01'!$H$1</f>
        <v>707.2700000000001</v>
      </c>
      <c r="K1130" s="11">
        <f>Prislista!K1130*'Prislista 2021-10-01'!$H$1</f>
        <v>1010.08</v>
      </c>
      <c r="L1130" s="61" t="s">
        <v>48</v>
      </c>
      <c r="M1130" s="61">
        <v>24000</v>
      </c>
    </row>
    <row r="1131" spans="1:13" x14ac:dyDescent="0.35">
      <c r="A1131" s="61" t="s">
        <v>109</v>
      </c>
      <c r="B1131" s="61" t="s">
        <v>110</v>
      </c>
      <c r="C1131" s="61" t="s">
        <v>8</v>
      </c>
      <c r="D1131" s="61" t="s">
        <v>50</v>
      </c>
      <c r="E1131" s="61" t="s">
        <v>2</v>
      </c>
      <c r="F1131" s="61" t="s">
        <v>63</v>
      </c>
      <c r="G1131" s="61" t="s">
        <v>14</v>
      </c>
      <c r="H1131" s="11">
        <f>Prislista!H1131*'Prislista 2021-10-01'!$H$1</f>
        <v>445.86900000000003</v>
      </c>
      <c r="I1131" s="11">
        <f>Prislista!I1131*'Prislista 2021-10-01'!$H$1</f>
        <v>495.41</v>
      </c>
      <c r="J1131" s="11">
        <f>Prislista!J1131*'Prislista 2021-10-01'!$H$1</f>
        <v>707.2700000000001</v>
      </c>
      <c r="K1131" s="11">
        <f>Prislista!K1131*'Prislista 2021-10-01'!$H$1</f>
        <v>1010.08</v>
      </c>
      <c r="L1131" s="61" t="s">
        <v>48</v>
      </c>
      <c r="M1131" s="61">
        <v>24000</v>
      </c>
    </row>
    <row r="1132" spans="1:13" x14ac:dyDescent="0.35">
      <c r="A1132" s="61" t="s">
        <v>109</v>
      </c>
      <c r="B1132" s="61" t="s">
        <v>110</v>
      </c>
      <c r="C1132" s="61" t="s">
        <v>8</v>
      </c>
      <c r="D1132" s="61" t="s">
        <v>50</v>
      </c>
      <c r="E1132" s="61" t="s">
        <v>2</v>
      </c>
      <c r="F1132" s="61" t="s">
        <v>63</v>
      </c>
      <c r="G1132" s="61" t="s">
        <v>15</v>
      </c>
      <c r="H1132" s="11">
        <f>Prislista!H1132*'Prislista 2021-10-01'!$H$1</f>
        <v>445.86900000000003</v>
      </c>
      <c r="I1132" s="11">
        <f>Prislista!I1132*'Prislista 2021-10-01'!$H$1</f>
        <v>495.41</v>
      </c>
      <c r="J1132" s="11">
        <f>Prislista!J1132*'Prislista 2021-10-01'!$H$1</f>
        <v>707.2700000000001</v>
      </c>
      <c r="K1132" s="11">
        <f>Prislista!K1132*'Prislista 2021-10-01'!$H$1</f>
        <v>1010.08</v>
      </c>
      <c r="L1132" s="61" t="s">
        <v>48</v>
      </c>
      <c r="M1132" s="61">
        <v>24000</v>
      </c>
    </row>
    <row r="1133" spans="1:13" x14ac:dyDescent="0.35">
      <c r="A1133" s="61" t="s">
        <v>109</v>
      </c>
      <c r="B1133" s="61" t="s">
        <v>110</v>
      </c>
      <c r="C1133" s="61" t="s">
        <v>8</v>
      </c>
      <c r="D1133" s="61" t="s">
        <v>50</v>
      </c>
      <c r="E1133" s="61" t="s">
        <v>2</v>
      </c>
      <c r="F1133" s="61" t="s">
        <v>63</v>
      </c>
      <c r="G1133" s="61" t="s">
        <v>16</v>
      </c>
      <c r="H1133" s="11">
        <f>Prislista!H1133*'Prislista 2021-10-01'!$H$1</f>
        <v>445.86900000000003</v>
      </c>
      <c r="I1133" s="11">
        <f>Prislista!I1133*'Prislista 2021-10-01'!$H$1</f>
        <v>495.41</v>
      </c>
      <c r="J1133" s="11">
        <f>Prislista!J1133*'Prislista 2021-10-01'!$H$1</f>
        <v>707.2700000000001</v>
      </c>
      <c r="K1133" s="11">
        <f>Prislista!K1133*'Prislista 2021-10-01'!$H$1</f>
        <v>1010.08</v>
      </c>
      <c r="L1133" s="61" t="s">
        <v>48</v>
      </c>
      <c r="M1133" s="61">
        <v>24000</v>
      </c>
    </row>
    <row r="1134" spans="1:13" x14ac:dyDescent="0.35">
      <c r="A1134" s="61" t="s">
        <v>109</v>
      </c>
      <c r="B1134" s="61" t="s">
        <v>110</v>
      </c>
      <c r="C1134" s="61" t="s">
        <v>8</v>
      </c>
      <c r="D1134" s="61" t="s">
        <v>50</v>
      </c>
      <c r="E1134" s="61" t="s">
        <v>2</v>
      </c>
      <c r="F1134" s="61" t="s">
        <v>63</v>
      </c>
      <c r="G1134" s="61" t="s">
        <v>17</v>
      </c>
      <c r="H1134" s="11">
        <f>Prislista!H1134*'Prislista 2021-10-01'!$H$1</f>
        <v>445.86900000000003</v>
      </c>
      <c r="I1134" s="11">
        <f>Prislista!I1134*'Prislista 2021-10-01'!$H$1</f>
        <v>495.41</v>
      </c>
      <c r="J1134" s="11">
        <f>Prislista!J1134*'Prislista 2021-10-01'!$H$1</f>
        <v>707.2700000000001</v>
      </c>
      <c r="K1134" s="11">
        <f>Prislista!K1134*'Prislista 2021-10-01'!$H$1</f>
        <v>1010.08</v>
      </c>
      <c r="L1134" s="61" t="s">
        <v>48</v>
      </c>
      <c r="M1134" s="61">
        <v>24000</v>
      </c>
    </row>
    <row r="1135" spans="1:13" x14ac:dyDescent="0.35">
      <c r="A1135" s="61" t="s">
        <v>109</v>
      </c>
      <c r="B1135" s="61" t="s">
        <v>110</v>
      </c>
      <c r="C1135" s="61" t="s">
        <v>8</v>
      </c>
      <c r="D1135" s="61" t="s">
        <v>51</v>
      </c>
      <c r="E1135" s="61" t="s">
        <v>2</v>
      </c>
      <c r="F1135" s="61" t="s">
        <v>63</v>
      </c>
      <c r="G1135" s="61" t="s">
        <v>18</v>
      </c>
      <c r="H1135" s="11">
        <f>Prislista!H1135*'Prislista 2021-10-01'!$H$1</f>
        <v>584.54100000000005</v>
      </c>
      <c r="I1135" s="11">
        <f>Prislista!I1135*'Prislista 2021-10-01'!$H$1</f>
        <v>649.49</v>
      </c>
      <c r="J1135" s="11">
        <f>Prislista!J1135*'Prislista 2021-10-01'!$H$1</f>
        <v>927.69</v>
      </c>
      <c r="K1135" s="11">
        <f>Prislista!K1135*'Prislista 2021-10-01'!$H$1</f>
        <v>982.2600000000001</v>
      </c>
      <c r="L1135" s="61" t="s">
        <v>48</v>
      </c>
      <c r="M1135" s="61">
        <v>24000</v>
      </c>
    </row>
    <row r="1136" spans="1:13" x14ac:dyDescent="0.35">
      <c r="A1136" s="61" t="s">
        <v>109</v>
      </c>
      <c r="B1136" s="61" t="s">
        <v>110</v>
      </c>
      <c r="C1136" s="61" t="s">
        <v>8</v>
      </c>
      <c r="D1136" s="61" t="s">
        <v>51</v>
      </c>
      <c r="E1136" s="61" t="s">
        <v>2</v>
      </c>
      <c r="F1136" s="61" t="s">
        <v>63</v>
      </c>
      <c r="G1136" s="61" t="s">
        <v>19</v>
      </c>
      <c r="H1136" s="11">
        <f>Prislista!H1136*'Prislista 2021-10-01'!$H$1</f>
        <v>584.54100000000005</v>
      </c>
      <c r="I1136" s="11">
        <f>Prislista!I1136*'Prislista 2021-10-01'!$H$1</f>
        <v>649.49</v>
      </c>
      <c r="J1136" s="11">
        <f>Prislista!J1136*'Prislista 2021-10-01'!$H$1</f>
        <v>927.69</v>
      </c>
      <c r="K1136" s="11">
        <f>Prislista!K1136*'Prislista 2021-10-01'!$H$1</f>
        <v>982.2600000000001</v>
      </c>
      <c r="L1136" s="61" t="s">
        <v>48</v>
      </c>
      <c r="M1136" s="61">
        <v>24000</v>
      </c>
    </row>
    <row r="1137" spans="1:13" x14ac:dyDescent="0.35">
      <c r="A1137" s="61" t="s">
        <v>109</v>
      </c>
      <c r="B1137" s="61" t="s">
        <v>110</v>
      </c>
      <c r="C1137" s="61" t="s">
        <v>8</v>
      </c>
      <c r="D1137" s="61" t="s">
        <v>51</v>
      </c>
      <c r="E1137" s="61" t="s">
        <v>3</v>
      </c>
      <c r="F1137" s="61" t="s">
        <v>63</v>
      </c>
      <c r="G1137" s="61" t="s">
        <v>20</v>
      </c>
      <c r="H1137" s="11">
        <f>Prislista!H1137*'Prislista 2021-10-01'!$H$1</f>
        <v>584.54100000000005</v>
      </c>
      <c r="I1137" s="11">
        <f>Prislista!I1137*'Prislista 2021-10-01'!$H$1</f>
        <v>649.49</v>
      </c>
      <c r="J1137" s="11">
        <f>Prislista!J1137*'Prislista 2021-10-01'!$H$1</f>
        <v>927.69</v>
      </c>
      <c r="K1137" s="11">
        <f>Prislista!K1137*'Prislista 2021-10-01'!$H$1</f>
        <v>982.2600000000001</v>
      </c>
      <c r="L1137" s="61" t="s">
        <v>48</v>
      </c>
      <c r="M1137" s="61">
        <v>24000</v>
      </c>
    </row>
    <row r="1138" spans="1:13" x14ac:dyDescent="0.35">
      <c r="A1138" s="61" t="s">
        <v>109</v>
      </c>
      <c r="B1138" s="61" t="s">
        <v>110</v>
      </c>
      <c r="C1138" s="61" t="s">
        <v>8</v>
      </c>
      <c r="D1138" s="61" t="s">
        <v>51</v>
      </c>
      <c r="E1138" s="61" t="s">
        <v>3</v>
      </c>
      <c r="F1138" s="61" t="s">
        <v>63</v>
      </c>
      <c r="G1138" s="61" t="s">
        <v>21</v>
      </c>
      <c r="H1138" s="11">
        <f>Prislista!H1138*'Prislista 2021-10-01'!$H$1</f>
        <v>584.54100000000005</v>
      </c>
      <c r="I1138" s="11">
        <f>Prislista!I1138*'Prislista 2021-10-01'!$H$1</f>
        <v>649.49</v>
      </c>
      <c r="J1138" s="11">
        <f>Prislista!J1138*'Prislista 2021-10-01'!$H$1</f>
        <v>927.69</v>
      </c>
      <c r="K1138" s="11">
        <f>Prislista!K1138*'Prislista 2021-10-01'!$H$1</f>
        <v>982.2600000000001</v>
      </c>
      <c r="L1138" s="61" t="s">
        <v>48</v>
      </c>
      <c r="M1138" s="61">
        <v>24000</v>
      </c>
    </row>
    <row r="1139" spans="1:13" x14ac:dyDescent="0.35">
      <c r="A1139" s="61" t="s">
        <v>109</v>
      </c>
      <c r="B1139" s="61" t="s">
        <v>110</v>
      </c>
      <c r="C1139" s="61" t="s">
        <v>8</v>
      </c>
      <c r="D1139" s="61" t="s">
        <v>52</v>
      </c>
      <c r="E1139" s="61" t="s">
        <v>2</v>
      </c>
      <c r="F1139" s="61" t="s">
        <v>63</v>
      </c>
      <c r="G1139" s="61" t="s">
        <v>53</v>
      </c>
      <c r="H1139" s="11">
        <f>Prislista!H1139*'Prislista 2021-10-01'!$H$1</f>
        <v>572.88869999999997</v>
      </c>
      <c r="I1139" s="11">
        <f>Prislista!I1139*'Prislista 2021-10-01'!$H$1</f>
        <v>636.54300000000001</v>
      </c>
      <c r="J1139" s="11">
        <f>Prislista!J1139*'Prislista 2021-10-01'!$H$1</f>
        <v>707.2700000000001</v>
      </c>
      <c r="K1139" s="11">
        <f>Prislista!K1139*'Prislista 2021-10-01'!$H$1</f>
        <v>1010.08</v>
      </c>
      <c r="L1139" s="61" t="s">
        <v>48</v>
      </c>
      <c r="M1139" s="61">
        <v>24000</v>
      </c>
    </row>
    <row r="1140" spans="1:13" x14ac:dyDescent="0.35">
      <c r="A1140" s="61" t="s">
        <v>109</v>
      </c>
      <c r="B1140" s="61" t="s">
        <v>110</v>
      </c>
      <c r="C1140" s="61" t="s">
        <v>8</v>
      </c>
      <c r="D1140" s="61" t="s">
        <v>52</v>
      </c>
      <c r="E1140" s="61" t="s">
        <v>2</v>
      </c>
      <c r="F1140" s="61" t="s">
        <v>63</v>
      </c>
      <c r="G1140" s="61" t="s">
        <v>54</v>
      </c>
      <c r="H1140" s="11">
        <f>Prislista!H1140*'Prislista 2021-10-01'!$H$1</f>
        <v>572.88869999999997</v>
      </c>
      <c r="I1140" s="11">
        <f>Prislista!I1140*'Prislista 2021-10-01'!$H$1</f>
        <v>636.54300000000001</v>
      </c>
      <c r="J1140" s="11">
        <f>Prislista!J1140*'Prislista 2021-10-01'!$H$1</f>
        <v>707.2700000000001</v>
      </c>
      <c r="K1140" s="11">
        <f>Prislista!K1140*'Prislista 2021-10-01'!$H$1</f>
        <v>1010.08</v>
      </c>
      <c r="L1140" s="61" t="s">
        <v>48</v>
      </c>
      <c r="M1140" s="61">
        <v>24000</v>
      </c>
    </row>
    <row r="1141" spans="1:13" x14ac:dyDescent="0.35">
      <c r="A1141" s="61" t="s">
        <v>109</v>
      </c>
      <c r="B1141" s="61" t="s">
        <v>110</v>
      </c>
      <c r="C1141" s="61" t="s">
        <v>8</v>
      </c>
      <c r="D1141" s="61" t="s">
        <v>52</v>
      </c>
      <c r="E1141" s="61" t="s">
        <v>2</v>
      </c>
      <c r="F1141" s="61" t="s">
        <v>63</v>
      </c>
      <c r="G1141" s="61" t="s">
        <v>55</v>
      </c>
      <c r="H1141" s="11">
        <f>Prislista!H1141*'Prislista 2021-10-01'!$H$1</f>
        <v>572.88869999999997</v>
      </c>
      <c r="I1141" s="11">
        <f>Prislista!I1141*'Prislista 2021-10-01'!$H$1</f>
        <v>636.54300000000001</v>
      </c>
      <c r="J1141" s="11">
        <f>Prislista!J1141*'Prislista 2021-10-01'!$H$1</f>
        <v>707.2700000000001</v>
      </c>
      <c r="K1141" s="11">
        <f>Prislista!K1141*'Prislista 2021-10-01'!$H$1</f>
        <v>1010.08</v>
      </c>
      <c r="L1141" s="61" t="s">
        <v>48</v>
      </c>
      <c r="M1141" s="61">
        <v>24000</v>
      </c>
    </row>
    <row r="1142" spans="1:13" x14ac:dyDescent="0.35">
      <c r="A1142" s="61" t="s">
        <v>109</v>
      </c>
      <c r="B1142" s="61" t="s">
        <v>110</v>
      </c>
      <c r="C1142" s="61" t="s">
        <v>8</v>
      </c>
      <c r="D1142" s="61" t="s">
        <v>52</v>
      </c>
      <c r="E1142" s="61" t="s">
        <v>2</v>
      </c>
      <c r="F1142" s="61" t="s">
        <v>63</v>
      </c>
      <c r="G1142" s="61" t="s">
        <v>56</v>
      </c>
      <c r="H1142" s="11">
        <f>Prislista!H1142*'Prislista 2021-10-01'!$H$1</f>
        <v>572.88869999999997</v>
      </c>
      <c r="I1142" s="11">
        <f>Prislista!I1142*'Prislista 2021-10-01'!$H$1</f>
        <v>636.54300000000001</v>
      </c>
      <c r="J1142" s="11">
        <f>Prislista!J1142*'Prislista 2021-10-01'!$H$1</f>
        <v>707.2700000000001</v>
      </c>
      <c r="K1142" s="11">
        <f>Prislista!K1142*'Prislista 2021-10-01'!$H$1</f>
        <v>1010.08</v>
      </c>
      <c r="L1142" s="61" t="s">
        <v>48</v>
      </c>
      <c r="M1142" s="61">
        <v>24000</v>
      </c>
    </row>
    <row r="1143" spans="1:13" x14ac:dyDescent="0.35">
      <c r="A1143" s="61" t="s">
        <v>109</v>
      </c>
      <c r="B1143" s="61" t="s">
        <v>110</v>
      </c>
      <c r="C1143" s="61" t="s">
        <v>8</v>
      </c>
      <c r="D1143" s="61" t="s">
        <v>52</v>
      </c>
      <c r="E1143" s="61" t="s">
        <v>2</v>
      </c>
      <c r="F1143" s="61" t="s">
        <v>63</v>
      </c>
      <c r="G1143" s="61" t="s">
        <v>57</v>
      </c>
      <c r="H1143" s="11">
        <f>Prislista!H1143*'Prislista 2021-10-01'!$H$1</f>
        <v>572.88869999999997</v>
      </c>
      <c r="I1143" s="11">
        <f>Prislista!I1143*'Prislista 2021-10-01'!$H$1</f>
        <v>636.54300000000001</v>
      </c>
      <c r="J1143" s="11">
        <f>Prislista!J1143*'Prislista 2021-10-01'!$H$1</f>
        <v>707.2700000000001</v>
      </c>
      <c r="K1143" s="11">
        <f>Prislista!K1143*'Prislista 2021-10-01'!$H$1</f>
        <v>1010.08</v>
      </c>
      <c r="L1143" s="61" t="s">
        <v>48</v>
      </c>
      <c r="M1143" s="61">
        <v>24000</v>
      </c>
    </row>
    <row r="1144" spans="1:13" x14ac:dyDescent="0.35">
      <c r="A1144" s="61" t="s">
        <v>109</v>
      </c>
      <c r="B1144" s="61" t="s">
        <v>110</v>
      </c>
      <c r="C1144" s="61" t="s">
        <v>8</v>
      </c>
      <c r="D1144" s="61" t="s">
        <v>58</v>
      </c>
      <c r="E1144" s="61" t="s">
        <v>2</v>
      </c>
      <c r="F1144" s="61" t="s">
        <v>63</v>
      </c>
      <c r="G1144" s="61" t="s">
        <v>22</v>
      </c>
      <c r="H1144" s="11">
        <f>Prislista!H1144*'Prislista 2021-10-01'!$H$1</f>
        <v>223.41600000000003</v>
      </c>
      <c r="I1144" s="11">
        <f>Prislista!I1144*'Prislista 2021-10-01'!$H$1</f>
        <v>248.24</v>
      </c>
      <c r="J1144" s="11">
        <f>Prislista!J1144*'Prislista 2021-10-01'!$H$1</f>
        <v>354.17</v>
      </c>
      <c r="K1144" s="11">
        <f>Prislista!K1144*'Prislista 2021-10-01'!$H$1</f>
        <v>505.04</v>
      </c>
      <c r="L1144" s="61" t="s">
        <v>48</v>
      </c>
      <c r="M1144" s="61">
        <v>24000</v>
      </c>
    </row>
    <row r="1145" spans="1:13" x14ac:dyDescent="0.35">
      <c r="A1145" s="61" t="s">
        <v>109</v>
      </c>
      <c r="B1145" s="61" t="s">
        <v>110</v>
      </c>
      <c r="C1145" s="61" t="s">
        <v>8</v>
      </c>
      <c r="D1145" s="61" t="s">
        <v>58</v>
      </c>
      <c r="E1145" s="61" t="s">
        <v>2</v>
      </c>
      <c r="F1145" s="61" t="s">
        <v>63</v>
      </c>
      <c r="G1145" s="61" t="s">
        <v>23</v>
      </c>
      <c r="H1145" s="11">
        <f>Prislista!H1145*'Prislista 2021-10-01'!$H$1</f>
        <v>223.41600000000003</v>
      </c>
      <c r="I1145" s="11">
        <f>Prislista!I1145*'Prislista 2021-10-01'!$H$1</f>
        <v>248.24</v>
      </c>
      <c r="J1145" s="11">
        <f>Prislista!J1145*'Prislista 2021-10-01'!$H$1</f>
        <v>354.17</v>
      </c>
      <c r="K1145" s="11">
        <f>Prislista!K1145*'Prislista 2021-10-01'!$H$1</f>
        <v>505.04</v>
      </c>
      <c r="L1145" s="61" t="s">
        <v>48</v>
      </c>
      <c r="M1145" s="61">
        <v>24000</v>
      </c>
    </row>
    <row r="1146" spans="1:13" x14ac:dyDescent="0.35">
      <c r="A1146" s="61" t="s">
        <v>109</v>
      </c>
      <c r="B1146" s="61" t="s">
        <v>110</v>
      </c>
      <c r="C1146" s="61" t="s">
        <v>8</v>
      </c>
      <c r="D1146" s="61" t="s">
        <v>58</v>
      </c>
      <c r="E1146" s="61" t="s">
        <v>3</v>
      </c>
      <c r="F1146" s="61" t="s">
        <v>63</v>
      </c>
      <c r="G1146" s="61" t="s">
        <v>24</v>
      </c>
      <c r="H1146" s="11">
        <f>Prislista!H1146*'Prislista 2021-10-01'!$H$1</f>
        <v>223.41600000000003</v>
      </c>
      <c r="I1146" s="11">
        <f>Prislista!I1146*'Prislista 2021-10-01'!$H$1</f>
        <v>248.24</v>
      </c>
      <c r="J1146" s="11">
        <f>Prislista!J1146*'Prislista 2021-10-01'!$H$1</f>
        <v>354.17</v>
      </c>
      <c r="K1146" s="11">
        <f>Prislista!K1146*'Prislista 2021-10-01'!$H$1</f>
        <v>505.04</v>
      </c>
      <c r="L1146" s="61" t="s">
        <v>48</v>
      </c>
      <c r="M1146" s="61">
        <v>24000</v>
      </c>
    </row>
    <row r="1147" spans="1:13" x14ac:dyDescent="0.35">
      <c r="A1147" s="61" t="s">
        <v>109</v>
      </c>
      <c r="B1147" s="61" t="s">
        <v>110</v>
      </c>
      <c r="C1147" s="61" t="s">
        <v>8</v>
      </c>
      <c r="D1147" s="61" t="s">
        <v>59</v>
      </c>
      <c r="E1147" s="61" t="s">
        <v>2</v>
      </c>
      <c r="F1147" s="61" t="s">
        <v>63</v>
      </c>
      <c r="G1147" s="61" t="s">
        <v>60</v>
      </c>
      <c r="H1147" s="11">
        <f>Prislista!H1147*'Prislista 2021-10-01'!$H$1</f>
        <v>223.41600000000003</v>
      </c>
      <c r="I1147" s="11">
        <f>Prislista!I1147*'Prislista 2021-10-01'!$H$1</f>
        <v>248.24</v>
      </c>
      <c r="J1147" s="11">
        <f>Prislista!J1147*'Prislista 2021-10-01'!$H$1</f>
        <v>354.17</v>
      </c>
      <c r="K1147" s="11">
        <f>Prislista!K1147*'Prislista 2021-10-01'!$H$1</f>
        <v>505.04</v>
      </c>
      <c r="L1147" s="61" t="s">
        <v>48</v>
      </c>
      <c r="M1147" s="61">
        <v>24000</v>
      </c>
    </row>
    <row r="1148" spans="1:13" x14ac:dyDescent="0.35">
      <c r="A1148" s="61" t="s">
        <v>109</v>
      </c>
      <c r="B1148" s="61" t="s">
        <v>110</v>
      </c>
      <c r="C1148" s="61" t="s">
        <v>8</v>
      </c>
      <c r="D1148" s="61" t="s">
        <v>59</v>
      </c>
      <c r="E1148" s="61" t="s">
        <v>2</v>
      </c>
      <c r="F1148" s="61" t="s">
        <v>63</v>
      </c>
      <c r="G1148" s="61" t="s">
        <v>25</v>
      </c>
      <c r="H1148" s="11">
        <f>Prislista!H1148*'Prislista 2021-10-01'!$H$1</f>
        <v>223.41600000000003</v>
      </c>
      <c r="I1148" s="11">
        <f>Prislista!I1148*'Prislista 2021-10-01'!$H$1</f>
        <v>248.24</v>
      </c>
      <c r="J1148" s="11">
        <f>Prislista!J1148*'Prislista 2021-10-01'!$H$1</f>
        <v>354.17</v>
      </c>
      <c r="K1148" s="11">
        <f>Prislista!K1148*'Prislista 2021-10-01'!$H$1</f>
        <v>505.04</v>
      </c>
      <c r="L1148" s="61" t="s">
        <v>48</v>
      </c>
      <c r="M1148" s="61">
        <v>24000</v>
      </c>
    </row>
    <row r="1149" spans="1:13" x14ac:dyDescent="0.35">
      <c r="A1149" s="61" t="s">
        <v>109</v>
      </c>
      <c r="B1149" s="61" t="s">
        <v>110</v>
      </c>
      <c r="C1149" s="61" t="s">
        <v>8</v>
      </c>
      <c r="D1149" s="61" t="s">
        <v>59</v>
      </c>
      <c r="E1149" s="61" t="s">
        <v>2</v>
      </c>
      <c r="F1149" s="61" t="s">
        <v>63</v>
      </c>
      <c r="G1149" s="61" t="s">
        <v>26</v>
      </c>
      <c r="H1149" s="11">
        <f>Prislista!H1149*'Prislista 2021-10-01'!$H$1</f>
        <v>223.41600000000003</v>
      </c>
      <c r="I1149" s="11">
        <f>Prislista!I1149*'Prislista 2021-10-01'!$H$1</f>
        <v>248.24</v>
      </c>
      <c r="J1149" s="11">
        <f>Prislista!J1149*'Prislista 2021-10-01'!$H$1</f>
        <v>354.17</v>
      </c>
      <c r="K1149" s="11">
        <f>Prislista!K1149*'Prislista 2021-10-01'!$H$1</f>
        <v>505.04</v>
      </c>
      <c r="L1149" s="61" t="s">
        <v>48</v>
      </c>
      <c r="M1149" s="61">
        <v>24000</v>
      </c>
    </row>
    <row r="1150" spans="1:13" x14ac:dyDescent="0.35">
      <c r="A1150" s="61" t="s">
        <v>109</v>
      </c>
      <c r="B1150" s="61" t="s">
        <v>110</v>
      </c>
      <c r="C1150" s="61" t="s">
        <v>8</v>
      </c>
      <c r="D1150" s="61" t="s">
        <v>59</v>
      </c>
      <c r="E1150" s="61" t="s">
        <v>3</v>
      </c>
      <c r="F1150" s="61" t="s">
        <v>63</v>
      </c>
      <c r="G1150" s="61" t="s">
        <v>27</v>
      </c>
      <c r="H1150" s="11">
        <f>Prislista!H1150*'Prislista 2021-10-01'!$H$1</f>
        <v>223.41600000000003</v>
      </c>
      <c r="I1150" s="11">
        <f>Prislista!I1150*'Prislista 2021-10-01'!$H$1</f>
        <v>248.24</v>
      </c>
      <c r="J1150" s="11">
        <f>Prislista!J1150*'Prislista 2021-10-01'!$H$1</f>
        <v>354.17</v>
      </c>
      <c r="K1150" s="11">
        <f>Prislista!K1150*'Prislista 2021-10-01'!$H$1</f>
        <v>505.04</v>
      </c>
      <c r="L1150" s="61" t="s">
        <v>48</v>
      </c>
      <c r="M1150" s="61">
        <v>24000</v>
      </c>
    </row>
    <row r="1151" spans="1:13" x14ac:dyDescent="0.35">
      <c r="A1151" s="61" t="s">
        <v>109</v>
      </c>
      <c r="B1151" s="61" t="s">
        <v>110</v>
      </c>
      <c r="C1151" s="61" t="s">
        <v>8</v>
      </c>
      <c r="D1151" s="61" t="s">
        <v>61</v>
      </c>
      <c r="E1151" s="61" t="s">
        <v>2</v>
      </c>
      <c r="F1151" s="61" t="s">
        <v>63</v>
      </c>
      <c r="G1151" s="61" t="s">
        <v>62</v>
      </c>
      <c r="H1151" s="11">
        <f>Prislista!H1151*'Prislista 2021-10-01'!$H$1</f>
        <v>223.41600000000003</v>
      </c>
      <c r="I1151" s="11">
        <f>Prislista!I1151*'Prislista 2021-10-01'!$H$1</f>
        <v>248.24</v>
      </c>
      <c r="J1151" s="11">
        <f>Prislista!J1151*'Prislista 2021-10-01'!$H$1</f>
        <v>354.17</v>
      </c>
      <c r="K1151" s="11">
        <f>Prislista!K1151*'Prislista 2021-10-01'!$H$1</f>
        <v>505.04</v>
      </c>
      <c r="L1151" s="61" t="s">
        <v>48</v>
      </c>
      <c r="M1151" s="61">
        <v>24000</v>
      </c>
    </row>
    <row r="1152" spans="1:13" x14ac:dyDescent="0.35">
      <c r="A1152" s="61" t="s">
        <v>182</v>
      </c>
      <c r="B1152" s="61" t="s">
        <v>120</v>
      </c>
      <c r="C1152" s="61" t="s">
        <v>4</v>
      </c>
      <c r="D1152" s="61" t="s">
        <v>47</v>
      </c>
      <c r="E1152" s="61" t="s">
        <v>2</v>
      </c>
      <c r="F1152" s="61" t="s">
        <v>63</v>
      </c>
      <c r="G1152" s="61" t="s">
        <v>10</v>
      </c>
      <c r="H1152" s="11">
        <f>Prislista!H1152*'Prislista 2021-10-01'!$H$1</f>
        <v>409.08240000000001</v>
      </c>
      <c r="I1152" s="11">
        <f>Prislista!I1152*'Prislista 2021-10-01'!$H$1</f>
        <v>454.53600000000006</v>
      </c>
      <c r="J1152" s="11">
        <f>Prislista!J1152*'Prislista 2021-10-01'!$H$1</f>
        <v>505.04</v>
      </c>
      <c r="K1152" s="11">
        <f>Prislista!K1152*'Prislista 2021-10-01'!$H$1</f>
        <v>588.5</v>
      </c>
      <c r="L1152" s="61" t="s">
        <v>48</v>
      </c>
      <c r="M1152" s="61">
        <v>26000</v>
      </c>
    </row>
    <row r="1153" spans="1:13" x14ac:dyDescent="0.35">
      <c r="A1153" s="61" t="s">
        <v>182</v>
      </c>
      <c r="B1153" s="61" t="s">
        <v>120</v>
      </c>
      <c r="C1153" s="61" t="s">
        <v>4</v>
      </c>
      <c r="D1153" s="61" t="s">
        <v>47</v>
      </c>
      <c r="E1153" s="61" t="s">
        <v>2</v>
      </c>
      <c r="F1153" s="61" t="s">
        <v>63</v>
      </c>
      <c r="G1153" s="61" t="s">
        <v>11</v>
      </c>
      <c r="H1153" s="11">
        <f>Prislista!H1153*'Prislista 2021-10-01'!$H$1</f>
        <v>409.08240000000001</v>
      </c>
      <c r="I1153" s="11">
        <f>Prislista!I1153*'Prislista 2021-10-01'!$H$1</f>
        <v>454.53600000000006</v>
      </c>
      <c r="J1153" s="11">
        <f>Prislista!J1153*'Prislista 2021-10-01'!$H$1</f>
        <v>505.04</v>
      </c>
      <c r="K1153" s="11">
        <f>Prislista!K1153*'Prislista 2021-10-01'!$H$1</f>
        <v>588.5</v>
      </c>
      <c r="L1153" s="61" t="s">
        <v>48</v>
      </c>
      <c r="M1153" s="61">
        <v>26000</v>
      </c>
    </row>
    <row r="1154" spans="1:13" x14ac:dyDescent="0.35">
      <c r="A1154" s="61" t="s">
        <v>182</v>
      </c>
      <c r="B1154" s="61" t="s">
        <v>120</v>
      </c>
      <c r="C1154" s="61" t="s">
        <v>4</v>
      </c>
      <c r="D1154" s="61" t="s">
        <v>47</v>
      </c>
      <c r="E1154" s="61" t="s">
        <v>2</v>
      </c>
      <c r="F1154" s="61" t="s">
        <v>63</v>
      </c>
      <c r="G1154" s="61" t="s">
        <v>49</v>
      </c>
      <c r="H1154" s="11">
        <f>Prislista!H1154*'Prislista 2021-10-01'!$H$1</f>
        <v>409.08240000000001</v>
      </c>
      <c r="I1154" s="11">
        <f>Prislista!I1154*'Prislista 2021-10-01'!$H$1</f>
        <v>454.53600000000006</v>
      </c>
      <c r="J1154" s="11">
        <f>Prislista!J1154*'Prislista 2021-10-01'!$H$1</f>
        <v>505.04</v>
      </c>
      <c r="K1154" s="11">
        <f>Prislista!K1154*'Prislista 2021-10-01'!$H$1</f>
        <v>588.5</v>
      </c>
      <c r="L1154" s="61" t="s">
        <v>48</v>
      </c>
      <c r="M1154" s="61">
        <v>26000</v>
      </c>
    </row>
    <row r="1155" spans="1:13" x14ac:dyDescent="0.35">
      <c r="A1155" s="61" t="s">
        <v>182</v>
      </c>
      <c r="B1155" s="61" t="s">
        <v>120</v>
      </c>
      <c r="C1155" s="61" t="s">
        <v>4</v>
      </c>
      <c r="D1155" s="61" t="s">
        <v>47</v>
      </c>
      <c r="E1155" s="61" t="s">
        <v>2</v>
      </c>
      <c r="F1155" s="61" t="s">
        <v>63</v>
      </c>
      <c r="G1155" s="61" t="s">
        <v>12</v>
      </c>
      <c r="H1155" s="11">
        <f>Prislista!H1155*'Prislista 2021-10-01'!$H$1</f>
        <v>409.08240000000001</v>
      </c>
      <c r="I1155" s="11">
        <f>Prislista!I1155*'Prislista 2021-10-01'!$H$1</f>
        <v>454.53600000000006</v>
      </c>
      <c r="J1155" s="11">
        <f>Prislista!J1155*'Prislista 2021-10-01'!$H$1</f>
        <v>505.04</v>
      </c>
      <c r="K1155" s="11">
        <f>Prislista!K1155*'Prislista 2021-10-01'!$H$1</f>
        <v>588.5</v>
      </c>
      <c r="L1155" s="61" t="s">
        <v>48</v>
      </c>
      <c r="M1155" s="61">
        <v>26000</v>
      </c>
    </row>
    <row r="1156" spans="1:13" x14ac:dyDescent="0.35">
      <c r="A1156" s="61" t="s">
        <v>182</v>
      </c>
      <c r="B1156" s="61" t="s">
        <v>120</v>
      </c>
      <c r="C1156" s="61" t="s">
        <v>4</v>
      </c>
      <c r="D1156" s="61" t="s">
        <v>50</v>
      </c>
      <c r="E1156" s="61" t="s">
        <v>2</v>
      </c>
      <c r="F1156" s="61" t="s">
        <v>63</v>
      </c>
      <c r="G1156" s="61" t="s">
        <v>13</v>
      </c>
      <c r="H1156" s="11">
        <f>Prislista!H1156*'Prislista 2021-10-01'!$H$1</f>
        <v>439.12800000000004</v>
      </c>
      <c r="I1156" s="11">
        <f>Prislista!I1156*'Prislista 2021-10-01'!$H$1</f>
        <v>487.92</v>
      </c>
      <c r="J1156" s="11">
        <f>Prislista!J1156*'Prislista 2021-10-01'!$H$1</f>
        <v>696.57</v>
      </c>
      <c r="K1156" s="11">
        <f>Prislista!K1156*'Prislista 2021-10-01'!$H$1</f>
        <v>995.1</v>
      </c>
      <c r="L1156" s="61" t="s">
        <v>48</v>
      </c>
      <c r="M1156" s="61">
        <v>26000</v>
      </c>
    </row>
    <row r="1157" spans="1:13" x14ac:dyDescent="0.35">
      <c r="A1157" s="61" t="s">
        <v>182</v>
      </c>
      <c r="B1157" s="61" t="s">
        <v>120</v>
      </c>
      <c r="C1157" s="61" t="s">
        <v>4</v>
      </c>
      <c r="D1157" s="61" t="s">
        <v>50</v>
      </c>
      <c r="E1157" s="61" t="s">
        <v>2</v>
      </c>
      <c r="F1157" s="61" t="s">
        <v>63</v>
      </c>
      <c r="G1157" s="61" t="s">
        <v>14</v>
      </c>
      <c r="H1157" s="11">
        <f>Prislista!H1157*'Prislista 2021-10-01'!$H$1</f>
        <v>439.12800000000004</v>
      </c>
      <c r="I1157" s="11">
        <f>Prislista!I1157*'Prislista 2021-10-01'!$H$1</f>
        <v>487.92</v>
      </c>
      <c r="J1157" s="11">
        <f>Prislista!J1157*'Prislista 2021-10-01'!$H$1</f>
        <v>696.57</v>
      </c>
      <c r="K1157" s="11">
        <f>Prislista!K1157*'Prislista 2021-10-01'!$H$1</f>
        <v>995.1</v>
      </c>
      <c r="L1157" s="61" t="s">
        <v>48</v>
      </c>
      <c r="M1157" s="61">
        <v>26000</v>
      </c>
    </row>
    <row r="1158" spans="1:13" x14ac:dyDescent="0.35">
      <c r="A1158" s="61" t="s">
        <v>182</v>
      </c>
      <c r="B1158" s="61" t="s">
        <v>120</v>
      </c>
      <c r="C1158" s="61" t="s">
        <v>4</v>
      </c>
      <c r="D1158" s="61" t="s">
        <v>50</v>
      </c>
      <c r="E1158" s="61" t="s">
        <v>2</v>
      </c>
      <c r="F1158" s="61" t="s">
        <v>63</v>
      </c>
      <c r="G1158" s="61" t="s">
        <v>15</v>
      </c>
      <c r="H1158" s="11">
        <f>Prislista!H1158*'Prislista 2021-10-01'!$H$1</f>
        <v>439.12800000000004</v>
      </c>
      <c r="I1158" s="11">
        <f>Prislista!I1158*'Prislista 2021-10-01'!$H$1</f>
        <v>487.92</v>
      </c>
      <c r="J1158" s="11">
        <f>Prislista!J1158*'Prislista 2021-10-01'!$H$1</f>
        <v>696.57</v>
      </c>
      <c r="K1158" s="11">
        <f>Prislista!K1158*'Prislista 2021-10-01'!$H$1</f>
        <v>995.1</v>
      </c>
      <c r="L1158" s="61" t="s">
        <v>48</v>
      </c>
      <c r="M1158" s="61">
        <v>26000</v>
      </c>
    </row>
    <row r="1159" spans="1:13" x14ac:dyDescent="0.35">
      <c r="A1159" s="61" t="s">
        <v>182</v>
      </c>
      <c r="B1159" s="61" t="s">
        <v>120</v>
      </c>
      <c r="C1159" s="61" t="s">
        <v>4</v>
      </c>
      <c r="D1159" s="61" t="s">
        <v>50</v>
      </c>
      <c r="E1159" s="61" t="s">
        <v>2</v>
      </c>
      <c r="F1159" s="61" t="s">
        <v>63</v>
      </c>
      <c r="G1159" s="61" t="s">
        <v>16</v>
      </c>
      <c r="H1159" s="11">
        <f>Prislista!H1159*'Prislista 2021-10-01'!$H$1</f>
        <v>439.12800000000004</v>
      </c>
      <c r="I1159" s="11">
        <f>Prislista!I1159*'Prislista 2021-10-01'!$H$1</f>
        <v>487.92</v>
      </c>
      <c r="J1159" s="11">
        <f>Prislista!J1159*'Prislista 2021-10-01'!$H$1</f>
        <v>696.57</v>
      </c>
      <c r="K1159" s="11">
        <f>Prislista!K1159*'Prislista 2021-10-01'!$H$1</f>
        <v>995.1</v>
      </c>
      <c r="L1159" s="61" t="s">
        <v>48</v>
      </c>
      <c r="M1159" s="61">
        <v>26000</v>
      </c>
    </row>
    <row r="1160" spans="1:13" x14ac:dyDescent="0.35">
      <c r="A1160" s="61" t="s">
        <v>182</v>
      </c>
      <c r="B1160" s="61" t="s">
        <v>120</v>
      </c>
      <c r="C1160" s="61" t="s">
        <v>4</v>
      </c>
      <c r="D1160" s="61" t="s">
        <v>50</v>
      </c>
      <c r="E1160" s="61" t="s">
        <v>2</v>
      </c>
      <c r="F1160" s="61" t="s">
        <v>63</v>
      </c>
      <c r="G1160" s="61" t="s">
        <v>17</v>
      </c>
      <c r="H1160" s="11">
        <f>Prislista!H1160*'Prislista 2021-10-01'!$H$1</f>
        <v>439.12800000000004</v>
      </c>
      <c r="I1160" s="11">
        <f>Prislista!I1160*'Prislista 2021-10-01'!$H$1</f>
        <v>487.92</v>
      </c>
      <c r="J1160" s="11">
        <f>Prislista!J1160*'Prislista 2021-10-01'!$H$1</f>
        <v>696.57</v>
      </c>
      <c r="K1160" s="11">
        <f>Prislista!K1160*'Prislista 2021-10-01'!$H$1</f>
        <v>995.1</v>
      </c>
      <c r="L1160" s="61" t="s">
        <v>48</v>
      </c>
      <c r="M1160" s="61">
        <v>26000</v>
      </c>
    </row>
    <row r="1161" spans="1:13" x14ac:dyDescent="0.35">
      <c r="A1161" s="61" t="s">
        <v>182</v>
      </c>
      <c r="B1161" s="61" t="s">
        <v>120</v>
      </c>
      <c r="C1161" s="61" t="s">
        <v>4</v>
      </c>
      <c r="D1161" s="61" t="s">
        <v>51</v>
      </c>
      <c r="E1161" s="61" t="s">
        <v>2</v>
      </c>
      <c r="F1161" s="61" t="s">
        <v>63</v>
      </c>
      <c r="G1161" s="61" t="s">
        <v>18</v>
      </c>
      <c r="H1161" s="11">
        <f>Prislista!H1161*'Prislista 2021-10-01'!$H$1</f>
        <v>330.30900000000003</v>
      </c>
      <c r="I1161" s="11">
        <f>Prislista!I1161*'Prislista 2021-10-01'!$H$1</f>
        <v>367.01000000000005</v>
      </c>
      <c r="J1161" s="11">
        <f>Prislista!J1161*'Prislista 2021-10-01'!$H$1</f>
        <v>524.30000000000007</v>
      </c>
      <c r="K1161" s="11">
        <f>Prislista!K1161*'Prislista 2021-10-01'!$H$1</f>
        <v>749</v>
      </c>
      <c r="L1161" s="61" t="s">
        <v>48</v>
      </c>
      <c r="M1161" s="61">
        <v>26000</v>
      </c>
    </row>
    <row r="1162" spans="1:13" x14ac:dyDescent="0.35">
      <c r="A1162" s="61" t="s">
        <v>182</v>
      </c>
      <c r="B1162" s="61" t="s">
        <v>120</v>
      </c>
      <c r="C1162" s="61" t="s">
        <v>4</v>
      </c>
      <c r="D1162" s="61" t="s">
        <v>51</v>
      </c>
      <c r="E1162" s="61" t="s">
        <v>2</v>
      </c>
      <c r="F1162" s="61" t="s">
        <v>63</v>
      </c>
      <c r="G1162" s="61" t="s">
        <v>19</v>
      </c>
      <c r="H1162" s="11">
        <f>Prislista!H1162*'Prislista 2021-10-01'!$H$1</f>
        <v>330.30900000000003</v>
      </c>
      <c r="I1162" s="11">
        <f>Prislista!I1162*'Prislista 2021-10-01'!$H$1</f>
        <v>367.01000000000005</v>
      </c>
      <c r="J1162" s="11">
        <f>Prislista!J1162*'Prislista 2021-10-01'!$H$1</f>
        <v>524.30000000000007</v>
      </c>
      <c r="K1162" s="11">
        <f>Prislista!K1162*'Prislista 2021-10-01'!$H$1</f>
        <v>749</v>
      </c>
      <c r="L1162" s="61" t="s">
        <v>48</v>
      </c>
      <c r="M1162" s="61">
        <v>26000</v>
      </c>
    </row>
    <row r="1163" spans="1:13" x14ac:dyDescent="0.35">
      <c r="A1163" s="61" t="s">
        <v>182</v>
      </c>
      <c r="B1163" s="61" t="s">
        <v>120</v>
      </c>
      <c r="C1163" s="61" t="s">
        <v>4</v>
      </c>
      <c r="D1163" s="61" t="s">
        <v>51</v>
      </c>
      <c r="E1163" s="61" t="s">
        <v>3</v>
      </c>
      <c r="F1163" s="61" t="s">
        <v>63</v>
      </c>
      <c r="G1163" s="61" t="s">
        <v>20</v>
      </c>
      <c r="H1163" s="11">
        <f>Prislista!H1163*'Prislista 2021-10-01'!$H$1</f>
        <v>260.01</v>
      </c>
      <c r="I1163" s="11">
        <f>Prislista!I1163*'Prislista 2021-10-01'!$H$1</f>
        <v>288.90000000000003</v>
      </c>
      <c r="J1163" s="11">
        <f>Prislista!J1163*'Prislista 2021-10-01'!$H$1</f>
        <v>411.95000000000005</v>
      </c>
      <c r="K1163" s="11">
        <f>Prislista!K1163*'Prislista 2021-10-01'!$H$1</f>
        <v>588.5</v>
      </c>
      <c r="L1163" s="61" t="s">
        <v>48</v>
      </c>
      <c r="M1163" s="61">
        <v>26000</v>
      </c>
    </row>
    <row r="1164" spans="1:13" x14ac:dyDescent="0.35">
      <c r="A1164" s="61" t="s">
        <v>182</v>
      </c>
      <c r="B1164" s="61" t="s">
        <v>120</v>
      </c>
      <c r="C1164" s="61" t="s">
        <v>4</v>
      </c>
      <c r="D1164" s="61" t="s">
        <v>51</v>
      </c>
      <c r="E1164" s="61" t="s">
        <v>3</v>
      </c>
      <c r="F1164" s="61" t="s">
        <v>63</v>
      </c>
      <c r="G1164" s="61" t="s">
        <v>21</v>
      </c>
      <c r="H1164" s="11">
        <f>Prislista!H1164*'Prislista 2021-10-01'!$H$1</f>
        <v>260.01</v>
      </c>
      <c r="I1164" s="11">
        <f>Prislista!I1164*'Prislista 2021-10-01'!$H$1</f>
        <v>288.90000000000003</v>
      </c>
      <c r="J1164" s="11">
        <f>Prislista!J1164*'Prislista 2021-10-01'!$H$1</f>
        <v>411.95000000000005</v>
      </c>
      <c r="K1164" s="11">
        <f>Prislista!K1164*'Prislista 2021-10-01'!$H$1</f>
        <v>588.5</v>
      </c>
      <c r="L1164" s="61" t="s">
        <v>48</v>
      </c>
      <c r="M1164" s="61">
        <v>26000</v>
      </c>
    </row>
    <row r="1165" spans="1:13" x14ac:dyDescent="0.35">
      <c r="A1165" s="61" t="s">
        <v>182</v>
      </c>
      <c r="B1165" s="61" t="s">
        <v>120</v>
      </c>
      <c r="C1165" s="61" t="s">
        <v>4</v>
      </c>
      <c r="D1165" s="61" t="s">
        <v>52</v>
      </c>
      <c r="E1165" s="61" t="s">
        <v>2</v>
      </c>
      <c r="F1165" s="61" t="s">
        <v>63</v>
      </c>
      <c r="G1165" s="61" t="s">
        <v>53</v>
      </c>
      <c r="H1165" s="11">
        <f>Prislista!H1165*'Prislista 2021-10-01'!$H$1</f>
        <v>424.68300000000005</v>
      </c>
      <c r="I1165" s="11">
        <f>Prislista!I1165*'Prislista 2021-10-01'!$H$1</f>
        <v>471.87</v>
      </c>
      <c r="J1165" s="11">
        <f>Prislista!J1165*'Prislista 2021-10-01'!$H$1</f>
        <v>524.30000000000007</v>
      </c>
      <c r="K1165" s="11">
        <f>Prislista!K1165*'Prislista 2021-10-01'!$H$1</f>
        <v>749</v>
      </c>
      <c r="L1165" s="61" t="s">
        <v>48</v>
      </c>
      <c r="M1165" s="61">
        <v>26000</v>
      </c>
    </row>
    <row r="1166" spans="1:13" x14ac:dyDescent="0.35">
      <c r="A1166" s="61" t="s">
        <v>182</v>
      </c>
      <c r="B1166" s="61" t="s">
        <v>120</v>
      </c>
      <c r="C1166" s="61" t="s">
        <v>4</v>
      </c>
      <c r="D1166" s="61" t="s">
        <v>52</v>
      </c>
      <c r="E1166" s="61" t="s">
        <v>2</v>
      </c>
      <c r="F1166" s="61" t="s">
        <v>63</v>
      </c>
      <c r="G1166" s="61" t="s">
        <v>54</v>
      </c>
      <c r="H1166" s="11">
        <f>Prislista!H1166*'Prislista 2021-10-01'!$H$1</f>
        <v>424.68300000000005</v>
      </c>
      <c r="I1166" s="11">
        <f>Prislista!I1166*'Prislista 2021-10-01'!$H$1</f>
        <v>471.87</v>
      </c>
      <c r="J1166" s="11">
        <f>Prislista!J1166*'Prislista 2021-10-01'!$H$1</f>
        <v>524.30000000000007</v>
      </c>
      <c r="K1166" s="11">
        <f>Prislista!K1166*'Prislista 2021-10-01'!$H$1</f>
        <v>749</v>
      </c>
      <c r="L1166" s="61" t="s">
        <v>48</v>
      </c>
      <c r="M1166" s="61">
        <v>26000</v>
      </c>
    </row>
    <row r="1167" spans="1:13" x14ac:dyDescent="0.35">
      <c r="A1167" s="61" t="s">
        <v>182</v>
      </c>
      <c r="B1167" s="61" t="s">
        <v>120</v>
      </c>
      <c r="C1167" s="61" t="s">
        <v>4</v>
      </c>
      <c r="D1167" s="61" t="s">
        <v>52</v>
      </c>
      <c r="E1167" s="61" t="s">
        <v>2</v>
      </c>
      <c r="F1167" s="61" t="s">
        <v>63</v>
      </c>
      <c r="G1167" s="61" t="s">
        <v>55</v>
      </c>
      <c r="H1167" s="11">
        <f>Prislista!H1167*'Prislista 2021-10-01'!$H$1</f>
        <v>424.68300000000005</v>
      </c>
      <c r="I1167" s="11">
        <f>Prislista!I1167*'Prislista 2021-10-01'!$H$1</f>
        <v>471.87</v>
      </c>
      <c r="J1167" s="11">
        <f>Prislista!J1167*'Prislista 2021-10-01'!$H$1</f>
        <v>524.30000000000007</v>
      </c>
      <c r="K1167" s="11">
        <f>Prislista!K1167*'Prislista 2021-10-01'!$H$1</f>
        <v>749</v>
      </c>
      <c r="L1167" s="61" t="s">
        <v>48</v>
      </c>
      <c r="M1167" s="61">
        <v>26000</v>
      </c>
    </row>
    <row r="1168" spans="1:13" x14ac:dyDescent="0.35">
      <c r="A1168" s="61" t="s">
        <v>182</v>
      </c>
      <c r="B1168" s="61" t="s">
        <v>120</v>
      </c>
      <c r="C1168" s="61" t="s">
        <v>4</v>
      </c>
      <c r="D1168" s="61" t="s">
        <v>52</v>
      </c>
      <c r="E1168" s="61" t="s">
        <v>2</v>
      </c>
      <c r="F1168" s="61" t="s">
        <v>63</v>
      </c>
      <c r="G1168" s="61" t="s">
        <v>56</v>
      </c>
      <c r="H1168" s="11">
        <f>Prislista!H1168*'Prislista 2021-10-01'!$H$1</f>
        <v>424.68300000000005</v>
      </c>
      <c r="I1168" s="11">
        <f>Prislista!I1168*'Prislista 2021-10-01'!$H$1</f>
        <v>471.87</v>
      </c>
      <c r="J1168" s="11">
        <f>Prislista!J1168*'Prislista 2021-10-01'!$H$1</f>
        <v>524.30000000000007</v>
      </c>
      <c r="K1168" s="11">
        <f>Prislista!K1168*'Prislista 2021-10-01'!$H$1</f>
        <v>749</v>
      </c>
      <c r="L1168" s="61" t="s">
        <v>48</v>
      </c>
      <c r="M1168" s="61">
        <v>26000</v>
      </c>
    </row>
    <row r="1169" spans="1:13" x14ac:dyDescent="0.35">
      <c r="A1169" s="61" t="s">
        <v>182</v>
      </c>
      <c r="B1169" s="61" t="s">
        <v>120</v>
      </c>
      <c r="C1169" s="61" t="s">
        <v>4</v>
      </c>
      <c r="D1169" s="61" t="s">
        <v>52</v>
      </c>
      <c r="E1169" s="61" t="s">
        <v>2</v>
      </c>
      <c r="F1169" s="61" t="s">
        <v>63</v>
      </c>
      <c r="G1169" s="61" t="s">
        <v>57</v>
      </c>
      <c r="H1169" s="11">
        <f>Prislista!H1169*'Prislista 2021-10-01'!$H$1</f>
        <v>424.68300000000005</v>
      </c>
      <c r="I1169" s="11">
        <f>Prislista!I1169*'Prislista 2021-10-01'!$H$1</f>
        <v>471.87</v>
      </c>
      <c r="J1169" s="11">
        <f>Prislista!J1169*'Prislista 2021-10-01'!$H$1</f>
        <v>524.30000000000007</v>
      </c>
      <c r="K1169" s="11">
        <f>Prislista!K1169*'Prislista 2021-10-01'!$H$1</f>
        <v>749</v>
      </c>
      <c r="L1169" s="61" t="s">
        <v>48</v>
      </c>
      <c r="M1169" s="61">
        <v>26000</v>
      </c>
    </row>
    <row r="1170" spans="1:13" x14ac:dyDescent="0.35">
      <c r="A1170" s="61" t="s">
        <v>182</v>
      </c>
      <c r="B1170" s="61" t="s">
        <v>120</v>
      </c>
      <c r="C1170" s="61" t="s">
        <v>4</v>
      </c>
      <c r="D1170" s="61" t="s">
        <v>58</v>
      </c>
      <c r="E1170" s="61" t="s">
        <v>2</v>
      </c>
      <c r="F1170" s="61" t="s">
        <v>63</v>
      </c>
      <c r="G1170" s="61" t="s">
        <v>22</v>
      </c>
      <c r="H1170" s="11">
        <f>Prislista!H1170*'Prislista 2021-10-01'!$H$1</f>
        <v>391.94100000000003</v>
      </c>
      <c r="I1170" s="11">
        <f>Prislista!I1170*'Prislista 2021-10-01'!$H$1</f>
        <v>435.49</v>
      </c>
      <c r="J1170" s="11">
        <f>Prislista!J1170*'Prislista 2021-10-01'!$H$1</f>
        <v>527.51</v>
      </c>
      <c r="K1170" s="11">
        <f>Prislista!K1170*'Prislista 2021-10-01'!$H$1</f>
        <v>619.53000000000009</v>
      </c>
      <c r="L1170" s="61" t="s">
        <v>48</v>
      </c>
      <c r="M1170" s="61">
        <v>26000</v>
      </c>
    </row>
    <row r="1171" spans="1:13" x14ac:dyDescent="0.35">
      <c r="A1171" s="61" t="s">
        <v>182</v>
      </c>
      <c r="B1171" s="61" t="s">
        <v>120</v>
      </c>
      <c r="C1171" s="61" t="s">
        <v>4</v>
      </c>
      <c r="D1171" s="61" t="s">
        <v>58</v>
      </c>
      <c r="E1171" s="61" t="s">
        <v>2</v>
      </c>
      <c r="F1171" s="61" t="s">
        <v>63</v>
      </c>
      <c r="G1171" s="61" t="s">
        <v>23</v>
      </c>
      <c r="H1171" s="11">
        <f>Prislista!H1171*'Prislista 2021-10-01'!$H$1</f>
        <v>391.94100000000003</v>
      </c>
      <c r="I1171" s="11">
        <f>Prislista!I1171*'Prislista 2021-10-01'!$H$1</f>
        <v>435.49</v>
      </c>
      <c r="J1171" s="11">
        <f>Prislista!J1171*'Prislista 2021-10-01'!$H$1</f>
        <v>527.51</v>
      </c>
      <c r="K1171" s="11">
        <f>Prislista!K1171*'Prislista 2021-10-01'!$H$1</f>
        <v>619.53000000000009</v>
      </c>
      <c r="L1171" s="61" t="s">
        <v>48</v>
      </c>
      <c r="M1171" s="61">
        <v>26000</v>
      </c>
    </row>
    <row r="1172" spans="1:13" x14ac:dyDescent="0.35">
      <c r="A1172" s="61" t="s">
        <v>182</v>
      </c>
      <c r="B1172" s="61" t="s">
        <v>120</v>
      </c>
      <c r="C1172" s="61" t="s">
        <v>4</v>
      </c>
      <c r="D1172" s="61" t="s">
        <v>58</v>
      </c>
      <c r="E1172" s="61" t="s">
        <v>3</v>
      </c>
      <c r="F1172" s="61" t="s">
        <v>63</v>
      </c>
      <c r="G1172" s="61" t="s">
        <v>24</v>
      </c>
      <c r="H1172" s="11">
        <f>Prislista!H1172*'Prislista 2021-10-01'!$H$1</f>
        <v>391.94100000000003</v>
      </c>
      <c r="I1172" s="11">
        <f>Prislista!I1172*'Prislista 2021-10-01'!$H$1</f>
        <v>435.49</v>
      </c>
      <c r="J1172" s="11">
        <f>Prislista!J1172*'Prislista 2021-10-01'!$H$1</f>
        <v>527.51</v>
      </c>
      <c r="K1172" s="11">
        <f>Prislista!K1172*'Prislista 2021-10-01'!$H$1</f>
        <v>619.53000000000009</v>
      </c>
      <c r="L1172" s="61" t="s">
        <v>48</v>
      </c>
      <c r="M1172" s="61">
        <v>26000</v>
      </c>
    </row>
    <row r="1173" spans="1:13" x14ac:dyDescent="0.35">
      <c r="A1173" s="61" t="s">
        <v>182</v>
      </c>
      <c r="B1173" s="61" t="s">
        <v>120</v>
      </c>
      <c r="C1173" s="61" t="s">
        <v>4</v>
      </c>
      <c r="D1173" s="61" t="s">
        <v>59</v>
      </c>
      <c r="E1173" s="61" t="s">
        <v>2</v>
      </c>
      <c r="F1173" s="61" t="s">
        <v>63</v>
      </c>
      <c r="G1173" s="61" t="s">
        <v>60</v>
      </c>
      <c r="H1173" s="11">
        <f>Prislista!H1173*'Prislista 2021-10-01'!$H$1</f>
        <v>375.57000000000005</v>
      </c>
      <c r="I1173" s="11">
        <f>Prislista!I1173*'Prislista 2021-10-01'!$H$1</f>
        <v>417.3</v>
      </c>
      <c r="J1173" s="11">
        <f>Prislista!J1173*'Prislista 2021-10-01'!$H$1</f>
        <v>505.04</v>
      </c>
      <c r="K1173" s="11">
        <f>Prislista!K1173*'Prislista 2021-10-01'!$H$1</f>
        <v>593.85</v>
      </c>
      <c r="L1173" s="61" t="s">
        <v>48</v>
      </c>
      <c r="M1173" s="61">
        <v>26000</v>
      </c>
    </row>
    <row r="1174" spans="1:13" x14ac:dyDescent="0.35">
      <c r="A1174" s="61" t="s">
        <v>182</v>
      </c>
      <c r="B1174" s="61" t="s">
        <v>120</v>
      </c>
      <c r="C1174" s="61" t="s">
        <v>4</v>
      </c>
      <c r="D1174" s="61" t="s">
        <v>59</v>
      </c>
      <c r="E1174" s="61" t="s">
        <v>2</v>
      </c>
      <c r="F1174" s="61" t="s">
        <v>63</v>
      </c>
      <c r="G1174" s="61" t="s">
        <v>25</v>
      </c>
      <c r="H1174" s="11">
        <f>Prislista!H1174*'Prislista 2021-10-01'!$H$1</f>
        <v>375.57000000000005</v>
      </c>
      <c r="I1174" s="11">
        <f>Prislista!I1174*'Prislista 2021-10-01'!$H$1</f>
        <v>417.3</v>
      </c>
      <c r="J1174" s="11">
        <f>Prislista!J1174*'Prislista 2021-10-01'!$H$1</f>
        <v>505.04</v>
      </c>
      <c r="K1174" s="11">
        <f>Prislista!K1174*'Prislista 2021-10-01'!$H$1</f>
        <v>593.85</v>
      </c>
      <c r="L1174" s="61" t="s">
        <v>48</v>
      </c>
      <c r="M1174" s="61">
        <v>26000</v>
      </c>
    </row>
    <row r="1175" spans="1:13" x14ac:dyDescent="0.35">
      <c r="A1175" s="61" t="s">
        <v>182</v>
      </c>
      <c r="B1175" s="61" t="s">
        <v>120</v>
      </c>
      <c r="C1175" s="61" t="s">
        <v>4</v>
      </c>
      <c r="D1175" s="61" t="s">
        <v>59</v>
      </c>
      <c r="E1175" s="61" t="s">
        <v>2</v>
      </c>
      <c r="F1175" s="61" t="s">
        <v>63</v>
      </c>
      <c r="G1175" s="61" t="s">
        <v>26</v>
      </c>
      <c r="H1175" s="11">
        <f>Prislista!H1175*'Prislista 2021-10-01'!$H$1</f>
        <v>375.57000000000005</v>
      </c>
      <c r="I1175" s="11">
        <f>Prislista!I1175*'Prislista 2021-10-01'!$H$1</f>
        <v>417.3</v>
      </c>
      <c r="J1175" s="11">
        <f>Prislista!J1175*'Prislista 2021-10-01'!$H$1</f>
        <v>505.04</v>
      </c>
      <c r="K1175" s="11">
        <f>Prislista!K1175*'Prislista 2021-10-01'!$H$1</f>
        <v>593.85</v>
      </c>
      <c r="L1175" s="61" t="s">
        <v>48</v>
      </c>
      <c r="M1175" s="61">
        <v>26000</v>
      </c>
    </row>
    <row r="1176" spans="1:13" x14ac:dyDescent="0.35">
      <c r="A1176" s="61" t="s">
        <v>182</v>
      </c>
      <c r="B1176" s="61" t="s">
        <v>120</v>
      </c>
      <c r="C1176" s="61" t="s">
        <v>4</v>
      </c>
      <c r="D1176" s="61" t="s">
        <v>59</v>
      </c>
      <c r="E1176" s="61" t="s">
        <v>3</v>
      </c>
      <c r="F1176" s="61" t="s">
        <v>63</v>
      </c>
      <c r="G1176" s="61" t="s">
        <v>27</v>
      </c>
      <c r="H1176" s="11">
        <f>Prislista!H1176*'Prislista 2021-10-01'!$H$1</f>
        <v>375.57000000000005</v>
      </c>
      <c r="I1176" s="11">
        <f>Prislista!I1176*'Prislista 2021-10-01'!$H$1</f>
        <v>417.3</v>
      </c>
      <c r="J1176" s="11">
        <f>Prislista!J1176*'Prislista 2021-10-01'!$H$1</f>
        <v>505.04</v>
      </c>
      <c r="K1176" s="11">
        <f>Prislista!K1176*'Prislista 2021-10-01'!$H$1</f>
        <v>593.85</v>
      </c>
      <c r="L1176" s="61" t="s">
        <v>48</v>
      </c>
      <c r="M1176" s="61">
        <v>26000</v>
      </c>
    </row>
    <row r="1177" spans="1:13" x14ac:dyDescent="0.35">
      <c r="A1177" s="61" t="s">
        <v>182</v>
      </c>
      <c r="B1177" s="61" t="s">
        <v>120</v>
      </c>
      <c r="C1177" s="61" t="s">
        <v>4</v>
      </c>
      <c r="D1177" s="61" t="s">
        <v>61</v>
      </c>
      <c r="E1177" s="61" t="s">
        <v>2</v>
      </c>
      <c r="F1177" s="61" t="s">
        <v>63</v>
      </c>
      <c r="G1177" s="61" t="s">
        <v>62</v>
      </c>
      <c r="H1177" s="11">
        <f>Prislista!H1177*'Prislista 2021-10-01'!$H$1</f>
        <v>220.52700000000002</v>
      </c>
      <c r="I1177" s="11">
        <f>Prislista!I1177*'Prislista 2021-10-01'!$H$1</f>
        <v>245.03</v>
      </c>
      <c r="J1177" s="11">
        <f>Prislista!J1177*'Prislista 2021-10-01'!$H$1</f>
        <v>348.82</v>
      </c>
      <c r="K1177" s="11">
        <f>Prislista!K1177*'Prislista 2021-10-01'!$H$1</f>
        <v>497.55</v>
      </c>
      <c r="L1177" s="61" t="s">
        <v>48</v>
      </c>
      <c r="M1177" s="61">
        <v>26000</v>
      </c>
    </row>
    <row r="1178" spans="1:13" x14ac:dyDescent="0.35">
      <c r="A1178" s="61" t="s">
        <v>182</v>
      </c>
      <c r="B1178" s="61" t="s">
        <v>120</v>
      </c>
      <c r="C1178" s="61" t="s">
        <v>5</v>
      </c>
      <c r="D1178" s="61" t="s">
        <v>47</v>
      </c>
      <c r="E1178" s="61" t="s">
        <v>2</v>
      </c>
      <c r="F1178" s="61" t="s">
        <v>63</v>
      </c>
      <c r="G1178" s="61" t="s">
        <v>10</v>
      </c>
      <c r="H1178" s="11">
        <f>Prislista!H1178*'Prislista 2021-10-01'!$H$1</f>
        <v>409.08240000000001</v>
      </c>
      <c r="I1178" s="11">
        <f>Prislista!I1178*'Prislista 2021-10-01'!$H$1</f>
        <v>454.53600000000006</v>
      </c>
      <c r="J1178" s="11">
        <f>Prislista!J1178*'Prislista 2021-10-01'!$H$1</f>
        <v>505.04</v>
      </c>
      <c r="K1178" s="11">
        <f>Prislista!K1178*'Prislista 2021-10-01'!$H$1</f>
        <v>588.5</v>
      </c>
      <c r="L1178" s="61" t="s">
        <v>48</v>
      </c>
      <c r="M1178" s="61">
        <v>22000</v>
      </c>
    </row>
    <row r="1179" spans="1:13" x14ac:dyDescent="0.35">
      <c r="A1179" s="61" t="s">
        <v>182</v>
      </c>
      <c r="B1179" s="61" t="s">
        <v>120</v>
      </c>
      <c r="C1179" s="61" t="s">
        <v>5</v>
      </c>
      <c r="D1179" s="61" t="s">
        <v>47</v>
      </c>
      <c r="E1179" s="61" t="s">
        <v>2</v>
      </c>
      <c r="F1179" s="61" t="s">
        <v>63</v>
      </c>
      <c r="G1179" s="61" t="s">
        <v>11</v>
      </c>
      <c r="H1179" s="11">
        <f>Prislista!H1179*'Prislista 2021-10-01'!$H$1</f>
        <v>409.08240000000001</v>
      </c>
      <c r="I1179" s="11">
        <f>Prislista!I1179*'Prislista 2021-10-01'!$H$1</f>
        <v>454.53600000000006</v>
      </c>
      <c r="J1179" s="11">
        <f>Prislista!J1179*'Prislista 2021-10-01'!$H$1</f>
        <v>505.04</v>
      </c>
      <c r="K1179" s="11">
        <f>Prislista!K1179*'Prislista 2021-10-01'!$H$1</f>
        <v>588.5</v>
      </c>
      <c r="L1179" s="61" t="s">
        <v>48</v>
      </c>
      <c r="M1179" s="61">
        <v>22000</v>
      </c>
    </row>
    <row r="1180" spans="1:13" x14ac:dyDescent="0.35">
      <c r="A1180" s="61" t="s">
        <v>182</v>
      </c>
      <c r="B1180" s="61" t="s">
        <v>120</v>
      </c>
      <c r="C1180" s="61" t="s">
        <v>5</v>
      </c>
      <c r="D1180" s="61" t="s">
        <v>47</v>
      </c>
      <c r="E1180" s="61" t="s">
        <v>2</v>
      </c>
      <c r="F1180" s="61" t="s">
        <v>63</v>
      </c>
      <c r="G1180" s="61" t="s">
        <v>49</v>
      </c>
      <c r="H1180" s="11">
        <f>Prislista!H1180*'Prislista 2021-10-01'!$H$1</f>
        <v>409.08240000000001</v>
      </c>
      <c r="I1180" s="11">
        <f>Prislista!I1180*'Prislista 2021-10-01'!$H$1</f>
        <v>454.53600000000006</v>
      </c>
      <c r="J1180" s="11">
        <f>Prislista!J1180*'Prislista 2021-10-01'!$H$1</f>
        <v>505.04</v>
      </c>
      <c r="K1180" s="11">
        <f>Prislista!K1180*'Prislista 2021-10-01'!$H$1</f>
        <v>588.5</v>
      </c>
      <c r="L1180" s="61" t="s">
        <v>48</v>
      </c>
      <c r="M1180" s="61">
        <v>22000</v>
      </c>
    </row>
    <row r="1181" spans="1:13" x14ac:dyDescent="0.35">
      <c r="A1181" s="61" t="s">
        <v>182</v>
      </c>
      <c r="B1181" s="61" t="s">
        <v>120</v>
      </c>
      <c r="C1181" s="61" t="s">
        <v>5</v>
      </c>
      <c r="D1181" s="61" t="s">
        <v>47</v>
      </c>
      <c r="E1181" s="61" t="s">
        <v>2</v>
      </c>
      <c r="F1181" s="61" t="s">
        <v>63</v>
      </c>
      <c r="G1181" s="61" t="s">
        <v>12</v>
      </c>
      <c r="H1181" s="11">
        <f>Prislista!H1181*'Prislista 2021-10-01'!$H$1</f>
        <v>409.08240000000001</v>
      </c>
      <c r="I1181" s="11">
        <f>Prislista!I1181*'Prislista 2021-10-01'!$H$1</f>
        <v>454.53600000000006</v>
      </c>
      <c r="J1181" s="11">
        <f>Prislista!J1181*'Prislista 2021-10-01'!$H$1</f>
        <v>505.04</v>
      </c>
      <c r="K1181" s="11">
        <f>Prislista!K1181*'Prislista 2021-10-01'!$H$1</f>
        <v>588.5</v>
      </c>
      <c r="L1181" s="61" t="s">
        <v>48</v>
      </c>
      <c r="M1181" s="61">
        <v>22000</v>
      </c>
    </row>
    <row r="1182" spans="1:13" x14ac:dyDescent="0.35">
      <c r="A1182" s="61" t="s">
        <v>182</v>
      </c>
      <c r="B1182" s="61" t="s">
        <v>120</v>
      </c>
      <c r="C1182" s="61" t="s">
        <v>5</v>
      </c>
      <c r="D1182" s="61" t="s">
        <v>50</v>
      </c>
      <c r="E1182" s="61" t="s">
        <v>2</v>
      </c>
      <c r="F1182" s="61" t="s">
        <v>63</v>
      </c>
      <c r="G1182" s="61" t="s">
        <v>13</v>
      </c>
      <c r="H1182" s="11">
        <f>Prislista!H1182*'Prislista 2021-10-01'!$H$1</f>
        <v>453.57300000000004</v>
      </c>
      <c r="I1182" s="11">
        <f>Prislista!I1182*'Prislista 2021-10-01'!$H$1</f>
        <v>503.97</v>
      </c>
      <c r="J1182" s="11">
        <f>Prislista!J1182*'Prislista 2021-10-01'!$H$1</f>
        <v>719.04000000000008</v>
      </c>
      <c r="K1182" s="11">
        <f>Prislista!K1182*'Prislista 2021-10-01'!$H$1</f>
        <v>1027.2</v>
      </c>
      <c r="L1182" s="61" t="s">
        <v>48</v>
      </c>
      <c r="M1182" s="61">
        <v>22000</v>
      </c>
    </row>
    <row r="1183" spans="1:13" x14ac:dyDescent="0.35">
      <c r="A1183" s="61" t="s">
        <v>182</v>
      </c>
      <c r="B1183" s="61" t="s">
        <v>120</v>
      </c>
      <c r="C1183" s="61" t="s">
        <v>5</v>
      </c>
      <c r="D1183" s="61" t="s">
        <v>50</v>
      </c>
      <c r="E1183" s="61" t="s">
        <v>2</v>
      </c>
      <c r="F1183" s="61" t="s">
        <v>63</v>
      </c>
      <c r="G1183" s="61" t="s">
        <v>14</v>
      </c>
      <c r="H1183" s="11">
        <f>Prislista!H1183*'Prislista 2021-10-01'!$H$1</f>
        <v>453.57300000000004</v>
      </c>
      <c r="I1183" s="11">
        <f>Prislista!I1183*'Prislista 2021-10-01'!$H$1</f>
        <v>503.97</v>
      </c>
      <c r="J1183" s="11">
        <f>Prislista!J1183*'Prislista 2021-10-01'!$H$1</f>
        <v>719.04000000000008</v>
      </c>
      <c r="K1183" s="11">
        <f>Prislista!K1183*'Prislista 2021-10-01'!$H$1</f>
        <v>1027.2</v>
      </c>
      <c r="L1183" s="61" t="s">
        <v>48</v>
      </c>
      <c r="M1183" s="61">
        <v>22000</v>
      </c>
    </row>
    <row r="1184" spans="1:13" x14ac:dyDescent="0.35">
      <c r="A1184" s="61" t="s">
        <v>182</v>
      </c>
      <c r="B1184" s="61" t="s">
        <v>120</v>
      </c>
      <c r="C1184" s="61" t="s">
        <v>5</v>
      </c>
      <c r="D1184" s="61" t="s">
        <v>50</v>
      </c>
      <c r="E1184" s="61" t="s">
        <v>2</v>
      </c>
      <c r="F1184" s="61" t="s">
        <v>63</v>
      </c>
      <c r="G1184" s="61" t="s">
        <v>15</v>
      </c>
      <c r="H1184" s="11">
        <f>Prislista!H1184*'Prislista 2021-10-01'!$H$1</f>
        <v>453.57300000000004</v>
      </c>
      <c r="I1184" s="11">
        <f>Prislista!I1184*'Prislista 2021-10-01'!$H$1</f>
        <v>503.97</v>
      </c>
      <c r="J1184" s="11">
        <f>Prislista!J1184*'Prislista 2021-10-01'!$H$1</f>
        <v>719.04000000000008</v>
      </c>
      <c r="K1184" s="11">
        <f>Prislista!K1184*'Prislista 2021-10-01'!$H$1</f>
        <v>1027.2</v>
      </c>
      <c r="L1184" s="61" t="s">
        <v>48</v>
      </c>
      <c r="M1184" s="61">
        <v>22000</v>
      </c>
    </row>
    <row r="1185" spans="1:13" x14ac:dyDescent="0.35">
      <c r="A1185" s="61" t="s">
        <v>182</v>
      </c>
      <c r="B1185" s="61" t="s">
        <v>120</v>
      </c>
      <c r="C1185" s="61" t="s">
        <v>5</v>
      </c>
      <c r="D1185" s="61" t="s">
        <v>50</v>
      </c>
      <c r="E1185" s="61" t="s">
        <v>2</v>
      </c>
      <c r="F1185" s="61" t="s">
        <v>63</v>
      </c>
      <c r="G1185" s="61" t="s">
        <v>16</v>
      </c>
      <c r="H1185" s="11">
        <f>Prislista!H1185*'Prislista 2021-10-01'!$H$1</f>
        <v>453.57300000000004</v>
      </c>
      <c r="I1185" s="11">
        <f>Prislista!I1185*'Prislista 2021-10-01'!$H$1</f>
        <v>503.97</v>
      </c>
      <c r="J1185" s="11">
        <f>Prislista!J1185*'Prislista 2021-10-01'!$H$1</f>
        <v>719.04000000000008</v>
      </c>
      <c r="K1185" s="11">
        <f>Prislista!K1185*'Prislista 2021-10-01'!$H$1</f>
        <v>1027.2</v>
      </c>
      <c r="L1185" s="61" t="s">
        <v>48</v>
      </c>
      <c r="M1185" s="61">
        <v>22000</v>
      </c>
    </row>
    <row r="1186" spans="1:13" x14ac:dyDescent="0.35">
      <c r="A1186" s="61" t="s">
        <v>182</v>
      </c>
      <c r="B1186" s="61" t="s">
        <v>120</v>
      </c>
      <c r="C1186" s="61" t="s">
        <v>5</v>
      </c>
      <c r="D1186" s="61" t="s">
        <v>50</v>
      </c>
      <c r="E1186" s="61" t="s">
        <v>2</v>
      </c>
      <c r="F1186" s="61" t="s">
        <v>63</v>
      </c>
      <c r="G1186" s="61" t="s">
        <v>17</v>
      </c>
      <c r="H1186" s="11">
        <f>Prislista!H1186*'Prislista 2021-10-01'!$H$1</f>
        <v>453.57300000000004</v>
      </c>
      <c r="I1186" s="11">
        <f>Prislista!I1186*'Prislista 2021-10-01'!$H$1</f>
        <v>503.97</v>
      </c>
      <c r="J1186" s="11">
        <f>Prislista!J1186*'Prislista 2021-10-01'!$H$1</f>
        <v>719.04000000000008</v>
      </c>
      <c r="K1186" s="11">
        <f>Prislista!K1186*'Prislista 2021-10-01'!$H$1</f>
        <v>1027.2</v>
      </c>
      <c r="L1186" s="61" t="s">
        <v>48</v>
      </c>
      <c r="M1186" s="61">
        <v>22000</v>
      </c>
    </row>
    <row r="1187" spans="1:13" x14ac:dyDescent="0.35">
      <c r="A1187" s="61" t="s">
        <v>182</v>
      </c>
      <c r="B1187" s="61" t="s">
        <v>120</v>
      </c>
      <c r="C1187" s="61" t="s">
        <v>5</v>
      </c>
      <c r="D1187" s="61" t="s">
        <v>51</v>
      </c>
      <c r="E1187" s="61" t="s">
        <v>2</v>
      </c>
      <c r="F1187" s="61" t="s">
        <v>63</v>
      </c>
      <c r="G1187" s="61" t="s">
        <v>18</v>
      </c>
      <c r="H1187" s="11">
        <f>Prislista!H1187*'Prislista 2021-10-01'!$H$1</f>
        <v>339.93900000000002</v>
      </c>
      <c r="I1187" s="11">
        <f>Prislista!I1187*'Prislista 2021-10-01'!$H$1</f>
        <v>377.71000000000004</v>
      </c>
      <c r="J1187" s="11">
        <f>Prislista!J1187*'Prislista 2021-10-01'!$H$1</f>
        <v>539.28000000000009</v>
      </c>
      <c r="K1187" s="11">
        <f>Prislista!K1187*'Prislista 2021-10-01'!$H$1</f>
        <v>770.40000000000009</v>
      </c>
      <c r="L1187" s="61" t="s">
        <v>48</v>
      </c>
      <c r="M1187" s="61">
        <v>22000</v>
      </c>
    </row>
    <row r="1188" spans="1:13" x14ac:dyDescent="0.35">
      <c r="A1188" s="61" t="s">
        <v>182</v>
      </c>
      <c r="B1188" s="61" t="s">
        <v>120</v>
      </c>
      <c r="C1188" s="61" t="s">
        <v>5</v>
      </c>
      <c r="D1188" s="61" t="s">
        <v>51</v>
      </c>
      <c r="E1188" s="61" t="s">
        <v>2</v>
      </c>
      <c r="F1188" s="61" t="s">
        <v>63</v>
      </c>
      <c r="G1188" s="61" t="s">
        <v>19</v>
      </c>
      <c r="H1188" s="11">
        <f>Prislista!H1188*'Prislista 2021-10-01'!$H$1</f>
        <v>339.93900000000002</v>
      </c>
      <c r="I1188" s="11">
        <f>Prislista!I1188*'Prislista 2021-10-01'!$H$1</f>
        <v>377.71000000000004</v>
      </c>
      <c r="J1188" s="11">
        <f>Prislista!J1188*'Prislista 2021-10-01'!$H$1</f>
        <v>539.28000000000009</v>
      </c>
      <c r="K1188" s="11">
        <f>Prislista!K1188*'Prislista 2021-10-01'!$H$1</f>
        <v>770.40000000000009</v>
      </c>
      <c r="L1188" s="61" t="s">
        <v>48</v>
      </c>
      <c r="M1188" s="61">
        <v>22000</v>
      </c>
    </row>
    <row r="1189" spans="1:13" x14ac:dyDescent="0.35">
      <c r="A1189" s="61" t="s">
        <v>182</v>
      </c>
      <c r="B1189" s="61" t="s">
        <v>120</v>
      </c>
      <c r="C1189" s="61" t="s">
        <v>5</v>
      </c>
      <c r="D1189" s="61" t="s">
        <v>51</v>
      </c>
      <c r="E1189" s="61" t="s">
        <v>3</v>
      </c>
      <c r="F1189" s="61" t="s">
        <v>63</v>
      </c>
      <c r="G1189" s="61" t="s">
        <v>20</v>
      </c>
      <c r="H1189" s="11">
        <f>Prislista!H1189*'Prislista 2021-10-01'!$H$1</f>
        <v>260.01</v>
      </c>
      <c r="I1189" s="11">
        <f>Prislista!I1189*'Prislista 2021-10-01'!$H$1</f>
        <v>288.90000000000003</v>
      </c>
      <c r="J1189" s="11">
        <f>Prislista!J1189*'Prislista 2021-10-01'!$H$1</f>
        <v>411.95000000000005</v>
      </c>
      <c r="K1189" s="11">
        <f>Prislista!K1189*'Prislista 2021-10-01'!$H$1</f>
        <v>588.5</v>
      </c>
      <c r="L1189" s="61" t="s">
        <v>48</v>
      </c>
      <c r="M1189" s="61">
        <v>22000</v>
      </c>
    </row>
    <row r="1190" spans="1:13" x14ac:dyDescent="0.35">
      <c r="A1190" s="61" t="s">
        <v>182</v>
      </c>
      <c r="B1190" s="61" t="s">
        <v>120</v>
      </c>
      <c r="C1190" s="61" t="s">
        <v>5</v>
      </c>
      <c r="D1190" s="61" t="s">
        <v>51</v>
      </c>
      <c r="E1190" s="61" t="s">
        <v>3</v>
      </c>
      <c r="F1190" s="61" t="s">
        <v>63</v>
      </c>
      <c r="G1190" s="61" t="s">
        <v>21</v>
      </c>
      <c r="H1190" s="11">
        <f>Prislista!H1190*'Prislista 2021-10-01'!$H$1</f>
        <v>260.01</v>
      </c>
      <c r="I1190" s="11">
        <f>Prislista!I1190*'Prislista 2021-10-01'!$H$1</f>
        <v>288.90000000000003</v>
      </c>
      <c r="J1190" s="11">
        <f>Prislista!J1190*'Prislista 2021-10-01'!$H$1</f>
        <v>411.95000000000005</v>
      </c>
      <c r="K1190" s="11">
        <f>Prislista!K1190*'Prislista 2021-10-01'!$H$1</f>
        <v>588.5</v>
      </c>
      <c r="L1190" s="61" t="s">
        <v>48</v>
      </c>
      <c r="M1190" s="61">
        <v>22000</v>
      </c>
    </row>
    <row r="1191" spans="1:13" x14ac:dyDescent="0.35">
      <c r="A1191" s="61" t="s">
        <v>182</v>
      </c>
      <c r="B1191" s="61" t="s">
        <v>120</v>
      </c>
      <c r="C1191" s="61" t="s">
        <v>5</v>
      </c>
      <c r="D1191" s="61" t="s">
        <v>52</v>
      </c>
      <c r="E1191" s="61" t="s">
        <v>2</v>
      </c>
      <c r="F1191" s="61" t="s">
        <v>63</v>
      </c>
      <c r="G1191" s="61" t="s">
        <v>53</v>
      </c>
      <c r="H1191" s="11">
        <f>Prislista!H1191*'Prislista 2021-10-01'!$H$1</f>
        <v>436.81680000000006</v>
      </c>
      <c r="I1191" s="11">
        <f>Prislista!I1191*'Prislista 2021-10-01'!$H$1</f>
        <v>485.35200000000003</v>
      </c>
      <c r="J1191" s="11">
        <f>Prislista!J1191*'Prislista 2021-10-01'!$H$1</f>
        <v>539.28000000000009</v>
      </c>
      <c r="K1191" s="11">
        <f>Prislista!K1191*'Prislista 2021-10-01'!$H$1</f>
        <v>770.40000000000009</v>
      </c>
      <c r="L1191" s="61" t="s">
        <v>48</v>
      </c>
      <c r="M1191" s="61">
        <v>22000</v>
      </c>
    </row>
    <row r="1192" spans="1:13" x14ac:dyDescent="0.35">
      <c r="A1192" s="61" t="s">
        <v>182</v>
      </c>
      <c r="B1192" s="61" t="s">
        <v>120</v>
      </c>
      <c r="C1192" s="61" t="s">
        <v>5</v>
      </c>
      <c r="D1192" s="61" t="s">
        <v>52</v>
      </c>
      <c r="E1192" s="61" t="s">
        <v>2</v>
      </c>
      <c r="F1192" s="61" t="s">
        <v>63</v>
      </c>
      <c r="G1192" s="61" t="s">
        <v>54</v>
      </c>
      <c r="H1192" s="11">
        <f>Prislista!H1192*'Prislista 2021-10-01'!$H$1</f>
        <v>436.81680000000006</v>
      </c>
      <c r="I1192" s="11">
        <f>Prislista!I1192*'Prislista 2021-10-01'!$H$1</f>
        <v>485.35200000000003</v>
      </c>
      <c r="J1192" s="11">
        <f>Prislista!J1192*'Prislista 2021-10-01'!$H$1</f>
        <v>539.28000000000009</v>
      </c>
      <c r="K1192" s="11">
        <f>Prislista!K1192*'Prislista 2021-10-01'!$H$1</f>
        <v>770.40000000000009</v>
      </c>
      <c r="L1192" s="61" t="s">
        <v>48</v>
      </c>
      <c r="M1192" s="61">
        <v>22000</v>
      </c>
    </row>
    <row r="1193" spans="1:13" x14ac:dyDescent="0.35">
      <c r="A1193" s="61" t="s">
        <v>182</v>
      </c>
      <c r="B1193" s="61" t="s">
        <v>120</v>
      </c>
      <c r="C1193" s="61" t="s">
        <v>5</v>
      </c>
      <c r="D1193" s="61" t="s">
        <v>52</v>
      </c>
      <c r="E1193" s="61" t="s">
        <v>2</v>
      </c>
      <c r="F1193" s="61" t="s">
        <v>63</v>
      </c>
      <c r="G1193" s="61" t="s">
        <v>55</v>
      </c>
      <c r="H1193" s="11">
        <f>Prislista!H1193*'Prislista 2021-10-01'!$H$1</f>
        <v>436.81680000000006</v>
      </c>
      <c r="I1193" s="11">
        <f>Prislista!I1193*'Prislista 2021-10-01'!$H$1</f>
        <v>485.35200000000003</v>
      </c>
      <c r="J1193" s="11">
        <f>Prislista!J1193*'Prislista 2021-10-01'!$H$1</f>
        <v>539.28000000000009</v>
      </c>
      <c r="K1193" s="11">
        <f>Prislista!K1193*'Prislista 2021-10-01'!$H$1</f>
        <v>770.40000000000009</v>
      </c>
      <c r="L1193" s="61" t="s">
        <v>48</v>
      </c>
      <c r="M1193" s="61">
        <v>22000</v>
      </c>
    </row>
    <row r="1194" spans="1:13" x14ac:dyDescent="0.35">
      <c r="A1194" s="61" t="s">
        <v>182</v>
      </c>
      <c r="B1194" s="61" t="s">
        <v>120</v>
      </c>
      <c r="C1194" s="61" t="s">
        <v>5</v>
      </c>
      <c r="D1194" s="61" t="s">
        <v>52</v>
      </c>
      <c r="E1194" s="61" t="s">
        <v>2</v>
      </c>
      <c r="F1194" s="61" t="s">
        <v>63</v>
      </c>
      <c r="G1194" s="61" t="s">
        <v>56</v>
      </c>
      <c r="H1194" s="11">
        <f>Prislista!H1194*'Prislista 2021-10-01'!$H$1</f>
        <v>436.81680000000006</v>
      </c>
      <c r="I1194" s="11">
        <f>Prislista!I1194*'Prislista 2021-10-01'!$H$1</f>
        <v>485.35200000000003</v>
      </c>
      <c r="J1194" s="11">
        <f>Prislista!J1194*'Prislista 2021-10-01'!$H$1</f>
        <v>539.28000000000009</v>
      </c>
      <c r="K1194" s="11">
        <f>Prislista!K1194*'Prislista 2021-10-01'!$H$1</f>
        <v>770.40000000000009</v>
      </c>
      <c r="L1194" s="61" t="s">
        <v>48</v>
      </c>
      <c r="M1194" s="61">
        <v>22000</v>
      </c>
    </row>
    <row r="1195" spans="1:13" x14ac:dyDescent="0.35">
      <c r="A1195" s="61" t="s">
        <v>182</v>
      </c>
      <c r="B1195" s="61" t="s">
        <v>120</v>
      </c>
      <c r="C1195" s="61" t="s">
        <v>5</v>
      </c>
      <c r="D1195" s="61" t="s">
        <v>52</v>
      </c>
      <c r="E1195" s="61" t="s">
        <v>2</v>
      </c>
      <c r="F1195" s="61" t="s">
        <v>63</v>
      </c>
      <c r="G1195" s="61" t="s">
        <v>57</v>
      </c>
      <c r="H1195" s="11">
        <f>Prislista!H1195*'Prislista 2021-10-01'!$H$1</f>
        <v>436.81680000000006</v>
      </c>
      <c r="I1195" s="11">
        <f>Prislista!I1195*'Prislista 2021-10-01'!$H$1</f>
        <v>485.35200000000003</v>
      </c>
      <c r="J1195" s="11">
        <f>Prislista!J1195*'Prislista 2021-10-01'!$H$1</f>
        <v>539.28000000000009</v>
      </c>
      <c r="K1195" s="11">
        <f>Prislista!K1195*'Prislista 2021-10-01'!$H$1</f>
        <v>770.40000000000009</v>
      </c>
      <c r="L1195" s="61" t="s">
        <v>48</v>
      </c>
      <c r="M1195" s="61">
        <v>22000</v>
      </c>
    </row>
    <row r="1196" spans="1:13" x14ac:dyDescent="0.35">
      <c r="A1196" s="61" t="s">
        <v>182</v>
      </c>
      <c r="B1196" s="61" t="s">
        <v>120</v>
      </c>
      <c r="C1196" s="61" t="s">
        <v>5</v>
      </c>
      <c r="D1196" s="61" t="s">
        <v>58</v>
      </c>
      <c r="E1196" s="61" t="s">
        <v>2</v>
      </c>
      <c r="F1196" s="61" t="s">
        <v>63</v>
      </c>
      <c r="G1196" s="61" t="s">
        <v>22</v>
      </c>
      <c r="H1196" s="11">
        <f>Prislista!H1196*'Prislista 2021-10-01'!$H$1</f>
        <v>391.94100000000003</v>
      </c>
      <c r="I1196" s="11">
        <f>Prislista!I1196*'Prislista 2021-10-01'!$H$1</f>
        <v>435.49</v>
      </c>
      <c r="J1196" s="11">
        <f>Prislista!J1196*'Prislista 2021-10-01'!$H$1</f>
        <v>527.51</v>
      </c>
      <c r="K1196" s="11">
        <f>Prislista!K1196*'Prislista 2021-10-01'!$H$1</f>
        <v>619.53000000000009</v>
      </c>
      <c r="L1196" s="61" t="s">
        <v>48</v>
      </c>
      <c r="M1196" s="61">
        <v>22000</v>
      </c>
    </row>
    <row r="1197" spans="1:13" x14ac:dyDescent="0.35">
      <c r="A1197" s="61" t="s">
        <v>182</v>
      </c>
      <c r="B1197" s="61" t="s">
        <v>120</v>
      </c>
      <c r="C1197" s="61" t="s">
        <v>5</v>
      </c>
      <c r="D1197" s="61" t="s">
        <v>58</v>
      </c>
      <c r="E1197" s="61" t="s">
        <v>2</v>
      </c>
      <c r="F1197" s="61" t="s">
        <v>63</v>
      </c>
      <c r="G1197" s="61" t="s">
        <v>23</v>
      </c>
      <c r="H1197" s="11">
        <f>Prislista!H1197*'Prislista 2021-10-01'!$H$1</f>
        <v>391.94100000000003</v>
      </c>
      <c r="I1197" s="11">
        <f>Prislista!I1197*'Prislista 2021-10-01'!$H$1</f>
        <v>435.49</v>
      </c>
      <c r="J1197" s="11">
        <f>Prislista!J1197*'Prislista 2021-10-01'!$H$1</f>
        <v>527.51</v>
      </c>
      <c r="K1197" s="11">
        <f>Prislista!K1197*'Prislista 2021-10-01'!$H$1</f>
        <v>619.53000000000009</v>
      </c>
      <c r="L1197" s="61" t="s">
        <v>48</v>
      </c>
      <c r="M1197" s="61">
        <v>22000</v>
      </c>
    </row>
    <row r="1198" spans="1:13" x14ac:dyDescent="0.35">
      <c r="A1198" s="61" t="s">
        <v>182</v>
      </c>
      <c r="B1198" s="61" t="s">
        <v>120</v>
      </c>
      <c r="C1198" s="61" t="s">
        <v>5</v>
      </c>
      <c r="D1198" s="61" t="s">
        <v>58</v>
      </c>
      <c r="E1198" s="61" t="s">
        <v>3</v>
      </c>
      <c r="F1198" s="61" t="s">
        <v>63</v>
      </c>
      <c r="G1198" s="61" t="s">
        <v>24</v>
      </c>
      <c r="H1198" s="11">
        <f>Prislista!H1198*'Prislista 2021-10-01'!$H$1</f>
        <v>391.94100000000003</v>
      </c>
      <c r="I1198" s="11">
        <f>Prislista!I1198*'Prislista 2021-10-01'!$H$1</f>
        <v>435.49</v>
      </c>
      <c r="J1198" s="11">
        <f>Prislista!J1198*'Prislista 2021-10-01'!$H$1</f>
        <v>527.51</v>
      </c>
      <c r="K1198" s="11">
        <f>Prislista!K1198*'Prislista 2021-10-01'!$H$1</f>
        <v>619.53000000000009</v>
      </c>
      <c r="L1198" s="61" t="s">
        <v>48</v>
      </c>
      <c r="M1198" s="61">
        <v>22000</v>
      </c>
    </row>
    <row r="1199" spans="1:13" x14ac:dyDescent="0.35">
      <c r="A1199" s="61" t="s">
        <v>182</v>
      </c>
      <c r="B1199" s="61" t="s">
        <v>120</v>
      </c>
      <c r="C1199" s="61" t="s">
        <v>5</v>
      </c>
      <c r="D1199" s="61" t="s">
        <v>59</v>
      </c>
      <c r="E1199" s="61" t="s">
        <v>2</v>
      </c>
      <c r="F1199" s="61" t="s">
        <v>63</v>
      </c>
      <c r="G1199" s="61" t="s">
        <v>60</v>
      </c>
      <c r="H1199" s="11">
        <f>Prislista!H1199*'Prislista 2021-10-01'!$H$1</f>
        <v>375.57000000000005</v>
      </c>
      <c r="I1199" s="11">
        <f>Prislista!I1199*'Prislista 2021-10-01'!$H$1</f>
        <v>417.3</v>
      </c>
      <c r="J1199" s="11">
        <f>Prislista!J1199*'Prislista 2021-10-01'!$H$1</f>
        <v>505.04</v>
      </c>
      <c r="K1199" s="11">
        <f>Prislista!K1199*'Prislista 2021-10-01'!$H$1</f>
        <v>593.85</v>
      </c>
      <c r="L1199" s="61" t="s">
        <v>48</v>
      </c>
      <c r="M1199" s="61">
        <v>22000</v>
      </c>
    </row>
    <row r="1200" spans="1:13" x14ac:dyDescent="0.35">
      <c r="A1200" s="61" t="s">
        <v>182</v>
      </c>
      <c r="B1200" s="61" t="s">
        <v>120</v>
      </c>
      <c r="C1200" s="61" t="s">
        <v>5</v>
      </c>
      <c r="D1200" s="61" t="s">
        <v>59</v>
      </c>
      <c r="E1200" s="61" t="s">
        <v>2</v>
      </c>
      <c r="F1200" s="61" t="s">
        <v>63</v>
      </c>
      <c r="G1200" s="61" t="s">
        <v>25</v>
      </c>
      <c r="H1200" s="11">
        <f>Prislista!H1200*'Prislista 2021-10-01'!$H$1</f>
        <v>375.57000000000005</v>
      </c>
      <c r="I1200" s="11">
        <f>Prislista!I1200*'Prislista 2021-10-01'!$H$1</f>
        <v>417.3</v>
      </c>
      <c r="J1200" s="11">
        <f>Prislista!J1200*'Prislista 2021-10-01'!$H$1</f>
        <v>505.04</v>
      </c>
      <c r="K1200" s="11">
        <f>Prislista!K1200*'Prislista 2021-10-01'!$H$1</f>
        <v>593.85</v>
      </c>
      <c r="L1200" s="61" t="s">
        <v>48</v>
      </c>
      <c r="M1200" s="61">
        <v>22000</v>
      </c>
    </row>
    <row r="1201" spans="1:13" x14ac:dyDescent="0.35">
      <c r="A1201" s="61" t="s">
        <v>182</v>
      </c>
      <c r="B1201" s="61" t="s">
        <v>120</v>
      </c>
      <c r="C1201" s="61" t="s">
        <v>5</v>
      </c>
      <c r="D1201" s="61" t="s">
        <v>59</v>
      </c>
      <c r="E1201" s="61" t="s">
        <v>2</v>
      </c>
      <c r="F1201" s="61" t="s">
        <v>63</v>
      </c>
      <c r="G1201" s="61" t="s">
        <v>26</v>
      </c>
      <c r="H1201" s="11">
        <f>Prislista!H1201*'Prislista 2021-10-01'!$H$1</f>
        <v>375.57000000000005</v>
      </c>
      <c r="I1201" s="11">
        <f>Prislista!I1201*'Prislista 2021-10-01'!$H$1</f>
        <v>417.3</v>
      </c>
      <c r="J1201" s="11">
        <f>Prislista!J1201*'Prislista 2021-10-01'!$H$1</f>
        <v>505.04</v>
      </c>
      <c r="K1201" s="11">
        <f>Prislista!K1201*'Prislista 2021-10-01'!$H$1</f>
        <v>593.85</v>
      </c>
      <c r="L1201" s="61" t="s">
        <v>48</v>
      </c>
      <c r="M1201" s="61">
        <v>22000</v>
      </c>
    </row>
    <row r="1202" spans="1:13" x14ac:dyDescent="0.35">
      <c r="A1202" s="61" t="s">
        <v>182</v>
      </c>
      <c r="B1202" s="61" t="s">
        <v>120</v>
      </c>
      <c r="C1202" s="61" t="s">
        <v>5</v>
      </c>
      <c r="D1202" s="61" t="s">
        <v>59</v>
      </c>
      <c r="E1202" s="61" t="s">
        <v>3</v>
      </c>
      <c r="F1202" s="61" t="s">
        <v>63</v>
      </c>
      <c r="G1202" s="61" t="s">
        <v>27</v>
      </c>
      <c r="H1202" s="11">
        <f>Prislista!H1202*'Prislista 2021-10-01'!$H$1</f>
        <v>375.57000000000005</v>
      </c>
      <c r="I1202" s="11">
        <f>Prislista!I1202*'Prislista 2021-10-01'!$H$1</f>
        <v>417.3</v>
      </c>
      <c r="J1202" s="11">
        <f>Prislista!J1202*'Prislista 2021-10-01'!$H$1</f>
        <v>505.04</v>
      </c>
      <c r="K1202" s="11">
        <f>Prislista!K1202*'Prislista 2021-10-01'!$H$1</f>
        <v>593.85</v>
      </c>
      <c r="L1202" s="61" t="s">
        <v>48</v>
      </c>
      <c r="M1202" s="61">
        <v>22000</v>
      </c>
    </row>
    <row r="1203" spans="1:13" x14ac:dyDescent="0.35">
      <c r="A1203" s="61" t="s">
        <v>182</v>
      </c>
      <c r="B1203" s="61" t="s">
        <v>120</v>
      </c>
      <c r="C1203" s="61" t="s">
        <v>5</v>
      </c>
      <c r="D1203" s="61" t="s">
        <v>61</v>
      </c>
      <c r="E1203" s="61" t="s">
        <v>2</v>
      </c>
      <c r="F1203" s="61" t="s">
        <v>63</v>
      </c>
      <c r="G1203" s="61" t="s">
        <v>62</v>
      </c>
      <c r="H1203" s="11">
        <f>Prislista!H1203*'Prislista 2021-10-01'!$H$1</f>
        <v>227.26800000000003</v>
      </c>
      <c r="I1203" s="11">
        <f>Prislista!I1203*'Prislista 2021-10-01'!$H$1</f>
        <v>252.52</v>
      </c>
      <c r="J1203" s="11">
        <f>Prislista!J1203*'Prislista 2021-10-01'!$H$1</f>
        <v>359.52000000000004</v>
      </c>
      <c r="K1203" s="11">
        <f>Prislista!K1203*'Prislista 2021-10-01'!$H$1</f>
        <v>513.6</v>
      </c>
      <c r="L1203" s="61" t="s">
        <v>48</v>
      </c>
      <c r="M1203" s="61">
        <v>22000</v>
      </c>
    </row>
    <row r="1204" spans="1:13" x14ac:dyDescent="0.35">
      <c r="A1204" s="61" t="s">
        <v>182</v>
      </c>
      <c r="B1204" s="61" t="s">
        <v>120</v>
      </c>
      <c r="C1204" s="61" t="s">
        <v>6</v>
      </c>
      <c r="D1204" s="61" t="s">
        <v>47</v>
      </c>
      <c r="E1204" s="61" t="s">
        <v>2</v>
      </c>
      <c r="F1204" s="61" t="s">
        <v>63</v>
      </c>
      <c r="G1204" s="61" t="s">
        <v>10</v>
      </c>
      <c r="H1204" s="11">
        <f>Prislista!H1204*'Prislista 2021-10-01'!$H$1</f>
        <v>409.08240000000001</v>
      </c>
      <c r="I1204" s="11">
        <f>Prislista!I1204*'Prislista 2021-10-01'!$H$1</f>
        <v>454.53600000000006</v>
      </c>
      <c r="J1204" s="11">
        <f>Prislista!J1204*'Prislista 2021-10-01'!$H$1</f>
        <v>505.04</v>
      </c>
      <c r="K1204" s="11">
        <f>Prislista!K1204*'Prislista 2021-10-01'!$H$1</f>
        <v>588.5</v>
      </c>
      <c r="L1204" s="61" t="s">
        <v>48</v>
      </c>
      <c r="M1204" s="61">
        <v>30000</v>
      </c>
    </row>
    <row r="1205" spans="1:13" x14ac:dyDescent="0.35">
      <c r="A1205" s="61" t="s">
        <v>182</v>
      </c>
      <c r="B1205" s="61" t="s">
        <v>120</v>
      </c>
      <c r="C1205" s="61" t="s">
        <v>6</v>
      </c>
      <c r="D1205" s="61" t="s">
        <v>47</v>
      </c>
      <c r="E1205" s="61" t="s">
        <v>2</v>
      </c>
      <c r="F1205" s="61" t="s">
        <v>63</v>
      </c>
      <c r="G1205" s="61" t="s">
        <v>11</v>
      </c>
      <c r="H1205" s="11">
        <f>Prislista!H1205*'Prislista 2021-10-01'!$H$1</f>
        <v>409.08240000000001</v>
      </c>
      <c r="I1205" s="11">
        <f>Prislista!I1205*'Prislista 2021-10-01'!$H$1</f>
        <v>454.53600000000006</v>
      </c>
      <c r="J1205" s="11">
        <f>Prislista!J1205*'Prislista 2021-10-01'!$H$1</f>
        <v>505.04</v>
      </c>
      <c r="K1205" s="11">
        <f>Prislista!K1205*'Prislista 2021-10-01'!$H$1</f>
        <v>588.5</v>
      </c>
      <c r="L1205" s="61" t="s">
        <v>48</v>
      </c>
      <c r="M1205" s="61">
        <v>30000</v>
      </c>
    </row>
    <row r="1206" spans="1:13" x14ac:dyDescent="0.35">
      <c r="A1206" s="61" t="s">
        <v>182</v>
      </c>
      <c r="B1206" s="61" t="s">
        <v>120</v>
      </c>
      <c r="C1206" s="61" t="s">
        <v>6</v>
      </c>
      <c r="D1206" s="61" t="s">
        <v>47</v>
      </c>
      <c r="E1206" s="61" t="s">
        <v>2</v>
      </c>
      <c r="F1206" s="61" t="s">
        <v>63</v>
      </c>
      <c r="G1206" s="61" t="s">
        <v>49</v>
      </c>
      <c r="H1206" s="11">
        <f>Prislista!H1206*'Prislista 2021-10-01'!$H$1</f>
        <v>409.08240000000001</v>
      </c>
      <c r="I1206" s="11">
        <f>Prislista!I1206*'Prislista 2021-10-01'!$H$1</f>
        <v>454.53600000000006</v>
      </c>
      <c r="J1206" s="11">
        <f>Prislista!J1206*'Prislista 2021-10-01'!$H$1</f>
        <v>505.04</v>
      </c>
      <c r="K1206" s="11">
        <f>Prislista!K1206*'Prislista 2021-10-01'!$H$1</f>
        <v>588.5</v>
      </c>
      <c r="L1206" s="61" t="s">
        <v>48</v>
      </c>
      <c r="M1206" s="61">
        <v>30000</v>
      </c>
    </row>
    <row r="1207" spans="1:13" x14ac:dyDescent="0.35">
      <c r="A1207" s="61" t="s">
        <v>182</v>
      </c>
      <c r="B1207" s="61" t="s">
        <v>120</v>
      </c>
      <c r="C1207" s="61" t="s">
        <v>6</v>
      </c>
      <c r="D1207" s="61" t="s">
        <v>47</v>
      </c>
      <c r="E1207" s="61" t="s">
        <v>2</v>
      </c>
      <c r="F1207" s="61" t="s">
        <v>63</v>
      </c>
      <c r="G1207" s="61" t="s">
        <v>12</v>
      </c>
      <c r="H1207" s="11">
        <f>Prislista!H1207*'Prislista 2021-10-01'!$H$1</f>
        <v>409.08240000000001</v>
      </c>
      <c r="I1207" s="11">
        <f>Prislista!I1207*'Prislista 2021-10-01'!$H$1</f>
        <v>454.53600000000006</v>
      </c>
      <c r="J1207" s="11">
        <f>Prislista!J1207*'Prislista 2021-10-01'!$H$1</f>
        <v>505.04</v>
      </c>
      <c r="K1207" s="11">
        <f>Prislista!K1207*'Prislista 2021-10-01'!$H$1</f>
        <v>588.5</v>
      </c>
      <c r="L1207" s="61" t="s">
        <v>48</v>
      </c>
      <c r="M1207" s="61">
        <v>30000</v>
      </c>
    </row>
    <row r="1208" spans="1:13" x14ac:dyDescent="0.35">
      <c r="A1208" s="61" t="s">
        <v>182</v>
      </c>
      <c r="B1208" s="61" t="s">
        <v>120</v>
      </c>
      <c r="C1208" s="61" t="s">
        <v>6</v>
      </c>
      <c r="D1208" s="61" t="s">
        <v>50</v>
      </c>
      <c r="E1208" s="61" t="s">
        <v>2</v>
      </c>
      <c r="F1208" s="61" t="s">
        <v>63</v>
      </c>
      <c r="G1208" s="61" t="s">
        <v>13</v>
      </c>
      <c r="H1208" s="11">
        <f>Prislista!H1208*'Prislista 2021-10-01'!$H$1</f>
        <v>439.12800000000004</v>
      </c>
      <c r="I1208" s="11">
        <f>Prislista!I1208*'Prislista 2021-10-01'!$H$1</f>
        <v>487.92</v>
      </c>
      <c r="J1208" s="11">
        <f>Prislista!J1208*'Prislista 2021-10-01'!$H$1</f>
        <v>696.57</v>
      </c>
      <c r="K1208" s="11">
        <f>Prislista!K1208*'Prislista 2021-10-01'!$H$1</f>
        <v>995.1</v>
      </c>
      <c r="L1208" s="61" t="s">
        <v>48</v>
      </c>
      <c r="M1208" s="61">
        <v>30000</v>
      </c>
    </row>
    <row r="1209" spans="1:13" x14ac:dyDescent="0.35">
      <c r="A1209" s="61" t="s">
        <v>182</v>
      </c>
      <c r="B1209" s="61" t="s">
        <v>120</v>
      </c>
      <c r="C1209" s="61" t="s">
        <v>6</v>
      </c>
      <c r="D1209" s="61" t="s">
        <v>50</v>
      </c>
      <c r="E1209" s="61" t="s">
        <v>2</v>
      </c>
      <c r="F1209" s="61" t="s">
        <v>63</v>
      </c>
      <c r="G1209" s="61" t="s">
        <v>14</v>
      </c>
      <c r="H1209" s="11">
        <f>Prislista!H1209*'Prislista 2021-10-01'!$H$1</f>
        <v>439.12800000000004</v>
      </c>
      <c r="I1209" s="11">
        <f>Prislista!I1209*'Prislista 2021-10-01'!$H$1</f>
        <v>487.92</v>
      </c>
      <c r="J1209" s="11">
        <f>Prislista!J1209*'Prislista 2021-10-01'!$H$1</f>
        <v>696.57</v>
      </c>
      <c r="K1209" s="11">
        <f>Prislista!K1209*'Prislista 2021-10-01'!$H$1</f>
        <v>995.1</v>
      </c>
      <c r="L1209" s="61" t="s">
        <v>48</v>
      </c>
      <c r="M1209" s="61">
        <v>30000</v>
      </c>
    </row>
    <row r="1210" spans="1:13" x14ac:dyDescent="0.35">
      <c r="A1210" s="61" t="s">
        <v>182</v>
      </c>
      <c r="B1210" s="61" t="s">
        <v>120</v>
      </c>
      <c r="C1210" s="61" t="s">
        <v>6</v>
      </c>
      <c r="D1210" s="61" t="s">
        <v>50</v>
      </c>
      <c r="E1210" s="61" t="s">
        <v>2</v>
      </c>
      <c r="F1210" s="61" t="s">
        <v>63</v>
      </c>
      <c r="G1210" s="61" t="s">
        <v>15</v>
      </c>
      <c r="H1210" s="11">
        <f>Prislista!H1210*'Prislista 2021-10-01'!$H$1</f>
        <v>439.12800000000004</v>
      </c>
      <c r="I1210" s="11">
        <f>Prislista!I1210*'Prislista 2021-10-01'!$H$1</f>
        <v>487.92</v>
      </c>
      <c r="J1210" s="11">
        <f>Prislista!J1210*'Prislista 2021-10-01'!$H$1</f>
        <v>696.57</v>
      </c>
      <c r="K1210" s="11">
        <f>Prislista!K1210*'Prislista 2021-10-01'!$H$1</f>
        <v>995.1</v>
      </c>
      <c r="L1210" s="61" t="s">
        <v>48</v>
      </c>
      <c r="M1210" s="61">
        <v>30000</v>
      </c>
    </row>
    <row r="1211" spans="1:13" x14ac:dyDescent="0.35">
      <c r="A1211" s="61" t="s">
        <v>182</v>
      </c>
      <c r="B1211" s="61" t="s">
        <v>120</v>
      </c>
      <c r="C1211" s="61" t="s">
        <v>6</v>
      </c>
      <c r="D1211" s="61" t="s">
        <v>50</v>
      </c>
      <c r="E1211" s="61" t="s">
        <v>2</v>
      </c>
      <c r="F1211" s="61" t="s">
        <v>63</v>
      </c>
      <c r="G1211" s="61" t="s">
        <v>16</v>
      </c>
      <c r="H1211" s="11">
        <f>Prislista!H1211*'Prislista 2021-10-01'!$H$1</f>
        <v>439.12800000000004</v>
      </c>
      <c r="I1211" s="11">
        <f>Prislista!I1211*'Prislista 2021-10-01'!$H$1</f>
        <v>487.92</v>
      </c>
      <c r="J1211" s="11">
        <f>Prislista!J1211*'Prislista 2021-10-01'!$H$1</f>
        <v>696.57</v>
      </c>
      <c r="K1211" s="11">
        <f>Prislista!K1211*'Prislista 2021-10-01'!$H$1</f>
        <v>995.1</v>
      </c>
      <c r="L1211" s="61" t="s">
        <v>48</v>
      </c>
      <c r="M1211" s="61">
        <v>30000</v>
      </c>
    </row>
    <row r="1212" spans="1:13" x14ac:dyDescent="0.35">
      <c r="A1212" s="61" t="s">
        <v>182</v>
      </c>
      <c r="B1212" s="61" t="s">
        <v>120</v>
      </c>
      <c r="C1212" s="61" t="s">
        <v>6</v>
      </c>
      <c r="D1212" s="61" t="s">
        <v>50</v>
      </c>
      <c r="E1212" s="61" t="s">
        <v>2</v>
      </c>
      <c r="F1212" s="61" t="s">
        <v>63</v>
      </c>
      <c r="G1212" s="61" t="s">
        <v>17</v>
      </c>
      <c r="H1212" s="11">
        <f>Prislista!H1212*'Prislista 2021-10-01'!$H$1</f>
        <v>439.12800000000004</v>
      </c>
      <c r="I1212" s="11">
        <f>Prislista!I1212*'Prislista 2021-10-01'!$H$1</f>
        <v>487.92</v>
      </c>
      <c r="J1212" s="11">
        <f>Prislista!J1212*'Prislista 2021-10-01'!$H$1</f>
        <v>696.57</v>
      </c>
      <c r="K1212" s="11">
        <f>Prislista!K1212*'Prislista 2021-10-01'!$H$1</f>
        <v>995.1</v>
      </c>
      <c r="L1212" s="61" t="s">
        <v>48</v>
      </c>
      <c r="M1212" s="61">
        <v>30000</v>
      </c>
    </row>
    <row r="1213" spans="1:13" x14ac:dyDescent="0.35">
      <c r="A1213" s="61" t="s">
        <v>182</v>
      </c>
      <c r="B1213" s="61" t="s">
        <v>120</v>
      </c>
      <c r="C1213" s="61" t="s">
        <v>6</v>
      </c>
      <c r="D1213" s="61" t="s">
        <v>51</v>
      </c>
      <c r="E1213" s="61" t="s">
        <v>2</v>
      </c>
      <c r="F1213" s="61" t="s">
        <v>63</v>
      </c>
      <c r="G1213" s="61" t="s">
        <v>18</v>
      </c>
      <c r="H1213" s="11">
        <f>Prislista!H1213*'Prislista 2021-10-01'!$H$1</f>
        <v>330.30900000000003</v>
      </c>
      <c r="I1213" s="11">
        <f>Prislista!I1213*'Prislista 2021-10-01'!$H$1</f>
        <v>367.01000000000005</v>
      </c>
      <c r="J1213" s="11">
        <f>Prislista!J1213*'Prislista 2021-10-01'!$H$1</f>
        <v>524.30000000000007</v>
      </c>
      <c r="K1213" s="11">
        <f>Prislista!K1213*'Prislista 2021-10-01'!$H$1</f>
        <v>749</v>
      </c>
      <c r="L1213" s="61" t="s">
        <v>48</v>
      </c>
      <c r="M1213" s="61">
        <v>30000</v>
      </c>
    </row>
    <row r="1214" spans="1:13" x14ac:dyDescent="0.35">
      <c r="A1214" s="61" t="s">
        <v>182</v>
      </c>
      <c r="B1214" s="61" t="s">
        <v>120</v>
      </c>
      <c r="C1214" s="61" t="s">
        <v>6</v>
      </c>
      <c r="D1214" s="61" t="s">
        <v>51</v>
      </c>
      <c r="E1214" s="61" t="s">
        <v>2</v>
      </c>
      <c r="F1214" s="61" t="s">
        <v>63</v>
      </c>
      <c r="G1214" s="61" t="s">
        <v>19</v>
      </c>
      <c r="H1214" s="11">
        <f>Prislista!H1214*'Prislista 2021-10-01'!$H$1</f>
        <v>330.30900000000003</v>
      </c>
      <c r="I1214" s="11">
        <f>Prislista!I1214*'Prislista 2021-10-01'!$H$1</f>
        <v>367.01000000000005</v>
      </c>
      <c r="J1214" s="11">
        <f>Prislista!J1214*'Prislista 2021-10-01'!$H$1</f>
        <v>524.30000000000007</v>
      </c>
      <c r="K1214" s="11">
        <f>Prislista!K1214*'Prislista 2021-10-01'!$H$1</f>
        <v>749</v>
      </c>
      <c r="L1214" s="61" t="s">
        <v>48</v>
      </c>
      <c r="M1214" s="61">
        <v>30000</v>
      </c>
    </row>
    <row r="1215" spans="1:13" x14ac:dyDescent="0.35">
      <c r="A1215" s="61" t="s">
        <v>182</v>
      </c>
      <c r="B1215" s="61" t="s">
        <v>120</v>
      </c>
      <c r="C1215" s="61" t="s">
        <v>6</v>
      </c>
      <c r="D1215" s="61" t="s">
        <v>51</v>
      </c>
      <c r="E1215" s="61" t="s">
        <v>3</v>
      </c>
      <c r="F1215" s="61" t="s">
        <v>63</v>
      </c>
      <c r="G1215" s="61" t="s">
        <v>20</v>
      </c>
      <c r="H1215" s="11">
        <f>Prislista!H1215*'Prislista 2021-10-01'!$H$1</f>
        <v>260.01</v>
      </c>
      <c r="I1215" s="11">
        <f>Prislista!I1215*'Prislista 2021-10-01'!$H$1</f>
        <v>288.90000000000003</v>
      </c>
      <c r="J1215" s="11">
        <f>Prislista!J1215*'Prislista 2021-10-01'!$H$1</f>
        <v>411.95000000000005</v>
      </c>
      <c r="K1215" s="11">
        <f>Prislista!K1215*'Prislista 2021-10-01'!$H$1</f>
        <v>588.5</v>
      </c>
      <c r="L1215" s="61" t="s">
        <v>48</v>
      </c>
      <c r="M1215" s="61">
        <v>30000</v>
      </c>
    </row>
    <row r="1216" spans="1:13" x14ac:dyDescent="0.35">
      <c r="A1216" s="61" t="s">
        <v>182</v>
      </c>
      <c r="B1216" s="61" t="s">
        <v>120</v>
      </c>
      <c r="C1216" s="61" t="s">
        <v>6</v>
      </c>
      <c r="D1216" s="61" t="s">
        <v>51</v>
      </c>
      <c r="E1216" s="61" t="s">
        <v>3</v>
      </c>
      <c r="F1216" s="61" t="s">
        <v>63</v>
      </c>
      <c r="G1216" s="61" t="s">
        <v>21</v>
      </c>
      <c r="H1216" s="11">
        <f>Prislista!H1216*'Prislista 2021-10-01'!$H$1</f>
        <v>260.01</v>
      </c>
      <c r="I1216" s="11">
        <f>Prislista!I1216*'Prislista 2021-10-01'!$H$1</f>
        <v>288.90000000000003</v>
      </c>
      <c r="J1216" s="11">
        <f>Prislista!J1216*'Prislista 2021-10-01'!$H$1</f>
        <v>411.95000000000005</v>
      </c>
      <c r="K1216" s="11">
        <f>Prislista!K1216*'Prislista 2021-10-01'!$H$1</f>
        <v>588.5</v>
      </c>
      <c r="L1216" s="61" t="s">
        <v>48</v>
      </c>
      <c r="M1216" s="61">
        <v>30000</v>
      </c>
    </row>
    <row r="1217" spans="1:13" x14ac:dyDescent="0.35">
      <c r="A1217" s="61" t="s">
        <v>182</v>
      </c>
      <c r="B1217" s="61" t="s">
        <v>120</v>
      </c>
      <c r="C1217" s="61" t="s">
        <v>6</v>
      </c>
      <c r="D1217" s="61" t="s">
        <v>52</v>
      </c>
      <c r="E1217" s="61" t="s">
        <v>2</v>
      </c>
      <c r="F1217" s="61" t="s">
        <v>63</v>
      </c>
      <c r="G1217" s="61" t="s">
        <v>53</v>
      </c>
      <c r="H1217" s="11">
        <f>Prislista!H1217*'Prislista 2021-10-01'!$H$1</f>
        <v>424.68300000000005</v>
      </c>
      <c r="I1217" s="11">
        <f>Prislista!I1217*'Prislista 2021-10-01'!$H$1</f>
        <v>471.87</v>
      </c>
      <c r="J1217" s="11">
        <f>Prislista!J1217*'Prislista 2021-10-01'!$H$1</f>
        <v>524.30000000000007</v>
      </c>
      <c r="K1217" s="11">
        <f>Prislista!K1217*'Prislista 2021-10-01'!$H$1</f>
        <v>749</v>
      </c>
      <c r="L1217" s="61" t="s">
        <v>48</v>
      </c>
      <c r="M1217" s="61">
        <v>30000</v>
      </c>
    </row>
    <row r="1218" spans="1:13" x14ac:dyDescent="0.35">
      <c r="A1218" s="61" t="s">
        <v>182</v>
      </c>
      <c r="B1218" s="61" t="s">
        <v>120</v>
      </c>
      <c r="C1218" s="61" t="s">
        <v>6</v>
      </c>
      <c r="D1218" s="61" t="s">
        <v>52</v>
      </c>
      <c r="E1218" s="61" t="s">
        <v>2</v>
      </c>
      <c r="F1218" s="61" t="s">
        <v>63</v>
      </c>
      <c r="G1218" s="61" t="s">
        <v>54</v>
      </c>
      <c r="H1218" s="11">
        <f>Prislista!H1218*'Prislista 2021-10-01'!$H$1</f>
        <v>424.68300000000005</v>
      </c>
      <c r="I1218" s="11">
        <f>Prislista!I1218*'Prislista 2021-10-01'!$H$1</f>
        <v>471.87</v>
      </c>
      <c r="J1218" s="11">
        <f>Prislista!J1218*'Prislista 2021-10-01'!$H$1</f>
        <v>524.30000000000007</v>
      </c>
      <c r="K1218" s="11">
        <f>Prislista!K1218*'Prislista 2021-10-01'!$H$1</f>
        <v>749</v>
      </c>
      <c r="L1218" s="61" t="s">
        <v>48</v>
      </c>
      <c r="M1218" s="61">
        <v>30000</v>
      </c>
    </row>
    <row r="1219" spans="1:13" x14ac:dyDescent="0.35">
      <c r="A1219" s="61" t="s">
        <v>182</v>
      </c>
      <c r="B1219" s="61" t="s">
        <v>120</v>
      </c>
      <c r="C1219" s="61" t="s">
        <v>6</v>
      </c>
      <c r="D1219" s="61" t="s">
        <v>52</v>
      </c>
      <c r="E1219" s="61" t="s">
        <v>2</v>
      </c>
      <c r="F1219" s="61" t="s">
        <v>63</v>
      </c>
      <c r="G1219" s="61" t="s">
        <v>55</v>
      </c>
      <c r="H1219" s="11">
        <f>Prislista!H1219*'Prislista 2021-10-01'!$H$1</f>
        <v>424.68300000000005</v>
      </c>
      <c r="I1219" s="11">
        <f>Prislista!I1219*'Prislista 2021-10-01'!$H$1</f>
        <v>471.87</v>
      </c>
      <c r="J1219" s="11">
        <f>Prislista!J1219*'Prislista 2021-10-01'!$H$1</f>
        <v>524.30000000000007</v>
      </c>
      <c r="K1219" s="11">
        <f>Prislista!K1219*'Prislista 2021-10-01'!$H$1</f>
        <v>749</v>
      </c>
      <c r="L1219" s="61" t="s">
        <v>48</v>
      </c>
      <c r="M1219" s="61">
        <v>30000</v>
      </c>
    </row>
    <row r="1220" spans="1:13" x14ac:dyDescent="0.35">
      <c r="A1220" s="61" t="s">
        <v>182</v>
      </c>
      <c r="B1220" s="61" t="s">
        <v>120</v>
      </c>
      <c r="C1220" s="61" t="s">
        <v>6</v>
      </c>
      <c r="D1220" s="61" t="s">
        <v>52</v>
      </c>
      <c r="E1220" s="61" t="s">
        <v>2</v>
      </c>
      <c r="F1220" s="61" t="s">
        <v>63</v>
      </c>
      <c r="G1220" s="61" t="s">
        <v>56</v>
      </c>
      <c r="H1220" s="11">
        <f>Prislista!H1220*'Prislista 2021-10-01'!$H$1</f>
        <v>424.68300000000005</v>
      </c>
      <c r="I1220" s="11">
        <f>Prislista!I1220*'Prislista 2021-10-01'!$H$1</f>
        <v>471.87</v>
      </c>
      <c r="J1220" s="11">
        <f>Prislista!J1220*'Prislista 2021-10-01'!$H$1</f>
        <v>524.30000000000007</v>
      </c>
      <c r="K1220" s="11">
        <f>Prislista!K1220*'Prislista 2021-10-01'!$H$1</f>
        <v>749</v>
      </c>
      <c r="L1220" s="61" t="s">
        <v>48</v>
      </c>
      <c r="M1220" s="61">
        <v>30000</v>
      </c>
    </row>
    <row r="1221" spans="1:13" x14ac:dyDescent="0.35">
      <c r="A1221" s="61" t="s">
        <v>182</v>
      </c>
      <c r="B1221" s="61" t="s">
        <v>120</v>
      </c>
      <c r="C1221" s="61" t="s">
        <v>6</v>
      </c>
      <c r="D1221" s="61" t="s">
        <v>52</v>
      </c>
      <c r="E1221" s="61" t="s">
        <v>2</v>
      </c>
      <c r="F1221" s="61" t="s">
        <v>63</v>
      </c>
      <c r="G1221" s="61" t="s">
        <v>57</v>
      </c>
      <c r="H1221" s="11">
        <f>Prislista!H1221*'Prislista 2021-10-01'!$H$1</f>
        <v>424.68300000000005</v>
      </c>
      <c r="I1221" s="11">
        <f>Prislista!I1221*'Prislista 2021-10-01'!$H$1</f>
        <v>471.87</v>
      </c>
      <c r="J1221" s="11">
        <f>Prislista!J1221*'Prislista 2021-10-01'!$H$1</f>
        <v>524.30000000000007</v>
      </c>
      <c r="K1221" s="11">
        <f>Prislista!K1221*'Prislista 2021-10-01'!$H$1</f>
        <v>749</v>
      </c>
      <c r="L1221" s="61" t="s">
        <v>48</v>
      </c>
      <c r="M1221" s="61">
        <v>30000</v>
      </c>
    </row>
    <row r="1222" spans="1:13" x14ac:dyDescent="0.35">
      <c r="A1222" s="61" t="s">
        <v>182</v>
      </c>
      <c r="B1222" s="61" t="s">
        <v>120</v>
      </c>
      <c r="C1222" s="61" t="s">
        <v>6</v>
      </c>
      <c r="D1222" s="61" t="s">
        <v>58</v>
      </c>
      <c r="E1222" s="61" t="s">
        <v>2</v>
      </c>
      <c r="F1222" s="61" t="s">
        <v>63</v>
      </c>
      <c r="G1222" s="61" t="s">
        <v>22</v>
      </c>
      <c r="H1222" s="11">
        <f>Prislista!H1222*'Prislista 2021-10-01'!$H$1</f>
        <v>391.94100000000003</v>
      </c>
      <c r="I1222" s="11">
        <f>Prislista!I1222*'Prislista 2021-10-01'!$H$1</f>
        <v>435.49</v>
      </c>
      <c r="J1222" s="11">
        <f>Prislista!J1222*'Prislista 2021-10-01'!$H$1</f>
        <v>527.51</v>
      </c>
      <c r="K1222" s="11">
        <f>Prislista!K1222*'Prislista 2021-10-01'!$H$1</f>
        <v>619.53000000000009</v>
      </c>
      <c r="L1222" s="61" t="s">
        <v>48</v>
      </c>
      <c r="M1222" s="61">
        <v>30000</v>
      </c>
    </row>
    <row r="1223" spans="1:13" x14ac:dyDescent="0.35">
      <c r="A1223" s="61" t="s">
        <v>182</v>
      </c>
      <c r="B1223" s="61" t="s">
        <v>120</v>
      </c>
      <c r="C1223" s="61" t="s">
        <v>6</v>
      </c>
      <c r="D1223" s="61" t="s">
        <v>58</v>
      </c>
      <c r="E1223" s="61" t="s">
        <v>2</v>
      </c>
      <c r="F1223" s="61" t="s">
        <v>63</v>
      </c>
      <c r="G1223" s="61" t="s">
        <v>23</v>
      </c>
      <c r="H1223" s="11">
        <f>Prislista!H1223*'Prislista 2021-10-01'!$H$1</f>
        <v>391.94100000000003</v>
      </c>
      <c r="I1223" s="11">
        <f>Prislista!I1223*'Prislista 2021-10-01'!$H$1</f>
        <v>435.49</v>
      </c>
      <c r="J1223" s="11">
        <f>Prislista!J1223*'Prislista 2021-10-01'!$H$1</f>
        <v>527.51</v>
      </c>
      <c r="K1223" s="11">
        <f>Prislista!K1223*'Prislista 2021-10-01'!$H$1</f>
        <v>619.53000000000009</v>
      </c>
      <c r="L1223" s="61" t="s">
        <v>48</v>
      </c>
      <c r="M1223" s="61">
        <v>30000</v>
      </c>
    </row>
    <row r="1224" spans="1:13" x14ac:dyDescent="0.35">
      <c r="A1224" s="61" t="s">
        <v>182</v>
      </c>
      <c r="B1224" s="61" t="s">
        <v>120</v>
      </c>
      <c r="C1224" s="61" t="s">
        <v>6</v>
      </c>
      <c r="D1224" s="61" t="s">
        <v>58</v>
      </c>
      <c r="E1224" s="61" t="s">
        <v>3</v>
      </c>
      <c r="F1224" s="61" t="s">
        <v>63</v>
      </c>
      <c r="G1224" s="61" t="s">
        <v>24</v>
      </c>
      <c r="H1224" s="11">
        <f>Prislista!H1224*'Prislista 2021-10-01'!$H$1</f>
        <v>391.94100000000003</v>
      </c>
      <c r="I1224" s="11">
        <f>Prislista!I1224*'Prislista 2021-10-01'!$H$1</f>
        <v>435.49</v>
      </c>
      <c r="J1224" s="11">
        <f>Prislista!J1224*'Prislista 2021-10-01'!$H$1</f>
        <v>527.51</v>
      </c>
      <c r="K1224" s="11">
        <f>Prislista!K1224*'Prislista 2021-10-01'!$H$1</f>
        <v>619.53000000000009</v>
      </c>
      <c r="L1224" s="61" t="s">
        <v>48</v>
      </c>
      <c r="M1224" s="61">
        <v>30000</v>
      </c>
    </row>
    <row r="1225" spans="1:13" x14ac:dyDescent="0.35">
      <c r="A1225" s="61" t="s">
        <v>182</v>
      </c>
      <c r="B1225" s="61" t="s">
        <v>120</v>
      </c>
      <c r="C1225" s="61" t="s">
        <v>6</v>
      </c>
      <c r="D1225" s="61" t="s">
        <v>59</v>
      </c>
      <c r="E1225" s="61" t="s">
        <v>2</v>
      </c>
      <c r="F1225" s="61" t="s">
        <v>63</v>
      </c>
      <c r="G1225" s="61" t="s">
        <v>60</v>
      </c>
      <c r="H1225" s="11">
        <f>Prislista!H1225*'Prislista 2021-10-01'!$H$1</f>
        <v>375.57000000000005</v>
      </c>
      <c r="I1225" s="11">
        <f>Prislista!I1225*'Prislista 2021-10-01'!$H$1</f>
        <v>417.3</v>
      </c>
      <c r="J1225" s="11">
        <f>Prislista!J1225*'Prislista 2021-10-01'!$H$1</f>
        <v>505.04</v>
      </c>
      <c r="K1225" s="11">
        <f>Prislista!K1225*'Prislista 2021-10-01'!$H$1</f>
        <v>593.85</v>
      </c>
      <c r="L1225" s="61" t="s">
        <v>48</v>
      </c>
      <c r="M1225" s="61">
        <v>30000</v>
      </c>
    </row>
    <row r="1226" spans="1:13" x14ac:dyDescent="0.35">
      <c r="A1226" s="61" t="s">
        <v>182</v>
      </c>
      <c r="B1226" s="61" t="s">
        <v>120</v>
      </c>
      <c r="C1226" s="61" t="s">
        <v>6</v>
      </c>
      <c r="D1226" s="61" t="s">
        <v>59</v>
      </c>
      <c r="E1226" s="61" t="s">
        <v>2</v>
      </c>
      <c r="F1226" s="61" t="s">
        <v>63</v>
      </c>
      <c r="G1226" s="61" t="s">
        <v>25</v>
      </c>
      <c r="H1226" s="11">
        <f>Prislista!H1226*'Prislista 2021-10-01'!$H$1</f>
        <v>375.57000000000005</v>
      </c>
      <c r="I1226" s="11">
        <f>Prislista!I1226*'Prislista 2021-10-01'!$H$1</f>
        <v>417.3</v>
      </c>
      <c r="J1226" s="11">
        <f>Prislista!J1226*'Prislista 2021-10-01'!$H$1</f>
        <v>505.04</v>
      </c>
      <c r="K1226" s="11">
        <f>Prislista!K1226*'Prislista 2021-10-01'!$H$1</f>
        <v>593.85</v>
      </c>
      <c r="L1226" s="61" t="s">
        <v>48</v>
      </c>
      <c r="M1226" s="61">
        <v>30000</v>
      </c>
    </row>
    <row r="1227" spans="1:13" x14ac:dyDescent="0.35">
      <c r="A1227" s="61" t="s">
        <v>182</v>
      </c>
      <c r="B1227" s="61" t="s">
        <v>120</v>
      </c>
      <c r="C1227" s="61" t="s">
        <v>6</v>
      </c>
      <c r="D1227" s="61" t="s">
        <v>59</v>
      </c>
      <c r="E1227" s="61" t="s">
        <v>2</v>
      </c>
      <c r="F1227" s="61" t="s">
        <v>63</v>
      </c>
      <c r="G1227" s="61" t="s">
        <v>26</v>
      </c>
      <c r="H1227" s="11">
        <f>Prislista!H1227*'Prislista 2021-10-01'!$H$1</f>
        <v>375.57000000000005</v>
      </c>
      <c r="I1227" s="11">
        <f>Prislista!I1227*'Prislista 2021-10-01'!$H$1</f>
        <v>417.3</v>
      </c>
      <c r="J1227" s="11">
        <f>Prislista!J1227*'Prislista 2021-10-01'!$H$1</f>
        <v>505.04</v>
      </c>
      <c r="K1227" s="11">
        <f>Prislista!K1227*'Prislista 2021-10-01'!$H$1</f>
        <v>593.85</v>
      </c>
      <c r="L1227" s="61" t="s">
        <v>48</v>
      </c>
      <c r="M1227" s="61">
        <v>30000</v>
      </c>
    </row>
    <row r="1228" spans="1:13" x14ac:dyDescent="0.35">
      <c r="A1228" s="61" t="s">
        <v>182</v>
      </c>
      <c r="B1228" s="61" t="s">
        <v>120</v>
      </c>
      <c r="C1228" s="61" t="s">
        <v>6</v>
      </c>
      <c r="D1228" s="61" t="s">
        <v>59</v>
      </c>
      <c r="E1228" s="61" t="s">
        <v>3</v>
      </c>
      <c r="F1228" s="61" t="s">
        <v>63</v>
      </c>
      <c r="G1228" s="61" t="s">
        <v>27</v>
      </c>
      <c r="H1228" s="11">
        <f>Prislista!H1228*'Prislista 2021-10-01'!$H$1</f>
        <v>375.57000000000005</v>
      </c>
      <c r="I1228" s="11">
        <f>Prislista!I1228*'Prislista 2021-10-01'!$H$1</f>
        <v>417.3</v>
      </c>
      <c r="J1228" s="11">
        <f>Prislista!J1228*'Prislista 2021-10-01'!$H$1</f>
        <v>505.04</v>
      </c>
      <c r="K1228" s="11">
        <f>Prislista!K1228*'Prislista 2021-10-01'!$H$1</f>
        <v>593.85</v>
      </c>
      <c r="L1228" s="61" t="s">
        <v>48</v>
      </c>
      <c r="M1228" s="61">
        <v>30000</v>
      </c>
    </row>
    <row r="1229" spans="1:13" x14ac:dyDescent="0.35">
      <c r="A1229" s="61" t="s">
        <v>182</v>
      </c>
      <c r="B1229" s="61" t="s">
        <v>120</v>
      </c>
      <c r="C1229" s="61" t="s">
        <v>6</v>
      </c>
      <c r="D1229" s="61" t="s">
        <v>61</v>
      </c>
      <c r="E1229" s="61" t="s">
        <v>2</v>
      </c>
      <c r="F1229" s="61" t="s">
        <v>63</v>
      </c>
      <c r="G1229" s="61" t="s">
        <v>62</v>
      </c>
      <c r="H1229" s="11">
        <f>Prislista!H1229*'Prislista 2021-10-01'!$H$1</f>
        <v>220.52700000000002</v>
      </c>
      <c r="I1229" s="11">
        <f>Prislista!I1229*'Prislista 2021-10-01'!$H$1</f>
        <v>245.03</v>
      </c>
      <c r="J1229" s="11">
        <f>Prislista!J1229*'Prislista 2021-10-01'!$H$1</f>
        <v>348.82</v>
      </c>
      <c r="K1229" s="11">
        <f>Prislista!K1229*'Prislista 2021-10-01'!$H$1</f>
        <v>497.55</v>
      </c>
      <c r="L1229" s="61" t="s">
        <v>48</v>
      </c>
      <c r="M1229" s="61">
        <v>30000</v>
      </c>
    </row>
    <row r="1230" spans="1:13" x14ac:dyDescent="0.35">
      <c r="A1230" s="61" t="s">
        <v>182</v>
      </c>
      <c r="B1230" s="61" t="s">
        <v>120</v>
      </c>
      <c r="C1230" s="61" t="s">
        <v>7</v>
      </c>
      <c r="D1230" s="61" t="s">
        <v>47</v>
      </c>
      <c r="E1230" s="61" t="s">
        <v>2</v>
      </c>
      <c r="F1230" s="61" t="s">
        <v>63</v>
      </c>
      <c r="G1230" s="61" t="s">
        <v>10</v>
      </c>
      <c r="H1230" s="11">
        <f>Prislista!H1230*'Prislista 2021-10-01'!$H$1</f>
        <v>409.08240000000001</v>
      </c>
      <c r="I1230" s="11">
        <f>Prislista!I1230*'Prislista 2021-10-01'!$H$1</f>
        <v>454.53600000000006</v>
      </c>
      <c r="J1230" s="11">
        <f>Prislista!J1230*'Prislista 2021-10-01'!$H$1</f>
        <v>505.04</v>
      </c>
      <c r="K1230" s="11">
        <f>Prislista!K1230*'Prislista 2021-10-01'!$H$1</f>
        <v>588.5</v>
      </c>
      <c r="L1230" s="61" t="s">
        <v>48</v>
      </c>
      <c r="M1230" s="61">
        <v>24000</v>
      </c>
    </row>
    <row r="1231" spans="1:13" x14ac:dyDescent="0.35">
      <c r="A1231" s="61" t="s">
        <v>182</v>
      </c>
      <c r="B1231" s="61" t="s">
        <v>120</v>
      </c>
      <c r="C1231" s="61" t="s">
        <v>7</v>
      </c>
      <c r="D1231" s="61" t="s">
        <v>47</v>
      </c>
      <c r="E1231" s="61" t="s">
        <v>2</v>
      </c>
      <c r="F1231" s="61" t="s">
        <v>63</v>
      </c>
      <c r="G1231" s="61" t="s">
        <v>11</v>
      </c>
      <c r="H1231" s="11">
        <f>Prislista!H1231*'Prislista 2021-10-01'!$H$1</f>
        <v>409.08240000000001</v>
      </c>
      <c r="I1231" s="11">
        <f>Prislista!I1231*'Prislista 2021-10-01'!$H$1</f>
        <v>454.53600000000006</v>
      </c>
      <c r="J1231" s="11">
        <f>Prislista!J1231*'Prislista 2021-10-01'!$H$1</f>
        <v>505.04</v>
      </c>
      <c r="K1231" s="11">
        <f>Prislista!K1231*'Prislista 2021-10-01'!$H$1</f>
        <v>588.5</v>
      </c>
      <c r="L1231" s="61" t="s">
        <v>48</v>
      </c>
      <c r="M1231" s="61">
        <v>24000</v>
      </c>
    </row>
    <row r="1232" spans="1:13" x14ac:dyDescent="0.35">
      <c r="A1232" s="61" t="s">
        <v>182</v>
      </c>
      <c r="B1232" s="61" t="s">
        <v>120</v>
      </c>
      <c r="C1232" s="61" t="s">
        <v>7</v>
      </c>
      <c r="D1232" s="61" t="s">
        <v>47</v>
      </c>
      <c r="E1232" s="61" t="s">
        <v>2</v>
      </c>
      <c r="F1232" s="61" t="s">
        <v>63</v>
      </c>
      <c r="G1232" s="61" t="s">
        <v>49</v>
      </c>
      <c r="H1232" s="11">
        <f>Prislista!H1232*'Prislista 2021-10-01'!$H$1</f>
        <v>409.08240000000001</v>
      </c>
      <c r="I1232" s="11">
        <f>Prislista!I1232*'Prislista 2021-10-01'!$H$1</f>
        <v>454.53600000000006</v>
      </c>
      <c r="J1232" s="11">
        <f>Prislista!J1232*'Prislista 2021-10-01'!$H$1</f>
        <v>505.04</v>
      </c>
      <c r="K1232" s="11">
        <f>Prislista!K1232*'Prislista 2021-10-01'!$H$1</f>
        <v>588.5</v>
      </c>
      <c r="L1232" s="61" t="s">
        <v>48</v>
      </c>
      <c r="M1232" s="61">
        <v>24000</v>
      </c>
    </row>
    <row r="1233" spans="1:13" x14ac:dyDescent="0.35">
      <c r="A1233" s="61" t="s">
        <v>182</v>
      </c>
      <c r="B1233" s="61" t="s">
        <v>120</v>
      </c>
      <c r="C1233" s="61" t="s">
        <v>7</v>
      </c>
      <c r="D1233" s="61" t="s">
        <v>47</v>
      </c>
      <c r="E1233" s="61" t="s">
        <v>2</v>
      </c>
      <c r="F1233" s="61" t="s">
        <v>63</v>
      </c>
      <c r="G1233" s="61" t="s">
        <v>12</v>
      </c>
      <c r="H1233" s="11">
        <f>Prislista!H1233*'Prislista 2021-10-01'!$H$1</f>
        <v>409.08240000000001</v>
      </c>
      <c r="I1233" s="11">
        <f>Prislista!I1233*'Prislista 2021-10-01'!$H$1</f>
        <v>454.53600000000006</v>
      </c>
      <c r="J1233" s="11">
        <f>Prislista!J1233*'Prislista 2021-10-01'!$H$1</f>
        <v>505.04</v>
      </c>
      <c r="K1233" s="11">
        <f>Prislista!K1233*'Prislista 2021-10-01'!$H$1</f>
        <v>588.5</v>
      </c>
      <c r="L1233" s="61" t="s">
        <v>48</v>
      </c>
      <c r="M1233" s="61">
        <v>24000</v>
      </c>
    </row>
    <row r="1234" spans="1:13" x14ac:dyDescent="0.35">
      <c r="A1234" s="61" t="s">
        <v>182</v>
      </c>
      <c r="B1234" s="61" t="s">
        <v>120</v>
      </c>
      <c r="C1234" s="61" t="s">
        <v>7</v>
      </c>
      <c r="D1234" s="61" t="s">
        <v>50</v>
      </c>
      <c r="E1234" s="61" t="s">
        <v>2</v>
      </c>
      <c r="F1234" s="61" t="s">
        <v>63</v>
      </c>
      <c r="G1234" s="61" t="s">
        <v>13</v>
      </c>
      <c r="H1234" s="11">
        <f>Prislista!H1234*'Prislista 2021-10-01'!$H$1</f>
        <v>453.57300000000004</v>
      </c>
      <c r="I1234" s="11">
        <f>Prislista!I1234*'Prislista 2021-10-01'!$H$1</f>
        <v>503.97</v>
      </c>
      <c r="J1234" s="11">
        <f>Prislista!J1234*'Prislista 2021-10-01'!$H$1</f>
        <v>719.04000000000008</v>
      </c>
      <c r="K1234" s="11">
        <f>Prislista!K1234*'Prislista 2021-10-01'!$H$1</f>
        <v>1027.2</v>
      </c>
      <c r="L1234" s="61" t="s">
        <v>48</v>
      </c>
      <c r="M1234" s="61">
        <v>24000</v>
      </c>
    </row>
    <row r="1235" spans="1:13" x14ac:dyDescent="0.35">
      <c r="A1235" s="61" t="s">
        <v>182</v>
      </c>
      <c r="B1235" s="61" t="s">
        <v>120</v>
      </c>
      <c r="C1235" s="61" t="s">
        <v>7</v>
      </c>
      <c r="D1235" s="61" t="s">
        <v>50</v>
      </c>
      <c r="E1235" s="61" t="s">
        <v>2</v>
      </c>
      <c r="F1235" s="61" t="s">
        <v>63</v>
      </c>
      <c r="G1235" s="61" t="s">
        <v>14</v>
      </c>
      <c r="H1235" s="11">
        <f>Prislista!H1235*'Prislista 2021-10-01'!$H$1</f>
        <v>453.57300000000004</v>
      </c>
      <c r="I1235" s="11">
        <f>Prislista!I1235*'Prislista 2021-10-01'!$H$1</f>
        <v>503.97</v>
      </c>
      <c r="J1235" s="11">
        <f>Prislista!J1235*'Prislista 2021-10-01'!$H$1</f>
        <v>719.04000000000008</v>
      </c>
      <c r="K1235" s="11">
        <f>Prislista!K1235*'Prislista 2021-10-01'!$H$1</f>
        <v>1027.2</v>
      </c>
      <c r="L1235" s="61" t="s">
        <v>48</v>
      </c>
      <c r="M1235" s="61">
        <v>24000</v>
      </c>
    </row>
    <row r="1236" spans="1:13" x14ac:dyDescent="0.35">
      <c r="A1236" s="61" t="s">
        <v>182</v>
      </c>
      <c r="B1236" s="61" t="s">
        <v>120</v>
      </c>
      <c r="C1236" s="61" t="s">
        <v>7</v>
      </c>
      <c r="D1236" s="61" t="s">
        <v>50</v>
      </c>
      <c r="E1236" s="61" t="s">
        <v>2</v>
      </c>
      <c r="F1236" s="61" t="s">
        <v>63</v>
      </c>
      <c r="G1236" s="61" t="s">
        <v>15</v>
      </c>
      <c r="H1236" s="11">
        <f>Prislista!H1236*'Prislista 2021-10-01'!$H$1</f>
        <v>453.57300000000004</v>
      </c>
      <c r="I1236" s="11">
        <f>Prislista!I1236*'Prislista 2021-10-01'!$H$1</f>
        <v>503.97</v>
      </c>
      <c r="J1236" s="11">
        <f>Prislista!J1236*'Prislista 2021-10-01'!$H$1</f>
        <v>719.04000000000008</v>
      </c>
      <c r="K1236" s="11">
        <f>Prislista!K1236*'Prislista 2021-10-01'!$H$1</f>
        <v>1027.2</v>
      </c>
      <c r="L1236" s="61" t="s">
        <v>48</v>
      </c>
      <c r="M1236" s="61">
        <v>24000</v>
      </c>
    </row>
    <row r="1237" spans="1:13" x14ac:dyDescent="0.35">
      <c r="A1237" s="61" t="s">
        <v>182</v>
      </c>
      <c r="B1237" s="61" t="s">
        <v>120</v>
      </c>
      <c r="C1237" s="61" t="s">
        <v>7</v>
      </c>
      <c r="D1237" s="61" t="s">
        <v>50</v>
      </c>
      <c r="E1237" s="61" t="s">
        <v>2</v>
      </c>
      <c r="F1237" s="61" t="s">
        <v>63</v>
      </c>
      <c r="G1237" s="61" t="s">
        <v>16</v>
      </c>
      <c r="H1237" s="11">
        <f>Prislista!H1237*'Prislista 2021-10-01'!$H$1</f>
        <v>453.57300000000004</v>
      </c>
      <c r="I1237" s="11">
        <f>Prislista!I1237*'Prislista 2021-10-01'!$H$1</f>
        <v>503.97</v>
      </c>
      <c r="J1237" s="11">
        <f>Prislista!J1237*'Prislista 2021-10-01'!$H$1</f>
        <v>719.04000000000008</v>
      </c>
      <c r="K1237" s="11">
        <f>Prislista!K1237*'Prislista 2021-10-01'!$H$1</f>
        <v>1027.2</v>
      </c>
      <c r="L1237" s="61" t="s">
        <v>48</v>
      </c>
      <c r="M1237" s="61">
        <v>24000</v>
      </c>
    </row>
    <row r="1238" spans="1:13" x14ac:dyDescent="0.35">
      <c r="A1238" s="61" t="s">
        <v>182</v>
      </c>
      <c r="B1238" s="61" t="s">
        <v>120</v>
      </c>
      <c r="C1238" s="61" t="s">
        <v>7</v>
      </c>
      <c r="D1238" s="61" t="s">
        <v>50</v>
      </c>
      <c r="E1238" s="61" t="s">
        <v>2</v>
      </c>
      <c r="F1238" s="61" t="s">
        <v>63</v>
      </c>
      <c r="G1238" s="61" t="s">
        <v>17</v>
      </c>
      <c r="H1238" s="11">
        <f>Prislista!H1238*'Prislista 2021-10-01'!$H$1</f>
        <v>453.57300000000004</v>
      </c>
      <c r="I1238" s="11">
        <f>Prislista!I1238*'Prislista 2021-10-01'!$H$1</f>
        <v>503.97</v>
      </c>
      <c r="J1238" s="11">
        <f>Prislista!J1238*'Prislista 2021-10-01'!$H$1</f>
        <v>719.04000000000008</v>
      </c>
      <c r="K1238" s="11">
        <f>Prislista!K1238*'Prislista 2021-10-01'!$H$1</f>
        <v>1027.2</v>
      </c>
      <c r="L1238" s="61" t="s">
        <v>48</v>
      </c>
      <c r="M1238" s="61">
        <v>24000</v>
      </c>
    </row>
    <row r="1239" spans="1:13" x14ac:dyDescent="0.35">
      <c r="A1239" s="61" t="s">
        <v>182</v>
      </c>
      <c r="B1239" s="61" t="s">
        <v>120</v>
      </c>
      <c r="C1239" s="61" t="s">
        <v>7</v>
      </c>
      <c r="D1239" s="61" t="s">
        <v>51</v>
      </c>
      <c r="E1239" s="61" t="s">
        <v>2</v>
      </c>
      <c r="F1239" s="61" t="s">
        <v>63</v>
      </c>
      <c r="G1239" s="61" t="s">
        <v>18</v>
      </c>
      <c r="H1239" s="11">
        <f>Prislista!H1239*'Prislista 2021-10-01'!$H$1</f>
        <v>339.93900000000002</v>
      </c>
      <c r="I1239" s="11">
        <f>Prislista!I1239*'Prislista 2021-10-01'!$H$1</f>
        <v>377.71000000000004</v>
      </c>
      <c r="J1239" s="11">
        <f>Prislista!J1239*'Prislista 2021-10-01'!$H$1</f>
        <v>539.28000000000009</v>
      </c>
      <c r="K1239" s="11">
        <f>Prislista!K1239*'Prislista 2021-10-01'!$H$1</f>
        <v>770.40000000000009</v>
      </c>
      <c r="L1239" s="61" t="s">
        <v>48</v>
      </c>
      <c r="M1239" s="61">
        <v>24000</v>
      </c>
    </row>
    <row r="1240" spans="1:13" x14ac:dyDescent="0.35">
      <c r="A1240" s="61" t="s">
        <v>182</v>
      </c>
      <c r="B1240" s="61" t="s">
        <v>120</v>
      </c>
      <c r="C1240" s="61" t="s">
        <v>7</v>
      </c>
      <c r="D1240" s="61" t="s">
        <v>51</v>
      </c>
      <c r="E1240" s="61" t="s">
        <v>2</v>
      </c>
      <c r="F1240" s="61" t="s">
        <v>63</v>
      </c>
      <c r="G1240" s="61" t="s">
        <v>19</v>
      </c>
      <c r="H1240" s="11">
        <f>Prislista!H1240*'Prislista 2021-10-01'!$H$1</f>
        <v>339.93900000000002</v>
      </c>
      <c r="I1240" s="11">
        <f>Prislista!I1240*'Prislista 2021-10-01'!$H$1</f>
        <v>377.71000000000004</v>
      </c>
      <c r="J1240" s="11">
        <f>Prislista!J1240*'Prislista 2021-10-01'!$H$1</f>
        <v>539.28000000000009</v>
      </c>
      <c r="K1240" s="11">
        <f>Prislista!K1240*'Prislista 2021-10-01'!$H$1</f>
        <v>770.40000000000009</v>
      </c>
      <c r="L1240" s="61" t="s">
        <v>48</v>
      </c>
      <c r="M1240" s="61">
        <v>24000</v>
      </c>
    </row>
    <row r="1241" spans="1:13" x14ac:dyDescent="0.35">
      <c r="A1241" s="61" t="s">
        <v>182</v>
      </c>
      <c r="B1241" s="61" t="s">
        <v>120</v>
      </c>
      <c r="C1241" s="61" t="s">
        <v>7</v>
      </c>
      <c r="D1241" s="61" t="s">
        <v>51</v>
      </c>
      <c r="E1241" s="61" t="s">
        <v>3</v>
      </c>
      <c r="F1241" s="61" t="s">
        <v>63</v>
      </c>
      <c r="G1241" s="61" t="s">
        <v>20</v>
      </c>
      <c r="H1241" s="11">
        <f>Prislista!H1241*'Prislista 2021-10-01'!$H$1</f>
        <v>260.01</v>
      </c>
      <c r="I1241" s="11">
        <f>Prislista!I1241*'Prislista 2021-10-01'!$H$1</f>
        <v>288.90000000000003</v>
      </c>
      <c r="J1241" s="11">
        <f>Prislista!J1241*'Prislista 2021-10-01'!$H$1</f>
        <v>411.95000000000005</v>
      </c>
      <c r="K1241" s="11">
        <f>Prislista!K1241*'Prislista 2021-10-01'!$H$1</f>
        <v>588.5</v>
      </c>
      <c r="L1241" s="61" t="s">
        <v>48</v>
      </c>
      <c r="M1241" s="61">
        <v>24000</v>
      </c>
    </row>
    <row r="1242" spans="1:13" x14ac:dyDescent="0.35">
      <c r="A1242" s="61" t="s">
        <v>182</v>
      </c>
      <c r="B1242" s="61" t="s">
        <v>120</v>
      </c>
      <c r="C1242" s="61" t="s">
        <v>7</v>
      </c>
      <c r="D1242" s="61" t="s">
        <v>51</v>
      </c>
      <c r="E1242" s="61" t="s">
        <v>3</v>
      </c>
      <c r="F1242" s="61" t="s">
        <v>63</v>
      </c>
      <c r="G1242" s="61" t="s">
        <v>21</v>
      </c>
      <c r="H1242" s="11">
        <f>Prislista!H1242*'Prislista 2021-10-01'!$H$1</f>
        <v>260.01</v>
      </c>
      <c r="I1242" s="11">
        <f>Prislista!I1242*'Prislista 2021-10-01'!$H$1</f>
        <v>288.90000000000003</v>
      </c>
      <c r="J1242" s="11">
        <f>Prislista!J1242*'Prislista 2021-10-01'!$H$1</f>
        <v>411.95000000000005</v>
      </c>
      <c r="K1242" s="11">
        <f>Prislista!K1242*'Prislista 2021-10-01'!$H$1</f>
        <v>588.5</v>
      </c>
      <c r="L1242" s="61" t="s">
        <v>48</v>
      </c>
      <c r="M1242" s="61">
        <v>24000</v>
      </c>
    </row>
    <row r="1243" spans="1:13" x14ac:dyDescent="0.35">
      <c r="A1243" s="61" t="s">
        <v>182</v>
      </c>
      <c r="B1243" s="61" t="s">
        <v>120</v>
      </c>
      <c r="C1243" s="61" t="s">
        <v>7</v>
      </c>
      <c r="D1243" s="61" t="s">
        <v>52</v>
      </c>
      <c r="E1243" s="61" t="s">
        <v>2</v>
      </c>
      <c r="F1243" s="61" t="s">
        <v>63</v>
      </c>
      <c r="G1243" s="61" t="s">
        <v>53</v>
      </c>
      <c r="H1243" s="11">
        <f>Prislista!H1243*'Prislista 2021-10-01'!$H$1</f>
        <v>436.81680000000006</v>
      </c>
      <c r="I1243" s="11">
        <f>Prislista!I1243*'Prislista 2021-10-01'!$H$1</f>
        <v>485.35200000000003</v>
      </c>
      <c r="J1243" s="11">
        <f>Prislista!J1243*'Prislista 2021-10-01'!$H$1</f>
        <v>539.28000000000009</v>
      </c>
      <c r="K1243" s="11">
        <f>Prislista!K1243*'Prislista 2021-10-01'!$H$1</f>
        <v>770.40000000000009</v>
      </c>
      <c r="L1243" s="61" t="s">
        <v>48</v>
      </c>
      <c r="M1243" s="61">
        <v>24000</v>
      </c>
    </row>
    <row r="1244" spans="1:13" x14ac:dyDescent="0.35">
      <c r="A1244" s="61" t="s">
        <v>182</v>
      </c>
      <c r="B1244" s="61" t="s">
        <v>120</v>
      </c>
      <c r="C1244" s="61" t="s">
        <v>7</v>
      </c>
      <c r="D1244" s="61" t="s">
        <v>52</v>
      </c>
      <c r="E1244" s="61" t="s">
        <v>2</v>
      </c>
      <c r="F1244" s="61" t="s">
        <v>63</v>
      </c>
      <c r="G1244" s="61" t="s">
        <v>54</v>
      </c>
      <c r="H1244" s="11">
        <f>Prislista!H1244*'Prislista 2021-10-01'!$H$1</f>
        <v>436.81680000000006</v>
      </c>
      <c r="I1244" s="11">
        <f>Prislista!I1244*'Prislista 2021-10-01'!$H$1</f>
        <v>485.35200000000003</v>
      </c>
      <c r="J1244" s="11">
        <f>Prislista!J1244*'Prislista 2021-10-01'!$H$1</f>
        <v>539.28000000000009</v>
      </c>
      <c r="K1244" s="11">
        <f>Prislista!K1244*'Prislista 2021-10-01'!$H$1</f>
        <v>770.40000000000009</v>
      </c>
      <c r="L1244" s="61" t="s">
        <v>48</v>
      </c>
      <c r="M1244" s="61">
        <v>24000</v>
      </c>
    </row>
    <row r="1245" spans="1:13" x14ac:dyDescent="0.35">
      <c r="A1245" s="61" t="s">
        <v>182</v>
      </c>
      <c r="B1245" s="61" t="s">
        <v>120</v>
      </c>
      <c r="C1245" s="61" t="s">
        <v>7</v>
      </c>
      <c r="D1245" s="61" t="s">
        <v>52</v>
      </c>
      <c r="E1245" s="61" t="s">
        <v>2</v>
      </c>
      <c r="F1245" s="61" t="s">
        <v>63</v>
      </c>
      <c r="G1245" s="61" t="s">
        <v>55</v>
      </c>
      <c r="H1245" s="11">
        <f>Prislista!H1245*'Prislista 2021-10-01'!$H$1</f>
        <v>436.81680000000006</v>
      </c>
      <c r="I1245" s="11">
        <f>Prislista!I1245*'Prislista 2021-10-01'!$H$1</f>
        <v>485.35200000000003</v>
      </c>
      <c r="J1245" s="11">
        <f>Prislista!J1245*'Prislista 2021-10-01'!$H$1</f>
        <v>539.28000000000009</v>
      </c>
      <c r="K1245" s="11">
        <f>Prislista!K1245*'Prislista 2021-10-01'!$H$1</f>
        <v>770.40000000000009</v>
      </c>
      <c r="L1245" s="61" t="s">
        <v>48</v>
      </c>
      <c r="M1245" s="61">
        <v>24000</v>
      </c>
    </row>
    <row r="1246" spans="1:13" x14ac:dyDescent="0.35">
      <c r="A1246" s="61" t="s">
        <v>182</v>
      </c>
      <c r="B1246" s="61" t="s">
        <v>120</v>
      </c>
      <c r="C1246" s="61" t="s">
        <v>7</v>
      </c>
      <c r="D1246" s="61" t="s">
        <v>52</v>
      </c>
      <c r="E1246" s="61" t="s">
        <v>2</v>
      </c>
      <c r="F1246" s="61" t="s">
        <v>63</v>
      </c>
      <c r="G1246" s="61" t="s">
        <v>56</v>
      </c>
      <c r="H1246" s="11">
        <f>Prislista!H1246*'Prislista 2021-10-01'!$H$1</f>
        <v>436.81680000000006</v>
      </c>
      <c r="I1246" s="11">
        <f>Prislista!I1246*'Prislista 2021-10-01'!$H$1</f>
        <v>485.35200000000003</v>
      </c>
      <c r="J1246" s="11">
        <f>Prislista!J1246*'Prislista 2021-10-01'!$H$1</f>
        <v>539.28000000000009</v>
      </c>
      <c r="K1246" s="11">
        <f>Prislista!K1246*'Prislista 2021-10-01'!$H$1</f>
        <v>770.40000000000009</v>
      </c>
      <c r="L1246" s="61" t="s">
        <v>48</v>
      </c>
      <c r="M1246" s="61">
        <v>24000</v>
      </c>
    </row>
    <row r="1247" spans="1:13" x14ac:dyDescent="0.35">
      <c r="A1247" s="61" t="s">
        <v>182</v>
      </c>
      <c r="B1247" s="61" t="s">
        <v>120</v>
      </c>
      <c r="C1247" s="61" t="s">
        <v>7</v>
      </c>
      <c r="D1247" s="61" t="s">
        <v>52</v>
      </c>
      <c r="E1247" s="61" t="s">
        <v>2</v>
      </c>
      <c r="F1247" s="61" t="s">
        <v>63</v>
      </c>
      <c r="G1247" s="61" t="s">
        <v>57</v>
      </c>
      <c r="H1247" s="11">
        <f>Prislista!H1247*'Prislista 2021-10-01'!$H$1</f>
        <v>436.81680000000006</v>
      </c>
      <c r="I1247" s="11">
        <f>Prislista!I1247*'Prislista 2021-10-01'!$H$1</f>
        <v>485.35200000000003</v>
      </c>
      <c r="J1247" s="11">
        <f>Prislista!J1247*'Prislista 2021-10-01'!$H$1</f>
        <v>539.28000000000009</v>
      </c>
      <c r="K1247" s="11">
        <f>Prislista!K1247*'Prislista 2021-10-01'!$H$1</f>
        <v>770.40000000000009</v>
      </c>
      <c r="L1247" s="61" t="s">
        <v>48</v>
      </c>
      <c r="M1247" s="61">
        <v>24000</v>
      </c>
    </row>
    <row r="1248" spans="1:13" x14ac:dyDescent="0.35">
      <c r="A1248" s="61" t="s">
        <v>182</v>
      </c>
      <c r="B1248" s="61" t="s">
        <v>120</v>
      </c>
      <c r="C1248" s="61" t="s">
        <v>7</v>
      </c>
      <c r="D1248" s="61" t="s">
        <v>58</v>
      </c>
      <c r="E1248" s="61" t="s">
        <v>2</v>
      </c>
      <c r="F1248" s="61" t="s">
        <v>63</v>
      </c>
      <c r="G1248" s="61" t="s">
        <v>22</v>
      </c>
      <c r="H1248" s="11">
        <f>Prislista!H1248*'Prislista 2021-10-01'!$H$1</f>
        <v>391.94100000000003</v>
      </c>
      <c r="I1248" s="11">
        <f>Prislista!I1248*'Prislista 2021-10-01'!$H$1</f>
        <v>435.49</v>
      </c>
      <c r="J1248" s="11">
        <f>Prislista!J1248*'Prislista 2021-10-01'!$H$1</f>
        <v>527.51</v>
      </c>
      <c r="K1248" s="11">
        <f>Prislista!K1248*'Prislista 2021-10-01'!$H$1</f>
        <v>619.53000000000009</v>
      </c>
      <c r="L1248" s="61" t="s">
        <v>48</v>
      </c>
      <c r="M1248" s="61">
        <v>24000</v>
      </c>
    </row>
    <row r="1249" spans="1:13" x14ac:dyDescent="0.35">
      <c r="A1249" s="61" t="s">
        <v>182</v>
      </c>
      <c r="B1249" s="61" t="s">
        <v>120</v>
      </c>
      <c r="C1249" s="61" t="s">
        <v>7</v>
      </c>
      <c r="D1249" s="61" t="s">
        <v>58</v>
      </c>
      <c r="E1249" s="61" t="s">
        <v>2</v>
      </c>
      <c r="F1249" s="61" t="s">
        <v>63</v>
      </c>
      <c r="G1249" s="61" t="s">
        <v>23</v>
      </c>
      <c r="H1249" s="11">
        <f>Prislista!H1249*'Prislista 2021-10-01'!$H$1</f>
        <v>391.94100000000003</v>
      </c>
      <c r="I1249" s="11">
        <f>Prislista!I1249*'Prislista 2021-10-01'!$H$1</f>
        <v>435.49</v>
      </c>
      <c r="J1249" s="11">
        <f>Prislista!J1249*'Prislista 2021-10-01'!$H$1</f>
        <v>527.51</v>
      </c>
      <c r="K1249" s="11">
        <f>Prislista!K1249*'Prislista 2021-10-01'!$H$1</f>
        <v>619.53000000000009</v>
      </c>
      <c r="L1249" s="61" t="s">
        <v>48</v>
      </c>
      <c r="M1249" s="61">
        <v>24000</v>
      </c>
    </row>
    <row r="1250" spans="1:13" x14ac:dyDescent="0.35">
      <c r="A1250" s="61" t="s">
        <v>182</v>
      </c>
      <c r="B1250" s="61" t="s">
        <v>120</v>
      </c>
      <c r="C1250" s="61" t="s">
        <v>7</v>
      </c>
      <c r="D1250" s="61" t="s">
        <v>58</v>
      </c>
      <c r="E1250" s="61" t="s">
        <v>3</v>
      </c>
      <c r="F1250" s="61" t="s">
        <v>63</v>
      </c>
      <c r="G1250" s="61" t="s">
        <v>24</v>
      </c>
      <c r="H1250" s="11">
        <f>Prislista!H1250*'Prislista 2021-10-01'!$H$1</f>
        <v>391.94100000000003</v>
      </c>
      <c r="I1250" s="11">
        <f>Prislista!I1250*'Prislista 2021-10-01'!$H$1</f>
        <v>435.49</v>
      </c>
      <c r="J1250" s="11">
        <f>Prislista!J1250*'Prislista 2021-10-01'!$H$1</f>
        <v>527.51</v>
      </c>
      <c r="K1250" s="11">
        <f>Prislista!K1250*'Prislista 2021-10-01'!$H$1</f>
        <v>619.53000000000009</v>
      </c>
      <c r="L1250" s="61" t="s">
        <v>48</v>
      </c>
      <c r="M1250" s="61">
        <v>24000</v>
      </c>
    </row>
    <row r="1251" spans="1:13" x14ac:dyDescent="0.35">
      <c r="A1251" s="61" t="s">
        <v>182</v>
      </c>
      <c r="B1251" s="61" t="s">
        <v>120</v>
      </c>
      <c r="C1251" s="61" t="s">
        <v>7</v>
      </c>
      <c r="D1251" s="61" t="s">
        <v>59</v>
      </c>
      <c r="E1251" s="61" t="s">
        <v>2</v>
      </c>
      <c r="F1251" s="61" t="s">
        <v>63</v>
      </c>
      <c r="G1251" s="61" t="s">
        <v>60</v>
      </c>
      <c r="H1251" s="11">
        <f>Prislista!H1251*'Prislista 2021-10-01'!$H$1</f>
        <v>375.57000000000005</v>
      </c>
      <c r="I1251" s="11">
        <f>Prislista!I1251*'Prislista 2021-10-01'!$H$1</f>
        <v>417.3</v>
      </c>
      <c r="J1251" s="11">
        <f>Prislista!J1251*'Prislista 2021-10-01'!$H$1</f>
        <v>505.04</v>
      </c>
      <c r="K1251" s="11">
        <f>Prislista!K1251*'Prislista 2021-10-01'!$H$1</f>
        <v>593.85</v>
      </c>
      <c r="L1251" s="61" t="s">
        <v>48</v>
      </c>
      <c r="M1251" s="61">
        <v>24000</v>
      </c>
    </row>
    <row r="1252" spans="1:13" x14ac:dyDescent="0.35">
      <c r="A1252" s="61" t="s">
        <v>182</v>
      </c>
      <c r="B1252" s="61" t="s">
        <v>120</v>
      </c>
      <c r="C1252" s="61" t="s">
        <v>7</v>
      </c>
      <c r="D1252" s="61" t="s">
        <v>59</v>
      </c>
      <c r="E1252" s="61" t="s">
        <v>2</v>
      </c>
      <c r="F1252" s="61" t="s">
        <v>63</v>
      </c>
      <c r="G1252" s="61" t="s">
        <v>25</v>
      </c>
      <c r="H1252" s="11">
        <f>Prislista!H1252*'Prislista 2021-10-01'!$H$1</f>
        <v>375.57000000000005</v>
      </c>
      <c r="I1252" s="11">
        <f>Prislista!I1252*'Prislista 2021-10-01'!$H$1</f>
        <v>417.3</v>
      </c>
      <c r="J1252" s="11">
        <f>Prislista!J1252*'Prislista 2021-10-01'!$H$1</f>
        <v>505.04</v>
      </c>
      <c r="K1252" s="11">
        <f>Prislista!K1252*'Prislista 2021-10-01'!$H$1</f>
        <v>593.85</v>
      </c>
      <c r="L1252" s="61" t="s">
        <v>48</v>
      </c>
      <c r="M1252" s="61">
        <v>24000</v>
      </c>
    </row>
    <row r="1253" spans="1:13" x14ac:dyDescent="0.35">
      <c r="A1253" s="61" t="s">
        <v>182</v>
      </c>
      <c r="B1253" s="61" t="s">
        <v>120</v>
      </c>
      <c r="C1253" s="61" t="s">
        <v>7</v>
      </c>
      <c r="D1253" s="61" t="s">
        <v>59</v>
      </c>
      <c r="E1253" s="61" t="s">
        <v>2</v>
      </c>
      <c r="F1253" s="61" t="s">
        <v>63</v>
      </c>
      <c r="G1253" s="61" t="s">
        <v>26</v>
      </c>
      <c r="H1253" s="11">
        <f>Prislista!H1253*'Prislista 2021-10-01'!$H$1</f>
        <v>375.57000000000005</v>
      </c>
      <c r="I1253" s="11">
        <f>Prislista!I1253*'Prislista 2021-10-01'!$H$1</f>
        <v>417.3</v>
      </c>
      <c r="J1253" s="11">
        <f>Prislista!J1253*'Prislista 2021-10-01'!$H$1</f>
        <v>505.04</v>
      </c>
      <c r="K1253" s="11">
        <f>Prislista!K1253*'Prislista 2021-10-01'!$H$1</f>
        <v>593.85</v>
      </c>
      <c r="L1253" s="61" t="s">
        <v>48</v>
      </c>
      <c r="M1253" s="61">
        <v>24000</v>
      </c>
    </row>
    <row r="1254" spans="1:13" x14ac:dyDescent="0.35">
      <c r="A1254" s="61" t="s">
        <v>182</v>
      </c>
      <c r="B1254" s="61" t="s">
        <v>120</v>
      </c>
      <c r="C1254" s="61" t="s">
        <v>7</v>
      </c>
      <c r="D1254" s="61" t="s">
        <v>59</v>
      </c>
      <c r="E1254" s="61" t="s">
        <v>3</v>
      </c>
      <c r="F1254" s="61" t="s">
        <v>63</v>
      </c>
      <c r="G1254" s="61" t="s">
        <v>27</v>
      </c>
      <c r="H1254" s="11">
        <f>Prislista!H1254*'Prislista 2021-10-01'!$H$1</f>
        <v>375.57000000000005</v>
      </c>
      <c r="I1254" s="11">
        <f>Prislista!I1254*'Prislista 2021-10-01'!$H$1</f>
        <v>417.3</v>
      </c>
      <c r="J1254" s="11">
        <f>Prislista!J1254*'Prislista 2021-10-01'!$H$1</f>
        <v>505.04</v>
      </c>
      <c r="K1254" s="11">
        <f>Prislista!K1254*'Prislista 2021-10-01'!$H$1</f>
        <v>593.85</v>
      </c>
      <c r="L1254" s="61" t="s">
        <v>48</v>
      </c>
      <c r="M1254" s="61">
        <v>24000</v>
      </c>
    </row>
    <row r="1255" spans="1:13" x14ac:dyDescent="0.35">
      <c r="A1255" s="61" t="s">
        <v>182</v>
      </c>
      <c r="B1255" s="61" t="s">
        <v>120</v>
      </c>
      <c r="C1255" s="61" t="s">
        <v>7</v>
      </c>
      <c r="D1255" s="61" t="s">
        <v>61</v>
      </c>
      <c r="E1255" s="61" t="s">
        <v>2</v>
      </c>
      <c r="F1255" s="61" t="s">
        <v>63</v>
      </c>
      <c r="G1255" s="61" t="s">
        <v>62</v>
      </c>
      <c r="H1255" s="11">
        <f>Prislista!H1255*'Prislista 2021-10-01'!$H$1</f>
        <v>227.26800000000003</v>
      </c>
      <c r="I1255" s="11">
        <f>Prislista!I1255*'Prislista 2021-10-01'!$H$1</f>
        <v>252.52</v>
      </c>
      <c r="J1255" s="11">
        <f>Prislista!J1255*'Prislista 2021-10-01'!$H$1</f>
        <v>359.52000000000004</v>
      </c>
      <c r="K1255" s="11">
        <f>Prislista!K1255*'Prislista 2021-10-01'!$H$1</f>
        <v>513.6</v>
      </c>
      <c r="L1255" s="61" t="s">
        <v>48</v>
      </c>
      <c r="M1255" s="61">
        <v>24000</v>
      </c>
    </row>
    <row r="1256" spans="1:13" x14ac:dyDescent="0.35">
      <c r="A1256" s="61" t="s">
        <v>182</v>
      </c>
      <c r="B1256" s="61" t="s">
        <v>120</v>
      </c>
      <c r="C1256" s="61" t="s">
        <v>8</v>
      </c>
      <c r="D1256" s="61" t="s">
        <v>47</v>
      </c>
      <c r="E1256" s="61" t="s">
        <v>2</v>
      </c>
      <c r="F1256" s="61" t="s">
        <v>63</v>
      </c>
      <c r="G1256" s="61" t="s">
        <v>10</v>
      </c>
      <c r="H1256" s="11">
        <f>Prislista!H1256*'Prislista 2021-10-01'!$H$1</f>
        <v>409.08240000000001</v>
      </c>
      <c r="I1256" s="11">
        <f>Prislista!I1256*'Prislista 2021-10-01'!$H$1</f>
        <v>454.53600000000006</v>
      </c>
      <c r="J1256" s="11">
        <f>Prislista!J1256*'Prislista 2021-10-01'!$H$1</f>
        <v>505.04</v>
      </c>
      <c r="K1256" s="11">
        <f>Prislista!K1256*'Prislista 2021-10-01'!$H$1</f>
        <v>588.5</v>
      </c>
      <c r="L1256" s="61" t="s">
        <v>48</v>
      </c>
      <c r="M1256" s="61">
        <v>30000</v>
      </c>
    </row>
    <row r="1257" spans="1:13" x14ac:dyDescent="0.35">
      <c r="A1257" s="61" t="s">
        <v>182</v>
      </c>
      <c r="B1257" s="61" t="s">
        <v>120</v>
      </c>
      <c r="C1257" s="61" t="s">
        <v>8</v>
      </c>
      <c r="D1257" s="61" t="s">
        <v>47</v>
      </c>
      <c r="E1257" s="61" t="s">
        <v>2</v>
      </c>
      <c r="F1257" s="61" t="s">
        <v>63</v>
      </c>
      <c r="G1257" s="61" t="s">
        <v>11</v>
      </c>
      <c r="H1257" s="11">
        <f>Prislista!H1257*'Prislista 2021-10-01'!$H$1</f>
        <v>409.08240000000001</v>
      </c>
      <c r="I1257" s="11">
        <f>Prislista!I1257*'Prislista 2021-10-01'!$H$1</f>
        <v>454.53600000000006</v>
      </c>
      <c r="J1257" s="11">
        <f>Prislista!J1257*'Prislista 2021-10-01'!$H$1</f>
        <v>505.04</v>
      </c>
      <c r="K1257" s="11">
        <f>Prislista!K1257*'Prislista 2021-10-01'!$H$1</f>
        <v>588.5</v>
      </c>
      <c r="L1257" s="61" t="s">
        <v>48</v>
      </c>
      <c r="M1257" s="61">
        <v>30000</v>
      </c>
    </row>
    <row r="1258" spans="1:13" x14ac:dyDescent="0.35">
      <c r="A1258" s="61" t="s">
        <v>182</v>
      </c>
      <c r="B1258" s="61" t="s">
        <v>120</v>
      </c>
      <c r="C1258" s="61" t="s">
        <v>8</v>
      </c>
      <c r="D1258" s="61" t="s">
        <v>47</v>
      </c>
      <c r="E1258" s="61" t="s">
        <v>2</v>
      </c>
      <c r="F1258" s="61" t="s">
        <v>63</v>
      </c>
      <c r="G1258" s="61" t="s">
        <v>49</v>
      </c>
      <c r="H1258" s="11">
        <f>Prislista!H1258*'Prislista 2021-10-01'!$H$1</f>
        <v>409.08240000000001</v>
      </c>
      <c r="I1258" s="11">
        <f>Prislista!I1258*'Prislista 2021-10-01'!$H$1</f>
        <v>454.53600000000006</v>
      </c>
      <c r="J1258" s="11">
        <f>Prislista!J1258*'Prislista 2021-10-01'!$H$1</f>
        <v>505.04</v>
      </c>
      <c r="K1258" s="11">
        <f>Prislista!K1258*'Prislista 2021-10-01'!$H$1</f>
        <v>588.5</v>
      </c>
      <c r="L1258" s="61" t="s">
        <v>48</v>
      </c>
      <c r="M1258" s="61">
        <v>30000</v>
      </c>
    </row>
    <row r="1259" spans="1:13" x14ac:dyDescent="0.35">
      <c r="A1259" s="61" t="s">
        <v>182</v>
      </c>
      <c r="B1259" s="61" t="s">
        <v>120</v>
      </c>
      <c r="C1259" s="61" t="s">
        <v>8</v>
      </c>
      <c r="D1259" s="61" t="s">
        <v>47</v>
      </c>
      <c r="E1259" s="61" t="s">
        <v>2</v>
      </c>
      <c r="F1259" s="61" t="s">
        <v>63</v>
      </c>
      <c r="G1259" s="61" t="s">
        <v>12</v>
      </c>
      <c r="H1259" s="11">
        <f>Prislista!H1259*'Prislista 2021-10-01'!$H$1</f>
        <v>409.08240000000001</v>
      </c>
      <c r="I1259" s="11">
        <f>Prislista!I1259*'Prislista 2021-10-01'!$H$1</f>
        <v>454.53600000000006</v>
      </c>
      <c r="J1259" s="11">
        <f>Prislista!J1259*'Prislista 2021-10-01'!$H$1</f>
        <v>505.04</v>
      </c>
      <c r="K1259" s="11">
        <f>Prislista!K1259*'Prislista 2021-10-01'!$H$1</f>
        <v>588.5</v>
      </c>
      <c r="L1259" s="61" t="s">
        <v>48</v>
      </c>
      <c r="M1259" s="61">
        <v>30000</v>
      </c>
    </row>
    <row r="1260" spans="1:13" x14ac:dyDescent="0.35">
      <c r="A1260" s="61" t="s">
        <v>182</v>
      </c>
      <c r="B1260" s="61" t="s">
        <v>120</v>
      </c>
      <c r="C1260" s="61" t="s">
        <v>8</v>
      </c>
      <c r="D1260" s="61" t="s">
        <v>50</v>
      </c>
      <c r="E1260" s="61" t="s">
        <v>2</v>
      </c>
      <c r="F1260" s="61" t="s">
        <v>63</v>
      </c>
      <c r="G1260" s="61" t="s">
        <v>13</v>
      </c>
      <c r="H1260" s="11">
        <f>Prislista!H1260*'Prislista 2021-10-01'!$H$1</f>
        <v>439.12800000000004</v>
      </c>
      <c r="I1260" s="11">
        <f>Prislista!I1260*'Prislista 2021-10-01'!$H$1</f>
        <v>487.92</v>
      </c>
      <c r="J1260" s="11">
        <f>Prislista!J1260*'Prislista 2021-10-01'!$H$1</f>
        <v>696.57</v>
      </c>
      <c r="K1260" s="11">
        <f>Prislista!K1260*'Prislista 2021-10-01'!$H$1</f>
        <v>995.1</v>
      </c>
      <c r="L1260" s="61" t="s">
        <v>48</v>
      </c>
      <c r="M1260" s="61">
        <v>30000</v>
      </c>
    </row>
    <row r="1261" spans="1:13" x14ac:dyDescent="0.35">
      <c r="A1261" s="61" t="s">
        <v>182</v>
      </c>
      <c r="B1261" s="61" t="s">
        <v>120</v>
      </c>
      <c r="C1261" s="61" t="s">
        <v>8</v>
      </c>
      <c r="D1261" s="61" t="s">
        <v>50</v>
      </c>
      <c r="E1261" s="61" t="s">
        <v>2</v>
      </c>
      <c r="F1261" s="61" t="s">
        <v>63</v>
      </c>
      <c r="G1261" s="61" t="s">
        <v>14</v>
      </c>
      <c r="H1261" s="11">
        <f>Prislista!H1261*'Prislista 2021-10-01'!$H$1</f>
        <v>439.12800000000004</v>
      </c>
      <c r="I1261" s="11">
        <f>Prislista!I1261*'Prislista 2021-10-01'!$H$1</f>
        <v>487.92</v>
      </c>
      <c r="J1261" s="11">
        <f>Prislista!J1261*'Prislista 2021-10-01'!$H$1</f>
        <v>696.57</v>
      </c>
      <c r="K1261" s="11">
        <f>Prislista!K1261*'Prislista 2021-10-01'!$H$1</f>
        <v>995.1</v>
      </c>
      <c r="L1261" s="61" t="s">
        <v>48</v>
      </c>
      <c r="M1261" s="61">
        <v>30000</v>
      </c>
    </row>
    <row r="1262" spans="1:13" x14ac:dyDescent="0.35">
      <c r="A1262" s="61" t="s">
        <v>182</v>
      </c>
      <c r="B1262" s="61" t="s">
        <v>120</v>
      </c>
      <c r="C1262" s="61" t="s">
        <v>8</v>
      </c>
      <c r="D1262" s="61" t="s">
        <v>50</v>
      </c>
      <c r="E1262" s="61" t="s">
        <v>2</v>
      </c>
      <c r="F1262" s="61" t="s">
        <v>63</v>
      </c>
      <c r="G1262" s="61" t="s">
        <v>15</v>
      </c>
      <c r="H1262" s="11">
        <f>Prislista!H1262*'Prislista 2021-10-01'!$H$1</f>
        <v>439.12800000000004</v>
      </c>
      <c r="I1262" s="11">
        <f>Prislista!I1262*'Prislista 2021-10-01'!$H$1</f>
        <v>487.92</v>
      </c>
      <c r="J1262" s="11">
        <f>Prislista!J1262*'Prislista 2021-10-01'!$H$1</f>
        <v>696.57</v>
      </c>
      <c r="K1262" s="11">
        <f>Prislista!K1262*'Prislista 2021-10-01'!$H$1</f>
        <v>995.1</v>
      </c>
      <c r="L1262" s="61" t="s">
        <v>48</v>
      </c>
      <c r="M1262" s="61">
        <v>30000</v>
      </c>
    </row>
    <row r="1263" spans="1:13" x14ac:dyDescent="0.35">
      <c r="A1263" s="61" t="s">
        <v>182</v>
      </c>
      <c r="B1263" s="61" t="s">
        <v>120</v>
      </c>
      <c r="C1263" s="61" t="s">
        <v>8</v>
      </c>
      <c r="D1263" s="61" t="s">
        <v>50</v>
      </c>
      <c r="E1263" s="61" t="s">
        <v>2</v>
      </c>
      <c r="F1263" s="61" t="s">
        <v>63</v>
      </c>
      <c r="G1263" s="61" t="s">
        <v>16</v>
      </c>
      <c r="H1263" s="11">
        <f>Prislista!H1263*'Prislista 2021-10-01'!$H$1</f>
        <v>439.12800000000004</v>
      </c>
      <c r="I1263" s="11">
        <f>Prislista!I1263*'Prislista 2021-10-01'!$H$1</f>
        <v>487.92</v>
      </c>
      <c r="J1263" s="11">
        <f>Prislista!J1263*'Prislista 2021-10-01'!$H$1</f>
        <v>696.57</v>
      </c>
      <c r="K1263" s="11">
        <f>Prislista!K1263*'Prislista 2021-10-01'!$H$1</f>
        <v>995.1</v>
      </c>
      <c r="L1263" s="61" t="s">
        <v>48</v>
      </c>
      <c r="M1263" s="61">
        <v>30000</v>
      </c>
    </row>
    <row r="1264" spans="1:13" x14ac:dyDescent="0.35">
      <c r="A1264" s="61" t="s">
        <v>182</v>
      </c>
      <c r="B1264" s="61" t="s">
        <v>120</v>
      </c>
      <c r="C1264" s="61" t="s">
        <v>8</v>
      </c>
      <c r="D1264" s="61" t="s">
        <v>50</v>
      </c>
      <c r="E1264" s="61" t="s">
        <v>2</v>
      </c>
      <c r="F1264" s="61" t="s">
        <v>63</v>
      </c>
      <c r="G1264" s="61" t="s">
        <v>17</v>
      </c>
      <c r="H1264" s="11">
        <f>Prislista!H1264*'Prislista 2021-10-01'!$H$1</f>
        <v>439.12800000000004</v>
      </c>
      <c r="I1264" s="11">
        <f>Prislista!I1264*'Prislista 2021-10-01'!$H$1</f>
        <v>487.92</v>
      </c>
      <c r="J1264" s="11">
        <f>Prislista!J1264*'Prislista 2021-10-01'!$H$1</f>
        <v>696.57</v>
      </c>
      <c r="K1264" s="11">
        <f>Prislista!K1264*'Prislista 2021-10-01'!$H$1</f>
        <v>995.1</v>
      </c>
      <c r="L1264" s="61" t="s">
        <v>48</v>
      </c>
      <c r="M1264" s="61">
        <v>30000</v>
      </c>
    </row>
    <row r="1265" spans="1:13" x14ac:dyDescent="0.35">
      <c r="A1265" s="61" t="s">
        <v>182</v>
      </c>
      <c r="B1265" s="61" t="s">
        <v>120</v>
      </c>
      <c r="C1265" s="61" t="s">
        <v>8</v>
      </c>
      <c r="D1265" s="61" t="s">
        <v>51</v>
      </c>
      <c r="E1265" s="61" t="s">
        <v>2</v>
      </c>
      <c r="F1265" s="61" t="s">
        <v>63</v>
      </c>
      <c r="G1265" s="61" t="s">
        <v>18</v>
      </c>
      <c r="H1265" s="11">
        <f>Prislista!H1265*'Prislista 2021-10-01'!$H$1</f>
        <v>330.30900000000003</v>
      </c>
      <c r="I1265" s="11">
        <f>Prislista!I1265*'Prislista 2021-10-01'!$H$1</f>
        <v>367.01000000000005</v>
      </c>
      <c r="J1265" s="11">
        <f>Prislista!J1265*'Prislista 2021-10-01'!$H$1</f>
        <v>524.30000000000007</v>
      </c>
      <c r="K1265" s="11">
        <f>Prislista!K1265*'Prislista 2021-10-01'!$H$1</f>
        <v>749</v>
      </c>
      <c r="L1265" s="61" t="s">
        <v>48</v>
      </c>
      <c r="M1265" s="61">
        <v>30000</v>
      </c>
    </row>
    <row r="1266" spans="1:13" x14ac:dyDescent="0.35">
      <c r="A1266" s="61" t="s">
        <v>182</v>
      </c>
      <c r="B1266" s="61" t="s">
        <v>120</v>
      </c>
      <c r="C1266" s="61" t="s">
        <v>8</v>
      </c>
      <c r="D1266" s="61" t="s">
        <v>51</v>
      </c>
      <c r="E1266" s="61" t="s">
        <v>2</v>
      </c>
      <c r="F1266" s="61" t="s">
        <v>63</v>
      </c>
      <c r="G1266" s="61" t="s">
        <v>19</v>
      </c>
      <c r="H1266" s="11">
        <f>Prislista!H1266*'Prislista 2021-10-01'!$H$1</f>
        <v>330.30900000000003</v>
      </c>
      <c r="I1266" s="11">
        <f>Prislista!I1266*'Prislista 2021-10-01'!$H$1</f>
        <v>367.01000000000005</v>
      </c>
      <c r="J1266" s="11">
        <f>Prislista!J1266*'Prislista 2021-10-01'!$H$1</f>
        <v>524.30000000000007</v>
      </c>
      <c r="K1266" s="11">
        <f>Prislista!K1266*'Prislista 2021-10-01'!$H$1</f>
        <v>749</v>
      </c>
      <c r="L1266" s="61" t="s">
        <v>48</v>
      </c>
      <c r="M1266" s="61">
        <v>30000</v>
      </c>
    </row>
    <row r="1267" spans="1:13" x14ac:dyDescent="0.35">
      <c r="A1267" s="61" t="s">
        <v>182</v>
      </c>
      <c r="B1267" s="61" t="s">
        <v>120</v>
      </c>
      <c r="C1267" s="61" t="s">
        <v>8</v>
      </c>
      <c r="D1267" s="61" t="s">
        <v>51</v>
      </c>
      <c r="E1267" s="61" t="s">
        <v>3</v>
      </c>
      <c r="F1267" s="61" t="s">
        <v>63</v>
      </c>
      <c r="G1267" s="61" t="s">
        <v>20</v>
      </c>
      <c r="H1267" s="11">
        <f>Prislista!H1267*'Prislista 2021-10-01'!$H$1</f>
        <v>260.01</v>
      </c>
      <c r="I1267" s="11">
        <f>Prislista!I1267*'Prislista 2021-10-01'!$H$1</f>
        <v>288.90000000000003</v>
      </c>
      <c r="J1267" s="11">
        <f>Prislista!J1267*'Prislista 2021-10-01'!$H$1</f>
        <v>411.95000000000005</v>
      </c>
      <c r="K1267" s="11">
        <f>Prislista!K1267*'Prislista 2021-10-01'!$H$1</f>
        <v>588.5</v>
      </c>
      <c r="L1267" s="61" t="s">
        <v>48</v>
      </c>
      <c r="M1267" s="61">
        <v>30000</v>
      </c>
    </row>
    <row r="1268" spans="1:13" x14ac:dyDescent="0.35">
      <c r="A1268" s="61" t="s">
        <v>182</v>
      </c>
      <c r="B1268" s="61" t="s">
        <v>120</v>
      </c>
      <c r="C1268" s="61" t="s">
        <v>8</v>
      </c>
      <c r="D1268" s="61" t="s">
        <v>51</v>
      </c>
      <c r="E1268" s="61" t="s">
        <v>3</v>
      </c>
      <c r="F1268" s="61" t="s">
        <v>63</v>
      </c>
      <c r="G1268" s="61" t="s">
        <v>21</v>
      </c>
      <c r="H1268" s="11">
        <f>Prislista!H1268*'Prislista 2021-10-01'!$H$1</f>
        <v>260.01</v>
      </c>
      <c r="I1268" s="11">
        <f>Prislista!I1268*'Prislista 2021-10-01'!$H$1</f>
        <v>288.90000000000003</v>
      </c>
      <c r="J1268" s="11">
        <f>Prislista!J1268*'Prislista 2021-10-01'!$H$1</f>
        <v>411.95000000000005</v>
      </c>
      <c r="K1268" s="11">
        <f>Prislista!K1268*'Prislista 2021-10-01'!$H$1</f>
        <v>588.5</v>
      </c>
      <c r="L1268" s="61" t="s">
        <v>48</v>
      </c>
      <c r="M1268" s="61">
        <v>30000</v>
      </c>
    </row>
    <row r="1269" spans="1:13" x14ac:dyDescent="0.35">
      <c r="A1269" s="61" t="s">
        <v>182</v>
      </c>
      <c r="B1269" s="61" t="s">
        <v>120</v>
      </c>
      <c r="C1269" s="61" t="s">
        <v>8</v>
      </c>
      <c r="D1269" s="61" t="s">
        <v>52</v>
      </c>
      <c r="E1269" s="61" t="s">
        <v>2</v>
      </c>
      <c r="F1269" s="61" t="s">
        <v>63</v>
      </c>
      <c r="G1269" s="61" t="s">
        <v>53</v>
      </c>
      <c r="H1269" s="11">
        <f>Prislista!H1269*'Prislista 2021-10-01'!$H$1</f>
        <v>424.68300000000005</v>
      </c>
      <c r="I1269" s="11">
        <f>Prislista!I1269*'Prislista 2021-10-01'!$H$1</f>
        <v>471.87</v>
      </c>
      <c r="J1269" s="11">
        <f>Prislista!J1269*'Prislista 2021-10-01'!$H$1</f>
        <v>524.30000000000007</v>
      </c>
      <c r="K1269" s="11">
        <f>Prislista!K1269*'Prislista 2021-10-01'!$H$1</f>
        <v>749</v>
      </c>
      <c r="L1269" s="61" t="s">
        <v>48</v>
      </c>
      <c r="M1269" s="61">
        <v>30000</v>
      </c>
    </row>
    <row r="1270" spans="1:13" x14ac:dyDescent="0.35">
      <c r="A1270" s="61" t="s">
        <v>182</v>
      </c>
      <c r="B1270" s="61" t="s">
        <v>120</v>
      </c>
      <c r="C1270" s="61" t="s">
        <v>8</v>
      </c>
      <c r="D1270" s="61" t="s">
        <v>52</v>
      </c>
      <c r="E1270" s="61" t="s">
        <v>2</v>
      </c>
      <c r="F1270" s="61" t="s">
        <v>63</v>
      </c>
      <c r="G1270" s="61" t="s">
        <v>54</v>
      </c>
      <c r="H1270" s="11">
        <f>Prislista!H1270*'Prislista 2021-10-01'!$H$1</f>
        <v>424.68300000000005</v>
      </c>
      <c r="I1270" s="11">
        <f>Prislista!I1270*'Prislista 2021-10-01'!$H$1</f>
        <v>471.87</v>
      </c>
      <c r="J1270" s="11">
        <f>Prislista!J1270*'Prislista 2021-10-01'!$H$1</f>
        <v>524.30000000000007</v>
      </c>
      <c r="K1270" s="11">
        <f>Prislista!K1270*'Prislista 2021-10-01'!$H$1</f>
        <v>749</v>
      </c>
      <c r="L1270" s="61" t="s">
        <v>48</v>
      </c>
      <c r="M1270" s="61">
        <v>30000</v>
      </c>
    </row>
    <row r="1271" spans="1:13" x14ac:dyDescent="0.35">
      <c r="A1271" s="61" t="s">
        <v>182</v>
      </c>
      <c r="B1271" s="61" t="s">
        <v>120</v>
      </c>
      <c r="C1271" s="61" t="s">
        <v>8</v>
      </c>
      <c r="D1271" s="61" t="s">
        <v>52</v>
      </c>
      <c r="E1271" s="61" t="s">
        <v>2</v>
      </c>
      <c r="F1271" s="61" t="s">
        <v>63</v>
      </c>
      <c r="G1271" s="61" t="s">
        <v>55</v>
      </c>
      <c r="H1271" s="11">
        <f>Prislista!H1271*'Prislista 2021-10-01'!$H$1</f>
        <v>424.68300000000005</v>
      </c>
      <c r="I1271" s="11">
        <f>Prislista!I1271*'Prislista 2021-10-01'!$H$1</f>
        <v>471.87</v>
      </c>
      <c r="J1271" s="11">
        <f>Prislista!J1271*'Prislista 2021-10-01'!$H$1</f>
        <v>524.30000000000007</v>
      </c>
      <c r="K1271" s="11">
        <f>Prislista!K1271*'Prislista 2021-10-01'!$H$1</f>
        <v>749</v>
      </c>
      <c r="L1271" s="61" t="s">
        <v>48</v>
      </c>
      <c r="M1271" s="61">
        <v>30000</v>
      </c>
    </row>
    <row r="1272" spans="1:13" x14ac:dyDescent="0.35">
      <c r="A1272" s="61" t="s">
        <v>182</v>
      </c>
      <c r="B1272" s="61" t="s">
        <v>120</v>
      </c>
      <c r="C1272" s="61" t="s">
        <v>8</v>
      </c>
      <c r="D1272" s="61" t="s">
        <v>52</v>
      </c>
      <c r="E1272" s="61" t="s">
        <v>2</v>
      </c>
      <c r="F1272" s="61" t="s">
        <v>63</v>
      </c>
      <c r="G1272" s="61" t="s">
        <v>56</v>
      </c>
      <c r="H1272" s="11">
        <f>Prislista!H1272*'Prislista 2021-10-01'!$H$1</f>
        <v>424.68300000000005</v>
      </c>
      <c r="I1272" s="11">
        <f>Prislista!I1272*'Prislista 2021-10-01'!$H$1</f>
        <v>471.87</v>
      </c>
      <c r="J1272" s="11">
        <f>Prislista!J1272*'Prislista 2021-10-01'!$H$1</f>
        <v>524.30000000000007</v>
      </c>
      <c r="K1272" s="11">
        <f>Prislista!K1272*'Prislista 2021-10-01'!$H$1</f>
        <v>749</v>
      </c>
      <c r="L1272" s="61" t="s">
        <v>48</v>
      </c>
      <c r="M1272" s="61">
        <v>30000</v>
      </c>
    </row>
    <row r="1273" spans="1:13" x14ac:dyDescent="0.35">
      <c r="A1273" s="61" t="s">
        <v>182</v>
      </c>
      <c r="B1273" s="61" t="s">
        <v>120</v>
      </c>
      <c r="C1273" s="61" t="s">
        <v>8</v>
      </c>
      <c r="D1273" s="61" t="s">
        <v>52</v>
      </c>
      <c r="E1273" s="61" t="s">
        <v>2</v>
      </c>
      <c r="F1273" s="61" t="s">
        <v>63</v>
      </c>
      <c r="G1273" s="61" t="s">
        <v>57</v>
      </c>
      <c r="H1273" s="11">
        <f>Prislista!H1273*'Prislista 2021-10-01'!$H$1</f>
        <v>424.68300000000005</v>
      </c>
      <c r="I1273" s="11">
        <f>Prislista!I1273*'Prislista 2021-10-01'!$H$1</f>
        <v>471.87</v>
      </c>
      <c r="J1273" s="11">
        <f>Prislista!J1273*'Prislista 2021-10-01'!$H$1</f>
        <v>524.30000000000007</v>
      </c>
      <c r="K1273" s="11">
        <f>Prislista!K1273*'Prislista 2021-10-01'!$H$1</f>
        <v>749</v>
      </c>
      <c r="L1273" s="61" t="s">
        <v>48</v>
      </c>
      <c r="M1273" s="61">
        <v>30000</v>
      </c>
    </row>
    <row r="1274" spans="1:13" x14ac:dyDescent="0.35">
      <c r="A1274" s="61" t="s">
        <v>182</v>
      </c>
      <c r="B1274" s="61" t="s">
        <v>120</v>
      </c>
      <c r="C1274" s="61" t="s">
        <v>8</v>
      </c>
      <c r="D1274" s="61" t="s">
        <v>58</v>
      </c>
      <c r="E1274" s="61" t="s">
        <v>2</v>
      </c>
      <c r="F1274" s="61" t="s">
        <v>63</v>
      </c>
      <c r="G1274" s="61" t="s">
        <v>22</v>
      </c>
      <c r="H1274" s="11">
        <f>Prislista!H1274*'Prislista 2021-10-01'!$H$1</f>
        <v>391.94100000000003</v>
      </c>
      <c r="I1274" s="11">
        <f>Prislista!I1274*'Prislista 2021-10-01'!$H$1</f>
        <v>435.49</v>
      </c>
      <c r="J1274" s="11">
        <f>Prislista!J1274*'Prislista 2021-10-01'!$H$1</f>
        <v>527.51</v>
      </c>
      <c r="K1274" s="11">
        <f>Prislista!K1274*'Prislista 2021-10-01'!$H$1</f>
        <v>619.53000000000009</v>
      </c>
      <c r="L1274" s="61" t="s">
        <v>48</v>
      </c>
      <c r="M1274" s="61">
        <v>30000</v>
      </c>
    </row>
    <row r="1275" spans="1:13" x14ac:dyDescent="0.35">
      <c r="A1275" s="61" t="s">
        <v>182</v>
      </c>
      <c r="B1275" s="61" t="s">
        <v>120</v>
      </c>
      <c r="C1275" s="61" t="s">
        <v>8</v>
      </c>
      <c r="D1275" s="61" t="s">
        <v>58</v>
      </c>
      <c r="E1275" s="61" t="s">
        <v>2</v>
      </c>
      <c r="F1275" s="61" t="s">
        <v>63</v>
      </c>
      <c r="G1275" s="61" t="s">
        <v>23</v>
      </c>
      <c r="H1275" s="11">
        <f>Prislista!H1275*'Prislista 2021-10-01'!$H$1</f>
        <v>391.94100000000003</v>
      </c>
      <c r="I1275" s="11">
        <f>Prislista!I1275*'Prislista 2021-10-01'!$H$1</f>
        <v>435.49</v>
      </c>
      <c r="J1275" s="11">
        <f>Prislista!J1275*'Prislista 2021-10-01'!$H$1</f>
        <v>527.51</v>
      </c>
      <c r="K1275" s="11">
        <f>Prislista!K1275*'Prislista 2021-10-01'!$H$1</f>
        <v>619.53000000000009</v>
      </c>
      <c r="L1275" s="61" t="s">
        <v>48</v>
      </c>
      <c r="M1275" s="61">
        <v>30000</v>
      </c>
    </row>
    <row r="1276" spans="1:13" x14ac:dyDescent="0.35">
      <c r="A1276" s="61" t="s">
        <v>182</v>
      </c>
      <c r="B1276" s="61" t="s">
        <v>120</v>
      </c>
      <c r="C1276" s="61" t="s">
        <v>8</v>
      </c>
      <c r="D1276" s="61" t="s">
        <v>58</v>
      </c>
      <c r="E1276" s="61" t="s">
        <v>3</v>
      </c>
      <c r="F1276" s="61" t="s">
        <v>63</v>
      </c>
      <c r="G1276" s="61" t="s">
        <v>24</v>
      </c>
      <c r="H1276" s="11">
        <f>Prislista!H1276*'Prislista 2021-10-01'!$H$1</f>
        <v>391.94100000000003</v>
      </c>
      <c r="I1276" s="11">
        <f>Prislista!I1276*'Prislista 2021-10-01'!$H$1</f>
        <v>435.49</v>
      </c>
      <c r="J1276" s="11">
        <f>Prislista!J1276*'Prislista 2021-10-01'!$H$1</f>
        <v>527.51</v>
      </c>
      <c r="K1276" s="11">
        <f>Prislista!K1276*'Prislista 2021-10-01'!$H$1</f>
        <v>619.53000000000009</v>
      </c>
      <c r="L1276" s="61" t="s">
        <v>48</v>
      </c>
      <c r="M1276" s="61">
        <v>30000</v>
      </c>
    </row>
    <row r="1277" spans="1:13" x14ac:dyDescent="0.35">
      <c r="A1277" s="61" t="s">
        <v>182</v>
      </c>
      <c r="B1277" s="61" t="s">
        <v>120</v>
      </c>
      <c r="C1277" s="61" t="s">
        <v>8</v>
      </c>
      <c r="D1277" s="61" t="s">
        <v>59</v>
      </c>
      <c r="E1277" s="61" t="s">
        <v>2</v>
      </c>
      <c r="F1277" s="61" t="s">
        <v>63</v>
      </c>
      <c r="G1277" s="61" t="s">
        <v>60</v>
      </c>
      <c r="H1277" s="11">
        <f>Prislista!H1277*'Prislista 2021-10-01'!$H$1</f>
        <v>375.57000000000005</v>
      </c>
      <c r="I1277" s="11">
        <f>Prislista!I1277*'Prislista 2021-10-01'!$H$1</f>
        <v>417.3</v>
      </c>
      <c r="J1277" s="11">
        <f>Prislista!J1277*'Prislista 2021-10-01'!$H$1</f>
        <v>505.04</v>
      </c>
      <c r="K1277" s="11">
        <f>Prislista!K1277*'Prislista 2021-10-01'!$H$1</f>
        <v>593.85</v>
      </c>
      <c r="L1277" s="61" t="s">
        <v>48</v>
      </c>
      <c r="M1277" s="61">
        <v>30000</v>
      </c>
    </row>
    <row r="1278" spans="1:13" x14ac:dyDescent="0.35">
      <c r="A1278" s="61" t="s">
        <v>182</v>
      </c>
      <c r="B1278" s="61" t="s">
        <v>120</v>
      </c>
      <c r="C1278" s="61" t="s">
        <v>8</v>
      </c>
      <c r="D1278" s="61" t="s">
        <v>59</v>
      </c>
      <c r="E1278" s="61" t="s">
        <v>2</v>
      </c>
      <c r="F1278" s="61" t="s">
        <v>63</v>
      </c>
      <c r="G1278" s="61" t="s">
        <v>25</v>
      </c>
      <c r="H1278" s="11">
        <f>Prislista!H1278*'Prislista 2021-10-01'!$H$1</f>
        <v>375.57000000000005</v>
      </c>
      <c r="I1278" s="11">
        <f>Prislista!I1278*'Prislista 2021-10-01'!$H$1</f>
        <v>417.3</v>
      </c>
      <c r="J1278" s="11">
        <f>Prislista!J1278*'Prislista 2021-10-01'!$H$1</f>
        <v>505.04</v>
      </c>
      <c r="K1278" s="11">
        <f>Prislista!K1278*'Prislista 2021-10-01'!$H$1</f>
        <v>593.85</v>
      </c>
      <c r="L1278" s="61" t="s">
        <v>48</v>
      </c>
      <c r="M1278" s="61">
        <v>30000</v>
      </c>
    </row>
    <row r="1279" spans="1:13" x14ac:dyDescent="0.35">
      <c r="A1279" s="61" t="s">
        <v>182</v>
      </c>
      <c r="B1279" s="61" t="s">
        <v>120</v>
      </c>
      <c r="C1279" s="61" t="s">
        <v>8</v>
      </c>
      <c r="D1279" s="61" t="s">
        <v>59</v>
      </c>
      <c r="E1279" s="61" t="s">
        <v>2</v>
      </c>
      <c r="F1279" s="61" t="s">
        <v>63</v>
      </c>
      <c r="G1279" s="61" t="s">
        <v>26</v>
      </c>
      <c r="H1279" s="11">
        <f>Prislista!H1279*'Prislista 2021-10-01'!$H$1</f>
        <v>375.57000000000005</v>
      </c>
      <c r="I1279" s="11">
        <f>Prislista!I1279*'Prislista 2021-10-01'!$H$1</f>
        <v>417.3</v>
      </c>
      <c r="J1279" s="11">
        <f>Prislista!J1279*'Prislista 2021-10-01'!$H$1</f>
        <v>505.04</v>
      </c>
      <c r="K1279" s="11">
        <f>Prislista!K1279*'Prislista 2021-10-01'!$H$1</f>
        <v>593.85</v>
      </c>
      <c r="L1279" s="61" t="s">
        <v>48</v>
      </c>
      <c r="M1279" s="61">
        <v>30000</v>
      </c>
    </row>
    <row r="1280" spans="1:13" x14ac:dyDescent="0.35">
      <c r="A1280" s="61" t="s">
        <v>182</v>
      </c>
      <c r="B1280" s="61" t="s">
        <v>120</v>
      </c>
      <c r="C1280" s="61" t="s">
        <v>8</v>
      </c>
      <c r="D1280" s="61" t="s">
        <v>59</v>
      </c>
      <c r="E1280" s="61" t="s">
        <v>3</v>
      </c>
      <c r="F1280" s="61" t="s">
        <v>63</v>
      </c>
      <c r="G1280" s="61" t="s">
        <v>27</v>
      </c>
      <c r="H1280" s="11">
        <f>Prislista!H1280*'Prislista 2021-10-01'!$H$1</f>
        <v>375.57000000000005</v>
      </c>
      <c r="I1280" s="11">
        <f>Prislista!I1280*'Prislista 2021-10-01'!$H$1</f>
        <v>417.3</v>
      </c>
      <c r="J1280" s="11">
        <f>Prislista!J1280*'Prislista 2021-10-01'!$H$1</f>
        <v>505.04</v>
      </c>
      <c r="K1280" s="11">
        <f>Prislista!K1280*'Prislista 2021-10-01'!$H$1</f>
        <v>593.85</v>
      </c>
      <c r="L1280" s="61" t="s">
        <v>48</v>
      </c>
      <c r="M1280" s="61">
        <v>30000</v>
      </c>
    </row>
    <row r="1281" spans="1:13" x14ac:dyDescent="0.35">
      <c r="A1281" s="61" t="s">
        <v>182</v>
      </c>
      <c r="B1281" s="61" t="s">
        <v>120</v>
      </c>
      <c r="C1281" s="61" t="s">
        <v>8</v>
      </c>
      <c r="D1281" s="61" t="s">
        <v>61</v>
      </c>
      <c r="E1281" s="61" t="s">
        <v>2</v>
      </c>
      <c r="F1281" s="61" t="s">
        <v>63</v>
      </c>
      <c r="G1281" s="61" t="s">
        <v>62</v>
      </c>
      <c r="H1281" s="11">
        <f>Prislista!H1281*'Prislista 2021-10-01'!$H$1</f>
        <v>220.52700000000002</v>
      </c>
      <c r="I1281" s="11">
        <f>Prislista!I1281*'Prislista 2021-10-01'!$H$1</f>
        <v>245.03</v>
      </c>
      <c r="J1281" s="11">
        <f>Prislista!J1281*'Prislista 2021-10-01'!$H$1</f>
        <v>348.82</v>
      </c>
      <c r="K1281" s="11">
        <f>Prislista!K1281*'Prislista 2021-10-01'!$H$1</f>
        <v>497.55</v>
      </c>
      <c r="L1281" s="61" t="s">
        <v>48</v>
      </c>
      <c r="M1281" s="61">
        <v>30000</v>
      </c>
    </row>
    <row r="1282" spans="1:13" x14ac:dyDescent="0.35">
      <c r="A1282" s="61" t="s">
        <v>111</v>
      </c>
      <c r="B1282" s="61" t="s">
        <v>112</v>
      </c>
      <c r="C1282" s="61" t="s">
        <v>2</v>
      </c>
      <c r="D1282" s="61" t="s">
        <v>47</v>
      </c>
      <c r="E1282" s="61" t="s">
        <v>2</v>
      </c>
      <c r="F1282" s="61" t="s">
        <v>63</v>
      </c>
      <c r="G1282" s="61" t="s">
        <v>10</v>
      </c>
      <c r="H1282" s="11">
        <f>Prislista!H1282*'Prislista 2021-10-01'!$H$1</f>
        <v>619.69050000000004</v>
      </c>
      <c r="I1282" s="11">
        <f>Prislista!I1282*'Prislista 2021-10-01'!$H$1</f>
        <v>688.54500000000007</v>
      </c>
      <c r="J1282" s="11">
        <f>Prislista!J1282*'Prislista 2021-10-01'!$H$1</f>
        <v>765.05000000000007</v>
      </c>
      <c r="K1282" s="11">
        <f>Prislista!K1282*'Prislista 2021-10-01'!$H$1</f>
        <v>930.90000000000009</v>
      </c>
      <c r="L1282" s="61" t="s">
        <v>48</v>
      </c>
      <c r="M1282" s="61">
        <v>30000</v>
      </c>
    </row>
    <row r="1283" spans="1:13" x14ac:dyDescent="0.35">
      <c r="A1283" s="61" t="s">
        <v>111</v>
      </c>
      <c r="B1283" s="61" t="s">
        <v>112</v>
      </c>
      <c r="C1283" s="61" t="s">
        <v>2</v>
      </c>
      <c r="D1283" s="61" t="s">
        <v>47</v>
      </c>
      <c r="E1283" s="61" t="s">
        <v>2</v>
      </c>
      <c r="F1283" s="61" t="s">
        <v>63</v>
      </c>
      <c r="G1283" s="61" t="s">
        <v>11</v>
      </c>
      <c r="H1283" s="11">
        <f>Prislista!H1283*'Prislista 2021-10-01'!$H$1</f>
        <v>619.69050000000004</v>
      </c>
      <c r="I1283" s="11">
        <f>Prislista!I1283*'Prislista 2021-10-01'!$H$1</f>
        <v>688.54500000000007</v>
      </c>
      <c r="J1283" s="11">
        <f>Prislista!J1283*'Prislista 2021-10-01'!$H$1</f>
        <v>765.05000000000007</v>
      </c>
      <c r="K1283" s="11">
        <f>Prislista!K1283*'Prislista 2021-10-01'!$H$1</f>
        <v>930.90000000000009</v>
      </c>
      <c r="L1283" s="61" t="s">
        <v>48</v>
      </c>
      <c r="M1283" s="61">
        <v>30000</v>
      </c>
    </row>
    <row r="1284" spans="1:13" x14ac:dyDescent="0.35">
      <c r="A1284" s="61" t="s">
        <v>111</v>
      </c>
      <c r="B1284" s="61" t="s">
        <v>112</v>
      </c>
      <c r="C1284" s="61" t="s">
        <v>2</v>
      </c>
      <c r="D1284" s="61" t="s">
        <v>47</v>
      </c>
      <c r="E1284" s="61" t="s">
        <v>2</v>
      </c>
      <c r="F1284" s="61" t="s">
        <v>63</v>
      </c>
      <c r="G1284" s="61" t="s">
        <v>49</v>
      </c>
      <c r="H1284" s="11">
        <f>Prislista!H1284*'Prislista 2021-10-01'!$H$1</f>
        <v>619.69050000000004</v>
      </c>
      <c r="I1284" s="11">
        <f>Prislista!I1284*'Prislista 2021-10-01'!$H$1</f>
        <v>688.54500000000007</v>
      </c>
      <c r="J1284" s="11">
        <f>Prislista!J1284*'Prislista 2021-10-01'!$H$1</f>
        <v>765.05000000000007</v>
      </c>
      <c r="K1284" s="11">
        <f>Prislista!K1284*'Prislista 2021-10-01'!$H$1</f>
        <v>930.90000000000009</v>
      </c>
      <c r="L1284" s="61" t="s">
        <v>48</v>
      </c>
      <c r="M1284" s="61">
        <v>30000</v>
      </c>
    </row>
    <row r="1285" spans="1:13" x14ac:dyDescent="0.35">
      <c r="A1285" s="61" t="s">
        <v>111</v>
      </c>
      <c r="B1285" s="61" t="s">
        <v>112</v>
      </c>
      <c r="C1285" s="61" t="s">
        <v>2</v>
      </c>
      <c r="D1285" s="61" t="s">
        <v>47</v>
      </c>
      <c r="E1285" s="61" t="s">
        <v>2</v>
      </c>
      <c r="F1285" s="61" t="s">
        <v>63</v>
      </c>
      <c r="G1285" s="61" t="s">
        <v>12</v>
      </c>
      <c r="H1285" s="11">
        <f>Prislista!H1285*'Prislista 2021-10-01'!$H$1</f>
        <v>619.69050000000004</v>
      </c>
      <c r="I1285" s="11">
        <f>Prislista!I1285*'Prislista 2021-10-01'!$H$1</f>
        <v>688.54500000000007</v>
      </c>
      <c r="J1285" s="11">
        <f>Prislista!J1285*'Prislista 2021-10-01'!$H$1</f>
        <v>765.05000000000007</v>
      </c>
      <c r="K1285" s="11">
        <f>Prislista!K1285*'Prislista 2021-10-01'!$H$1</f>
        <v>930.90000000000009</v>
      </c>
      <c r="L1285" s="61" t="s">
        <v>48</v>
      </c>
      <c r="M1285" s="61">
        <v>30000</v>
      </c>
    </row>
    <row r="1286" spans="1:13" x14ac:dyDescent="0.35">
      <c r="A1286" s="61" t="s">
        <v>111</v>
      </c>
      <c r="B1286" s="61" t="s">
        <v>112</v>
      </c>
      <c r="C1286" s="61" t="s">
        <v>2</v>
      </c>
      <c r="D1286" s="61" t="s">
        <v>50</v>
      </c>
      <c r="E1286" s="61" t="s">
        <v>2</v>
      </c>
      <c r="F1286" s="61" t="s">
        <v>63</v>
      </c>
      <c r="G1286" s="61" t="s">
        <v>13</v>
      </c>
      <c r="H1286" s="11">
        <f>Prislista!H1286*'Prislista 2021-10-01'!$H$1</f>
        <v>520.02</v>
      </c>
      <c r="I1286" s="11">
        <f>Prislista!I1286*'Prislista 2021-10-01'!$H$1</f>
        <v>577.80000000000007</v>
      </c>
      <c r="J1286" s="11">
        <f>Prislista!J1286*'Prislista 2021-10-01'!$H$1</f>
        <v>765.05000000000007</v>
      </c>
      <c r="K1286" s="11">
        <f>Prislista!K1286*'Prislista 2021-10-01'!$H$1</f>
        <v>930.90000000000009</v>
      </c>
      <c r="L1286" s="61" t="s">
        <v>48</v>
      </c>
      <c r="M1286" s="61">
        <v>30000</v>
      </c>
    </row>
    <row r="1287" spans="1:13" x14ac:dyDescent="0.35">
      <c r="A1287" s="61" t="s">
        <v>111</v>
      </c>
      <c r="B1287" s="61" t="s">
        <v>112</v>
      </c>
      <c r="C1287" s="61" t="s">
        <v>2</v>
      </c>
      <c r="D1287" s="61" t="s">
        <v>50</v>
      </c>
      <c r="E1287" s="61" t="s">
        <v>2</v>
      </c>
      <c r="F1287" s="61" t="s">
        <v>63</v>
      </c>
      <c r="G1287" s="61" t="s">
        <v>14</v>
      </c>
      <c r="H1287" s="11">
        <f>Prislista!H1287*'Prislista 2021-10-01'!$H$1</f>
        <v>520.02</v>
      </c>
      <c r="I1287" s="11">
        <f>Prislista!I1287*'Prislista 2021-10-01'!$H$1</f>
        <v>577.80000000000007</v>
      </c>
      <c r="J1287" s="11">
        <f>Prislista!J1287*'Prislista 2021-10-01'!$H$1</f>
        <v>765.05000000000007</v>
      </c>
      <c r="K1287" s="11">
        <f>Prislista!K1287*'Prislista 2021-10-01'!$H$1</f>
        <v>930.90000000000009</v>
      </c>
      <c r="L1287" s="61" t="s">
        <v>48</v>
      </c>
      <c r="M1287" s="61">
        <v>30000</v>
      </c>
    </row>
    <row r="1288" spans="1:13" x14ac:dyDescent="0.35">
      <c r="A1288" s="61" t="s">
        <v>111</v>
      </c>
      <c r="B1288" s="61" t="s">
        <v>112</v>
      </c>
      <c r="C1288" s="61" t="s">
        <v>2</v>
      </c>
      <c r="D1288" s="61" t="s">
        <v>50</v>
      </c>
      <c r="E1288" s="61" t="s">
        <v>2</v>
      </c>
      <c r="F1288" s="61" t="s">
        <v>63</v>
      </c>
      <c r="G1288" s="61" t="s">
        <v>15</v>
      </c>
      <c r="H1288" s="11">
        <f>Prislista!H1288*'Prislista 2021-10-01'!$H$1</f>
        <v>520.02</v>
      </c>
      <c r="I1288" s="11">
        <f>Prislista!I1288*'Prislista 2021-10-01'!$H$1</f>
        <v>577.80000000000007</v>
      </c>
      <c r="J1288" s="11">
        <f>Prislista!J1288*'Prislista 2021-10-01'!$H$1</f>
        <v>765.05000000000007</v>
      </c>
      <c r="K1288" s="11">
        <f>Prislista!K1288*'Prislista 2021-10-01'!$H$1</f>
        <v>930.90000000000009</v>
      </c>
      <c r="L1288" s="61" t="s">
        <v>48</v>
      </c>
      <c r="M1288" s="61">
        <v>30000</v>
      </c>
    </row>
    <row r="1289" spans="1:13" x14ac:dyDescent="0.35">
      <c r="A1289" s="61" t="s">
        <v>111</v>
      </c>
      <c r="B1289" s="61" t="s">
        <v>112</v>
      </c>
      <c r="C1289" s="61" t="s">
        <v>2</v>
      </c>
      <c r="D1289" s="61" t="s">
        <v>50</v>
      </c>
      <c r="E1289" s="61" t="s">
        <v>2</v>
      </c>
      <c r="F1289" s="61" t="s">
        <v>63</v>
      </c>
      <c r="G1289" s="61" t="s">
        <v>16</v>
      </c>
      <c r="H1289" s="11">
        <f>Prislista!H1289*'Prislista 2021-10-01'!$H$1</f>
        <v>520.02</v>
      </c>
      <c r="I1289" s="11">
        <f>Prislista!I1289*'Prislista 2021-10-01'!$H$1</f>
        <v>577.80000000000007</v>
      </c>
      <c r="J1289" s="11">
        <f>Prislista!J1289*'Prislista 2021-10-01'!$H$1</f>
        <v>765.05000000000007</v>
      </c>
      <c r="K1289" s="11">
        <f>Prislista!K1289*'Prislista 2021-10-01'!$H$1</f>
        <v>930.90000000000009</v>
      </c>
      <c r="L1289" s="61" t="s">
        <v>48</v>
      </c>
      <c r="M1289" s="61">
        <v>30000</v>
      </c>
    </row>
    <row r="1290" spans="1:13" x14ac:dyDescent="0.35">
      <c r="A1290" s="61" t="s">
        <v>111</v>
      </c>
      <c r="B1290" s="61" t="s">
        <v>112</v>
      </c>
      <c r="C1290" s="61" t="s">
        <v>2</v>
      </c>
      <c r="D1290" s="61" t="s">
        <v>50</v>
      </c>
      <c r="E1290" s="61" t="s">
        <v>2</v>
      </c>
      <c r="F1290" s="61" t="s">
        <v>63</v>
      </c>
      <c r="G1290" s="61" t="s">
        <v>17</v>
      </c>
      <c r="H1290" s="11">
        <f>Prislista!H1290*'Prislista 2021-10-01'!$H$1</f>
        <v>520.02</v>
      </c>
      <c r="I1290" s="11">
        <f>Prislista!I1290*'Prislista 2021-10-01'!$H$1</f>
        <v>577.80000000000007</v>
      </c>
      <c r="J1290" s="11">
        <f>Prislista!J1290*'Prislista 2021-10-01'!$H$1</f>
        <v>765.05000000000007</v>
      </c>
      <c r="K1290" s="11">
        <f>Prislista!K1290*'Prislista 2021-10-01'!$H$1</f>
        <v>930.90000000000009</v>
      </c>
      <c r="L1290" s="61" t="s">
        <v>48</v>
      </c>
      <c r="M1290" s="61">
        <v>30000</v>
      </c>
    </row>
    <row r="1291" spans="1:13" x14ac:dyDescent="0.35">
      <c r="A1291" s="61" t="s">
        <v>111</v>
      </c>
      <c r="B1291" s="61" t="s">
        <v>112</v>
      </c>
      <c r="C1291" s="61" t="s">
        <v>2</v>
      </c>
      <c r="D1291" s="61" t="s">
        <v>51</v>
      </c>
      <c r="E1291" s="61" t="s">
        <v>2</v>
      </c>
      <c r="F1291" s="61" t="s">
        <v>63</v>
      </c>
      <c r="G1291" s="61" t="s">
        <v>18</v>
      </c>
      <c r="H1291" s="11">
        <f>Prislista!H1291*'Prislista 2021-10-01'!$H$1</f>
        <v>438.16500000000002</v>
      </c>
      <c r="I1291" s="11">
        <f>Prislista!I1291*'Prislista 2021-10-01'!$H$1</f>
        <v>486.85</v>
      </c>
      <c r="J1291" s="11">
        <f>Prislista!J1291*'Prislista 2021-10-01'!$H$1</f>
        <v>663.40000000000009</v>
      </c>
      <c r="K1291" s="11">
        <f>Prislista!K1291*'Prislista 2021-10-01'!$H$1</f>
        <v>759.7</v>
      </c>
      <c r="L1291" s="61" t="s">
        <v>48</v>
      </c>
      <c r="M1291" s="61">
        <v>30000</v>
      </c>
    </row>
    <row r="1292" spans="1:13" x14ac:dyDescent="0.35">
      <c r="A1292" s="61" t="s">
        <v>111</v>
      </c>
      <c r="B1292" s="61" t="s">
        <v>112</v>
      </c>
      <c r="C1292" s="61" t="s">
        <v>2</v>
      </c>
      <c r="D1292" s="61" t="s">
        <v>51</v>
      </c>
      <c r="E1292" s="61" t="s">
        <v>2</v>
      </c>
      <c r="F1292" s="61" t="s">
        <v>63</v>
      </c>
      <c r="G1292" s="61" t="s">
        <v>19</v>
      </c>
      <c r="H1292" s="11">
        <f>Prislista!H1292*'Prislista 2021-10-01'!$H$1</f>
        <v>438.16500000000002</v>
      </c>
      <c r="I1292" s="11">
        <f>Prislista!I1292*'Prislista 2021-10-01'!$H$1</f>
        <v>486.85</v>
      </c>
      <c r="J1292" s="11">
        <f>Prislista!J1292*'Prislista 2021-10-01'!$H$1</f>
        <v>663.40000000000009</v>
      </c>
      <c r="K1292" s="11">
        <f>Prislista!K1292*'Prislista 2021-10-01'!$H$1</f>
        <v>759.7</v>
      </c>
      <c r="L1292" s="61" t="s">
        <v>48</v>
      </c>
      <c r="M1292" s="61">
        <v>30000</v>
      </c>
    </row>
    <row r="1293" spans="1:13" x14ac:dyDescent="0.35">
      <c r="A1293" s="61" t="s">
        <v>111</v>
      </c>
      <c r="B1293" s="61" t="s">
        <v>112</v>
      </c>
      <c r="C1293" s="61" t="s">
        <v>2</v>
      </c>
      <c r="D1293" s="61" t="s">
        <v>51</v>
      </c>
      <c r="E1293" s="61" t="s">
        <v>3</v>
      </c>
      <c r="F1293" s="61" t="s">
        <v>63</v>
      </c>
      <c r="G1293" s="61" t="s">
        <v>20</v>
      </c>
      <c r="H1293" s="11">
        <f>Prislista!H1293*'Prislista 2021-10-01'!$H$1</f>
        <v>438.16500000000002</v>
      </c>
      <c r="I1293" s="11">
        <f>Prislista!I1293*'Prislista 2021-10-01'!$H$1</f>
        <v>486.85</v>
      </c>
      <c r="J1293" s="11">
        <f>Prislista!J1293*'Prislista 2021-10-01'!$H$1</f>
        <v>663.40000000000009</v>
      </c>
      <c r="K1293" s="11">
        <f>Prislista!K1293*'Prislista 2021-10-01'!$H$1</f>
        <v>759.7</v>
      </c>
      <c r="L1293" s="61" t="s">
        <v>48</v>
      </c>
      <c r="M1293" s="61">
        <v>30000</v>
      </c>
    </row>
    <row r="1294" spans="1:13" x14ac:dyDescent="0.35">
      <c r="A1294" s="61" t="s">
        <v>111</v>
      </c>
      <c r="B1294" s="61" t="s">
        <v>112</v>
      </c>
      <c r="C1294" s="61" t="s">
        <v>2</v>
      </c>
      <c r="D1294" s="61" t="s">
        <v>51</v>
      </c>
      <c r="E1294" s="61" t="s">
        <v>3</v>
      </c>
      <c r="F1294" s="61" t="s">
        <v>63</v>
      </c>
      <c r="G1294" s="61" t="s">
        <v>21</v>
      </c>
      <c r="H1294" s="11">
        <f>Prislista!H1294*'Prislista 2021-10-01'!$H$1</f>
        <v>438.16500000000002</v>
      </c>
      <c r="I1294" s="11">
        <f>Prislista!I1294*'Prislista 2021-10-01'!$H$1</f>
        <v>486.85</v>
      </c>
      <c r="J1294" s="11">
        <f>Prislista!J1294*'Prislista 2021-10-01'!$H$1</f>
        <v>663.40000000000009</v>
      </c>
      <c r="K1294" s="11">
        <f>Prislista!K1294*'Prislista 2021-10-01'!$H$1</f>
        <v>759.7</v>
      </c>
      <c r="L1294" s="61" t="s">
        <v>48</v>
      </c>
      <c r="M1294" s="61">
        <v>30000</v>
      </c>
    </row>
    <row r="1295" spans="1:13" x14ac:dyDescent="0.35">
      <c r="A1295" s="61" t="s">
        <v>111</v>
      </c>
      <c r="B1295" s="61" t="s">
        <v>112</v>
      </c>
      <c r="C1295" s="61" t="s">
        <v>2</v>
      </c>
      <c r="D1295" s="61" t="s">
        <v>52</v>
      </c>
      <c r="E1295" s="61" t="s">
        <v>2</v>
      </c>
      <c r="F1295" s="61" t="s">
        <v>63</v>
      </c>
      <c r="G1295" s="61" t="s">
        <v>53</v>
      </c>
      <c r="H1295" s="11">
        <f>Prislista!H1295*'Prislista 2021-10-01'!$H$1</f>
        <v>611.02350000000013</v>
      </c>
      <c r="I1295" s="11">
        <f>Prislista!I1295*'Prislista 2021-10-01'!$H$1</f>
        <v>678.91500000000008</v>
      </c>
      <c r="J1295" s="11">
        <f>Prislista!J1295*'Prislista 2021-10-01'!$H$1</f>
        <v>754.35</v>
      </c>
      <c r="K1295" s="11">
        <f>Prislista!K1295*'Prislista 2021-10-01'!$H$1</f>
        <v>904.15000000000009</v>
      </c>
      <c r="L1295" s="61" t="s">
        <v>48</v>
      </c>
      <c r="M1295" s="61">
        <v>30000</v>
      </c>
    </row>
    <row r="1296" spans="1:13" x14ac:dyDescent="0.35">
      <c r="A1296" s="61" t="s">
        <v>111</v>
      </c>
      <c r="B1296" s="61" t="s">
        <v>112</v>
      </c>
      <c r="C1296" s="61" t="s">
        <v>2</v>
      </c>
      <c r="D1296" s="61" t="s">
        <v>52</v>
      </c>
      <c r="E1296" s="61" t="s">
        <v>2</v>
      </c>
      <c r="F1296" s="61" t="s">
        <v>63</v>
      </c>
      <c r="G1296" s="61" t="s">
        <v>54</v>
      </c>
      <c r="H1296" s="11">
        <f>Prislista!H1296*'Prislista 2021-10-01'!$H$1</f>
        <v>611.02350000000013</v>
      </c>
      <c r="I1296" s="11">
        <f>Prislista!I1296*'Prislista 2021-10-01'!$H$1</f>
        <v>678.91500000000008</v>
      </c>
      <c r="J1296" s="11">
        <f>Prislista!J1296*'Prislista 2021-10-01'!$H$1</f>
        <v>754.35</v>
      </c>
      <c r="K1296" s="11">
        <f>Prislista!K1296*'Prislista 2021-10-01'!$H$1</f>
        <v>904.15000000000009</v>
      </c>
      <c r="L1296" s="61" t="s">
        <v>48</v>
      </c>
      <c r="M1296" s="61">
        <v>30000</v>
      </c>
    </row>
    <row r="1297" spans="1:13" x14ac:dyDescent="0.35">
      <c r="A1297" s="61" t="s">
        <v>111</v>
      </c>
      <c r="B1297" s="61" t="s">
        <v>112</v>
      </c>
      <c r="C1297" s="61" t="s">
        <v>2</v>
      </c>
      <c r="D1297" s="61" t="s">
        <v>52</v>
      </c>
      <c r="E1297" s="61" t="s">
        <v>2</v>
      </c>
      <c r="F1297" s="61" t="s">
        <v>63</v>
      </c>
      <c r="G1297" s="61" t="s">
        <v>55</v>
      </c>
      <c r="H1297" s="11">
        <f>Prislista!H1297*'Prislista 2021-10-01'!$H$1</f>
        <v>611.02350000000013</v>
      </c>
      <c r="I1297" s="11">
        <f>Prislista!I1297*'Prislista 2021-10-01'!$H$1</f>
        <v>678.91500000000008</v>
      </c>
      <c r="J1297" s="11">
        <f>Prislista!J1297*'Prislista 2021-10-01'!$H$1</f>
        <v>754.35</v>
      </c>
      <c r="K1297" s="11">
        <f>Prislista!K1297*'Prislista 2021-10-01'!$H$1</f>
        <v>904.15000000000009</v>
      </c>
      <c r="L1297" s="61" t="s">
        <v>48</v>
      </c>
      <c r="M1297" s="61">
        <v>30000</v>
      </c>
    </row>
    <row r="1298" spans="1:13" x14ac:dyDescent="0.35">
      <c r="A1298" s="61" t="s">
        <v>111</v>
      </c>
      <c r="B1298" s="61" t="s">
        <v>112</v>
      </c>
      <c r="C1298" s="61" t="s">
        <v>2</v>
      </c>
      <c r="D1298" s="61" t="s">
        <v>52</v>
      </c>
      <c r="E1298" s="61" t="s">
        <v>2</v>
      </c>
      <c r="F1298" s="61" t="s">
        <v>63</v>
      </c>
      <c r="G1298" s="61" t="s">
        <v>56</v>
      </c>
      <c r="H1298" s="11">
        <f>Prislista!H1298*'Prislista 2021-10-01'!$H$1</f>
        <v>611.02350000000013</v>
      </c>
      <c r="I1298" s="11">
        <f>Prislista!I1298*'Prislista 2021-10-01'!$H$1</f>
        <v>678.91500000000008</v>
      </c>
      <c r="J1298" s="11">
        <f>Prislista!J1298*'Prislista 2021-10-01'!$H$1</f>
        <v>754.35</v>
      </c>
      <c r="K1298" s="11">
        <f>Prislista!K1298*'Prislista 2021-10-01'!$H$1</f>
        <v>904.15000000000009</v>
      </c>
      <c r="L1298" s="61" t="s">
        <v>48</v>
      </c>
      <c r="M1298" s="61">
        <v>30000</v>
      </c>
    </row>
    <row r="1299" spans="1:13" x14ac:dyDescent="0.35">
      <c r="A1299" s="61" t="s">
        <v>111</v>
      </c>
      <c r="B1299" s="61" t="s">
        <v>112</v>
      </c>
      <c r="C1299" s="61" t="s">
        <v>2</v>
      </c>
      <c r="D1299" s="61" t="s">
        <v>52</v>
      </c>
      <c r="E1299" s="61" t="s">
        <v>2</v>
      </c>
      <c r="F1299" s="61" t="s">
        <v>63</v>
      </c>
      <c r="G1299" s="61" t="s">
        <v>57</v>
      </c>
      <c r="H1299" s="11">
        <f>Prislista!H1299*'Prislista 2021-10-01'!$H$1</f>
        <v>611.02350000000013</v>
      </c>
      <c r="I1299" s="11">
        <f>Prislista!I1299*'Prislista 2021-10-01'!$H$1</f>
        <v>678.91500000000008</v>
      </c>
      <c r="J1299" s="11">
        <f>Prislista!J1299*'Prislista 2021-10-01'!$H$1</f>
        <v>754.35</v>
      </c>
      <c r="K1299" s="11">
        <f>Prislista!K1299*'Prislista 2021-10-01'!$H$1</f>
        <v>904.15000000000009</v>
      </c>
      <c r="L1299" s="61" t="s">
        <v>48</v>
      </c>
      <c r="M1299" s="61">
        <v>30000</v>
      </c>
    </row>
    <row r="1300" spans="1:13" x14ac:dyDescent="0.35">
      <c r="A1300" s="61" t="s">
        <v>111</v>
      </c>
      <c r="B1300" s="61" t="s">
        <v>112</v>
      </c>
      <c r="C1300" s="61" t="s">
        <v>2</v>
      </c>
      <c r="D1300" s="61" t="s">
        <v>58</v>
      </c>
      <c r="E1300" s="61" t="s">
        <v>2</v>
      </c>
      <c r="F1300" s="61" t="s">
        <v>63</v>
      </c>
      <c r="G1300" s="61" t="s">
        <v>22</v>
      </c>
      <c r="H1300" s="11">
        <f>Prislista!H1300*'Prislista 2021-10-01'!$H$1</f>
        <v>520.02</v>
      </c>
      <c r="I1300" s="11">
        <f>Prislista!I1300*'Prislista 2021-10-01'!$H$1</f>
        <v>577.80000000000007</v>
      </c>
      <c r="J1300" s="11">
        <f>Prislista!J1300*'Prislista 2021-10-01'!$H$1</f>
        <v>765.05000000000007</v>
      </c>
      <c r="K1300" s="11">
        <f>Prislista!K1300*'Prislista 2021-10-01'!$H$1</f>
        <v>930.90000000000009</v>
      </c>
      <c r="L1300" s="61" t="s">
        <v>48</v>
      </c>
      <c r="M1300" s="61">
        <v>30000</v>
      </c>
    </row>
    <row r="1301" spans="1:13" x14ac:dyDescent="0.35">
      <c r="A1301" s="61" t="s">
        <v>111</v>
      </c>
      <c r="B1301" s="61" t="s">
        <v>112</v>
      </c>
      <c r="C1301" s="61" t="s">
        <v>2</v>
      </c>
      <c r="D1301" s="61" t="s">
        <v>58</v>
      </c>
      <c r="E1301" s="61" t="s">
        <v>2</v>
      </c>
      <c r="F1301" s="61" t="s">
        <v>63</v>
      </c>
      <c r="G1301" s="61" t="s">
        <v>23</v>
      </c>
      <c r="H1301" s="11">
        <f>Prislista!H1301*'Prislista 2021-10-01'!$H$1</f>
        <v>520.02</v>
      </c>
      <c r="I1301" s="11">
        <f>Prislista!I1301*'Prislista 2021-10-01'!$H$1</f>
        <v>577.80000000000007</v>
      </c>
      <c r="J1301" s="11">
        <f>Prislista!J1301*'Prislista 2021-10-01'!$H$1</f>
        <v>765.05000000000007</v>
      </c>
      <c r="K1301" s="11">
        <f>Prislista!K1301*'Prislista 2021-10-01'!$H$1</f>
        <v>930.90000000000009</v>
      </c>
      <c r="L1301" s="61" t="s">
        <v>48</v>
      </c>
      <c r="M1301" s="61">
        <v>30000</v>
      </c>
    </row>
    <row r="1302" spans="1:13" x14ac:dyDescent="0.35">
      <c r="A1302" s="61" t="s">
        <v>111</v>
      </c>
      <c r="B1302" s="61" t="s">
        <v>112</v>
      </c>
      <c r="C1302" s="61" t="s">
        <v>2</v>
      </c>
      <c r="D1302" s="61" t="s">
        <v>58</v>
      </c>
      <c r="E1302" s="61" t="s">
        <v>3</v>
      </c>
      <c r="F1302" s="61" t="s">
        <v>63</v>
      </c>
      <c r="G1302" s="61" t="s">
        <v>24</v>
      </c>
      <c r="H1302" s="11">
        <f>Prislista!H1302*'Prislista 2021-10-01'!$H$1</f>
        <v>495.94500000000005</v>
      </c>
      <c r="I1302" s="11">
        <f>Prislista!I1302*'Prislista 2021-10-01'!$H$1</f>
        <v>551.05000000000007</v>
      </c>
      <c r="J1302" s="11">
        <f>Prislista!J1302*'Prislista 2021-10-01'!$H$1</f>
        <v>684.80000000000007</v>
      </c>
      <c r="K1302" s="11">
        <f>Prislista!K1302*'Prislista 2021-10-01'!$H$1</f>
        <v>775.75</v>
      </c>
      <c r="L1302" s="61" t="s">
        <v>48</v>
      </c>
      <c r="M1302" s="61">
        <v>30000</v>
      </c>
    </row>
    <row r="1303" spans="1:13" x14ac:dyDescent="0.35">
      <c r="A1303" s="61" t="s">
        <v>111</v>
      </c>
      <c r="B1303" s="61" t="s">
        <v>112</v>
      </c>
      <c r="C1303" s="61" t="s">
        <v>2</v>
      </c>
      <c r="D1303" s="61" t="s">
        <v>59</v>
      </c>
      <c r="E1303" s="61" t="s">
        <v>2</v>
      </c>
      <c r="F1303" s="61" t="s">
        <v>63</v>
      </c>
      <c r="G1303" s="61" t="s">
        <v>60</v>
      </c>
      <c r="H1303" s="11">
        <f>Prislista!H1303*'Prislista 2021-10-01'!$H$1</f>
        <v>495.94500000000005</v>
      </c>
      <c r="I1303" s="11">
        <f>Prislista!I1303*'Prislista 2021-10-01'!$H$1</f>
        <v>551.05000000000007</v>
      </c>
      <c r="J1303" s="11">
        <f>Prislista!J1303*'Prislista 2021-10-01'!$H$1</f>
        <v>732.95</v>
      </c>
      <c r="K1303" s="11">
        <f>Prislista!K1303*'Prislista 2021-10-01'!$H$1</f>
        <v>861.35</v>
      </c>
      <c r="L1303" s="61" t="s">
        <v>48</v>
      </c>
      <c r="M1303" s="61">
        <v>30000</v>
      </c>
    </row>
    <row r="1304" spans="1:13" x14ac:dyDescent="0.35">
      <c r="A1304" s="61" t="s">
        <v>111</v>
      </c>
      <c r="B1304" s="61" t="s">
        <v>112</v>
      </c>
      <c r="C1304" s="61" t="s">
        <v>2</v>
      </c>
      <c r="D1304" s="61" t="s">
        <v>59</v>
      </c>
      <c r="E1304" s="61" t="s">
        <v>2</v>
      </c>
      <c r="F1304" s="61" t="s">
        <v>63</v>
      </c>
      <c r="G1304" s="61" t="s">
        <v>25</v>
      </c>
      <c r="H1304" s="11">
        <f>Prislista!H1304*'Prislista 2021-10-01'!$H$1</f>
        <v>495.94500000000005</v>
      </c>
      <c r="I1304" s="11">
        <f>Prislista!I1304*'Prislista 2021-10-01'!$H$1</f>
        <v>551.05000000000007</v>
      </c>
      <c r="J1304" s="11">
        <f>Prislista!J1304*'Prislista 2021-10-01'!$H$1</f>
        <v>732.95</v>
      </c>
      <c r="K1304" s="11">
        <f>Prislista!K1304*'Prislista 2021-10-01'!$H$1</f>
        <v>861.35</v>
      </c>
      <c r="L1304" s="61" t="s">
        <v>48</v>
      </c>
      <c r="M1304" s="61">
        <v>30000</v>
      </c>
    </row>
    <row r="1305" spans="1:13" x14ac:dyDescent="0.35">
      <c r="A1305" s="61" t="s">
        <v>111</v>
      </c>
      <c r="B1305" s="61" t="s">
        <v>112</v>
      </c>
      <c r="C1305" s="61" t="s">
        <v>2</v>
      </c>
      <c r="D1305" s="61" t="s">
        <v>59</v>
      </c>
      <c r="E1305" s="61" t="s">
        <v>2</v>
      </c>
      <c r="F1305" s="61" t="s">
        <v>63</v>
      </c>
      <c r="G1305" s="61" t="s">
        <v>26</v>
      </c>
      <c r="H1305" s="11">
        <f>Prislista!H1305*'Prislista 2021-10-01'!$H$1</f>
        <v>495.94500000000005</v>
      </c>
      <c r="I1305" s="11">
        <f>Prislista!I1305*'Prislista 2021-10-01'!$H$1</f>
        <v>551.05000000000007</v>
      </c>
      <c r="J1305" s="11">
        <f>Prislista!J1305*'Prislista 2021-10-01'!$H$1</f>
        <v>732.95</v>
      </c>
      <c r="K1305" s="11">
        <f>Prislista!K1305*'Prislista 2021-10-01'!$H$1</f>
        <v>861.35</v>
      </c>
      <c r="L1305" s="61" t="s">
        <v>48</v>
      </c>
      <c r="M1305" s="61">
        <v>30000</v>
      </c>
    </row>
    <row r="1306" spans="1:13" x14ac:dyDescent="0.35">
      <c r="A1306" s="61" t="s">
        <v>111</v>
      </c>
      <c r="B1306" s="61" t="s">
        <v>112</v>
      </c>
      <c r="C1306" s="61" t="s">
        <v>2</v>
      </c>
      <c r="D1306" s="61" t="s">
        <v>59</v>
      </c>
      <c r="E1306" s="61" t="s">
        <v>3</v>
      </c>
      <c r="F1306" s="61" t="s">
        <v>63</v>
      </c>
      <c r="G1306" s="61" t="s">
        <v>27</v>
      </c>
      <c r="H1306" s="11">
        <f>Prislista!H1306*'Prislista 2021-10-01'!$H$1</f>
        <v>438.16500000000002</v>
      </c>
      <c r="I1306" s="11">
        <f>Prislista!I1306*'Prislista 2021-10-01'!$H$1</f>
        <v>486.85</v>
      </c>
      <c r="J1306" s="11">
        <f>Prislista!J1306*'Prislista 2021-10-01'!$H$1</f>
        <v>663.40000000000009</v>
      </c>
      <c r="K1306" s="11">
        <f>Prislista!K1306*'Prislista 2021-10-01'!$H$1</f>
        <v>765.05000000000007</v>
      </c>
      <c r="L1306" s="61" t="s">
        <v>48</v>
      </c>
      <c r="M1306" s="61">
        <v>30000</v>
      </c>
    </row>
    <row r="1307" spans="1:13" x14ac:dyDescent="0.35">
      <c r="A1307" s="61" t="s">
        <v>111</v>
      </c>
      <c r="B1307" s="61" t="s">
        <v>112</v>
      </c>
      <c r="C1307" s="61" t="s">
        <v>2</v>
      </c>
      <c r="D1307" s="61" t="s">
        <v>61</v>
      </c>
      <c r="E1307" s="61" t="s">
        <v>2</v>
      </c>
      <c r="F1307" s="61" t="s">
        <v>63</v>
      </c>
      <c r="G1307" s="61" t="s">
        <v>62</v>
      </c>
      <c r="H1307" s="11">
        <f>Prislista!H1307*'Prislista 2021-10-01'!$H$1</f>
        <v>414.09000000000003</v>
      </c>
      <c r="I1307" s="11">
        <f>Prislista!I1307*'Prislista 2021-10-01'!$H$1</f>
        <v>460.1</v>
      </c>
      <c r="J1307" s="11">
        <f>Prislista!J1307*'Prislista 2021-10-01'!$H$1</f>
        <v>567.1</v>
      </c>
      <c r="K1307" s="11">
        <f>Prislista!K1307*'Prislista 2021-10-01'!$H$1</f>
        <v>663.40000000000009</v>
      </c>
      <c r="L1307" s="61" t="s">
        <v>48</v>
      </c>
      <c r="M1307" s="61">
        <v>30000</v>
      </c>
    </row>
    <row r="1308" spans="1:13" x14ac:dyDescent="0.35">
      <c r="A1308" s="61" t="s">
        <v>111</v>
      </c>
      <c r="B1308" s="61" t="s">
        <v>112</v>
      </c>
      <c r="C1308" s="61" t="s">
        <v>3</v>
      </c>
      <c r="D1308" s="61" t="s">
        <v>47</v>
      </c>
      <c r="E1308" s="61" t="s">
        <v>2</v>
      </c>
      <c r="F1308" s="61" t="s">
        <v>63</v>
      </c>
      <c r="G1308" s="61" t="s">
        <v>10</v>
      </c>
      <c r="H1308" s="11">
        <f>Prislista!H1308*'Prislista 2021-10-01'!$H$1</f>
        <v>619.69050000000004</v>
      </c>
      <c r="I1308" s="11">
        <f>Prislista!I1308*'Prislista 2021-10-01'!$H$1</f>
        <v>688.54500000000007</v>
      </c>
      <c r="J1308" s="11">
        <f>Prislista!J1308*'Prislista 2021-10-01'!$H$1</f>
        <v>765.05000000000007</v>
      </c>
      <c r="K1308" s="11">
        <f>Prislista!K1308*'Prislista 2021-10-01'!$H$1</f>
        <v>930.90000000000009</v>
      </c>
      <c r="L1308" s="61" t="s">
        <v>48</v>
      </c>
      <c r="M1308" s="61">
        <v>20000</v>
      </c>
    </row>
    <row r="1309" spans="1:13" x14ac:dyDescent="0.35">
      <c r="A1309" s="61" t="s">
        <v>111</v>
      </c>
      <c r="B1309" s="61" t="s">
        <v>112</v>
      </c>
      <c r="C1309" s="61" t="s">
        <v>3</v>
      </c>
      <c r="D1309" s="61" t="s">
        <v>47</v>
      </c>
      <c r="E1309" s="61" t="s">
        <v>2</v>
      </c>
      <c r="F1309" s="61" t="s">
        <v>63</v>
      </c>
      <c r="G1309" s="61" t="s">
        <v>11</v>
      </c>
      <c r="H1309" s="11">
        <f>Prislista!H1309*'Prislista 2021-10-01'!$H$1</f>
        <v>619.69050000000004</v>
      </c>
      <c r="I1309" s="11">
        <f>Prislista!I1309*'Prislista 2021-10-01'!$H$1</f>
        <v>688.54500000000007</v>
      </c>
      <c r="J1309" s="11">
        <f>Prislista!J1309*'Prislista 2021-10-01'!$H$1</f>
        <v>765.05000000000007</v>
      </c>
      <c r="K1309" s="11">
        <f>Prislista!K1309*'Prislista 2021-10-01'!$H$1</f>
        <v>930.90000000000009</v>
      </c>
      <c r="L1309" s="61" t="s">
        <v>48</v>
      </c>
      <c r="M1309" s="61">
        <v>20000</v>
      </c>
    </row>
    <row r="1310" spans="1:13" x14ac:dyDescent="0.35">
      <c r="A1310" s="61" t="s">
        <v>111</v>
      </c>
      <c r="B1310" s="61" t="s">
        <v>112</v>
      </c>
      <c r="C1310" s="61" t="s">
        <v>3</v>
      </c>
      <c r="D1310" s="61" t="s">
        <v>47</v>
      </c>
      <c r="E1310" s="61" t="s">
        <v>2</v>
      </c>
      <c r="F1310" s="61" t="s">
        <v>63</v>
      </c>
      <c r="G1310" s="61" t="s">
        <v>49</v>
      </c>
      <c r="H1310" s="11">
        <f>Prislista!H1310*'Prislista 2021-10-01'!$H$1</f>
        <v>619.69050000000004</v>
      </c>
      <c r="I1310" s="11">
        <f>Prislista!I1310*'Prislista 2021-10-01'!$H$1</f>
        <v>688.54500000000007</v>
      </c>
      <c r="J1310" s="11">
        <f>Prislista!J1310*'Prislista 2021-10-01'!$H$1</f>
        <v>765.05000000000007</v>
      </c>
      <c r="K1310" s="11">
        <f>Prislista!K1310*'Prislista 2021-10-01'!$H$1</f>
        <v>930.90000000000009</v>
      </c>
      <c r="L1310" s="61" t="s">
        <v>48</v>
      </c>
      <c r="M1310" s="61">
        <v>20000</v>
      </c>
    </row>
    <row r="1311" spans="1:13" x14ac:dyDescent="0.35">
      <c r="A1311" s="61" t="s">
        <v>111</v>
      </c>
      <c r="B1311" s="61" t="s">
        <v>112</v>
      </c>
      <c r="C1311" s="61" t="s">
        <v>3</v>
      </c>
      <c r="D1311" s="61" t="s">
        <v>47</v>
      </c>
      <c r="E1311" s="61" t="s">
        <v>2</v>
      </c>
      <c r="F1311" s="61" t="s">
        <v>63</v>
      </c>
      <c r="G1311" s="61" t="s">
        <v>12</v>
      </c>
      <c r="H1311" s="11">
        <f>Prislista!H1311*'Prislista 2021-10-01'!$H$1</f>
        <v>619.69050000000004</v>
      </c>
      <c r="I1311" s="11">
        <f>Prislista!I1311*'Prislista 2021-10-01'!$H$1</f>
        <v>688.54500000000007</v>
      </c>
      <c r="J1311" s="11">
        <f>Prislista!J1311*'Prislista 2021-10-01'!$H$1</f>
        <v>765.05000000000007</v>
      </c>
      <c r="K1311" s="11">
        <f>Prislista!K1311*'Prislista 2021-10-01'!$H$1</f>
        <v>930.90000000000009</v>
      </c>
      <c r="L1311" s="61" t="s">
        <v>48</v>
      </c>
      <c r="M1311" s="61">
        <v>20000</v>
      </c>
    </row>
    <row r="1312" spans="1:13" x14ac:dyDescent="0.35">
      <c r="A1312" s="61" t="s">
        <v>111</v>
      </c>
      <c r="B1312" s="61" t="s">
        <v>112</v>
      </c>
      <c r="C1312" s="61" t="s">
        <v>3</v>
      </c>
      <c r="D1312" s="61" t="s">
        <v>50</v>
      </c>
      <c r="E1312" s="61" t="s">
        <v>2</v>
      </c>
      <c r="F1312" s="61" t="s">
        <v>63</v>
      </c>
      <c r="G1312" s="61" t="s">
        <v>13</v>
      </c>
      <c r="H1312" s="11">
        <f>Prislista!H1312*'Prislista 2021-10-01'!$H$1</f>
        <v>520.02</v>
      </c>
      <c r="I1312" s="11">
        <f>Prislista!I1312*'Prislista 2021-10-01'!$H$1</f>
        <v>577.80000000000007</v>
      </c>
      <c r="J1312" s="11">
        <f>Prislista!J1312*'Prislista 2021-10-01'!$H$1</f>
        <v>765.05000000000007</v>
      </c>
      <c r="K1312" s="11">
        <f>Prislista!K1312*'Prislista 2021-10-01'!$H$1</f>
        <v>930.90000000000009</v>
      </c>
      <c r="L1312" s="61" t="s">
        <v>48</v>
      </c>
      <c r="M1312" s="61">
        <v>20000</v>
      </c>
    </row>
    <row r="1313" spans="1:13" x14ac:dyDescent="0.35">
      <c r="A1313" s="61" t="s">
        <v>111</v>
      </c>
      <c r="B1313" s="61" t="s">
        <v>112</v>
      </c>
      <c r="C1313" s="61" t="s">
        <v>3</v>
      </c>
      <c r="D1313" s="61" t="s">
        <v>50</v>
      </c>
      <c r="E1313" s="61" t="s">
        <v>2</v>
      </c>
      <c r="F1313" s="61" t="s">
        <v>63</v>
      </c>
      <c r="G1313" s="61" t="s">
        <v>14</v>
      </c>
      <c r="H1313" s="11">
        <f>Prislista!H1313*'Prislista 2021-10-01'!$H$1</f>
        <v>520.02</v>
      </c>
      <c r="I1313" s="11">
        <f>Prislista!I1313*'Prislista 2021-10-01'!$H$1</f>
        <v>577.80000000000007</v>
      </c>
      <c r="J1313" s="11">
        <f>Prislista!J1313*'Prislista 2021-10-01'!$H$1</f>
        <v>765.05000000000007</v>
      </c>
      <c r="K1313" s="11">
        <f>Prislista!K1313*'Prislista 2021-10-01'!$H$1</f>
        <v>930.90000000000009</v>
      </c>
      <c r="L1313" s="61" t="s">
        <v>48</v>
      </c>
      <c r="M1313" s="61">
        <v>20000</v>
      </c>
    </row>
    <row r="1314" spans="1:13" x14ac:dyDescent="0.35">
      <c r="A1314" s="61" t="s">
        <v>111</v>
      </c>
      <c r="B1314" s="61" t="s">
        <v>112</v>
      </c>
      <c r="C1314" s="61" t="s">
        <v>3</v>
      </c>
      <c r="D1314" s="61" t="s">
        <v>50</v>
      </c>
      <c r="E1314" s="61" t="s">
        <v>2</v>
      </c>
      <c r="F1314" s="61" t="s">
        <v>63</v>
      </c>
      <c r="G1314" s="61" t="s">
        <v>15</v>
      </c>
      <c r="H1314" s="11">
        <f>Prislista!H1314*'Prislista 2021-10-01'!$H$1</f>
        <v>520.02</v>
      </c>
      <c r="I1314" s="11">
        <f>Prislista!I1314*'Prislista 2021-10-01'!$H$1</f>
        <v>577.80000000000007</v>
      </c>
      <c r="J1314" s="11">
        <f>Prislista!J1314*'Prislista 2021-10-01'!$H$1</f>
        <v>765.05000000000007</v>
      </c>
      <c r="K1314" s="11">
        <f>Prislista!K1314*'Prislista 2021-10-01'!$H$1</f>
        <v>930.90000000000009</v>
      </c>
      <c r="L1314" s="61" t="s">
        <v>48</v>
      </c>
      <c r="M1314" s="61">
        <v>20000</v>
      </c>
    </row>
    <row r="1315" spans="1:13" x14ac:dyDescent="0.35">
      <c r="A1315" s="61" t="s">
        <v>111</v>
      </c>
      <c r="B1315" s="61" t="s">
        <v>112</v>
      </c>
      <c r="C1315" s="61" t="s">
        <v>3</v>
      </c>
      <c r="D1315" s="61" t="s">
        <v>50</v>
      </c>
      <c r="E1315" s="61" t="s">
        <v>2</v>
      </c>
      <c r="F1315" s="61" t="s">
        <v>63</v>
      </c>
      <c r="G1315" s="61" t="s">
        <v>16</v>
      </c>
      <c r="H1315" s="11">
        <f>Prislista!H1315*'Prislista 2021-10-01'!$H$1</f>
        <v>520.02</v>
      </c>
      <c r="I1315" s="11">
        <f>Prislista!I1315*'Prislista 2021-10-01'!$H$1</f>
        <v>577.80000000000007</v>
      </c>
      <c r="J1315" s="11">
        <f>Prislista!J1315*'Prislista 2021-10-01'!$H$1</f>
        <v>765.05000000000007</v>
      </c>
      <c r="K1315" s="11">
        <f>Prislista!K1315*'Prislista 2021-10-01'!$H$1</f>
        <v>930.90000000000009</v>
      </c>
      <c r="L1315" s="61" t="s">
        <v>48</v>
      </c>
      <c r="M1315" s="61">
        <v>20000</v>
      </c>
    </row>
    <row r="1316" spans="1:13" x14ac:dyDescent="0.35">
      <c r="A1316" s="61" t="s">
        <v>111</v>
      </c>
      <c r="B1316" s="61" t="s">
        <v>112</v>
      </c>
      <c r="C1316" s="61" t="s">
        <v>3</v>
      </c>
      <c r="D1316" s="61" t="s">
        <v>50</v>
      </c>
      <c r="E1316" s="61" t="s">
        <v>2</v>
      </c>
      <c r="F1316" s="61" t="s">
        <v>63</v>
      </c>
      <c r="G1316" s="61" t="s">
        <v>17</v>
      </c>
      <c r="H1316" s="11">
        <f>Prislista!H1316*'Prislista 2021-10-01'!$H$1</f>
        <v>520.02</v>
      </c>
      <c r="I1316" s="11">
        <f>Prislista!I1316*'Prislista 2021-10-01'!$H$1</f>
        <v>577.80000000000007</v>
      </c>
      <c r="J1316" s="11">
        <f>Prislista!J1316*'Prislista 2021-10-01'!$H$1</f>
        <v>765.05000000000007</v>
      </c>
      <c r="K1316" s="11">
        <f>Prislista!K1316*'Prislista 2021-10-01'!$H$1</f>
        <v>930.90000000000009</v>
      </c>
      <c r="L1316" s="61" t="s">
        <v>48</v>
      </c>
      <c r="M1316" s="61">
        <v>20000</v>
      </c>
    </row>
    <row r="1317" spans="1:13" x14ac:dyDescent="0.35">
      <c r="A1317" s="61" t="s">
        <v>111</v>
      </c>
      <c r="B1317" s="61" t="s">
        <v>112</v>
      </c>
      <c r="C1317" s="61" t="s">
        <v>3</v>
      </c>
      <c r="D1317" s="61" t="s">
        <v>51</v>
      </c>
      <c r="E1317" s="61" t="s">
        <v>2</v>
      </c>
      <c r="F1317" s="61" t="s">
        <v>63</v>
      </c>
      <c r="G1317" s="61" t="s">
        <v>18</v>
      </c>
      <c r="H1317" s="11">
        <f>Prislista!H1317*'Prislista 2021-10-01'!$H$1</f>
        <v>438.16500000000002</v>
      </c>
      <c r="I1317" s="11">
        <f>Prislista!I1317*'Prislista 2021-10-01'!$H$1</f>
        <v>486.85</v>
      </c>
      <c r="J1317" s="11">
        <f>Prislista!J1317*'Prislista 2021-10-01'!$H$1</f>
        <v>663.40000000000009</v>
      </c>
      <c r="K1317" s="11">
        <f>Prislista!K1317*'Prislista 2021-10-01'!$H$1</f>
        <v>759.7</v>
      </c>
      <c r="L1317" s="61" t="s">
        <v>48</v>
      </c>
      <c r="M1317" s="61">
        <v>20000</v>
      </c>
    </row>
    <row r="1318" spans="1:13" x14ac:dyDescent="0.35">
      <c r="A1318" s="61" t="s">
        <v>111</v>
      </c>
      <c r="B1318" s="61" t="s">
        <v>112</v>
      </c>
      <c r="C1318" s="61" t="s">
        <v>3</v>
      </c>
      <c r="D1318" s="61" t="s">
        <v>51</v>
      </c>
      <c r="E1318" s="61" t="s">
        <v>2</v>
      </c>
      <c r="F1318" s="61" t="s">
        <v>63</v>
      </c>
      <c r="G1318" s="61" t="s">
        <v>19</v>
      </c>
      <c r="H1318" s="11">
        <f>Prislista!H1318*'Prislista 2021-10-01'!$H$1</f>
        <v>438.16500000000002</v>
      </c>
      <c r="I1318" s="11">
        <f>Prislista!I1318*'Prislista 2021-10-01'!$H$1</f>
        <v>486.85</v>
      </c>
      <c r="J1318" s="11">
        <f>Prislista!J1318*'Prislista 2021-10-01'!$H$1</f>
        <v>663.40000000000009</v>
      </c>
      <c r="K1318" s="11">
        <f>Prislista!K1318*'Prislista 2021-10-01'!$H$1</f>
        <v>759.7</v>
      </c>
      <c r="L1318" s="61" t="s">
        <v>48</v>
      </c>
      <c r="M1318" s="61">
        <v>20000</v>
      </c>
    </row>
    <row r="1319" spans="1:13" x14ac:dyDescent="0.35">
      <c r="A1319" s="61" t="s">
        <v>111</v>
      </c>
      <c r="B1319" s="61" t="s">
        <v>112</v>
      </c>
      <c r="C1319" s="61" t="s">
        <v>3</v>
      </c>
      <c r="D1319" s="61" t="s">
        <v>51</v>
      </c>
      <c r="E1319" s="61" t="s">
        <v>3</v>
      </c>
      <c r="F1319" s="61" t="s">
        <v>63</v>
      </c>
      <c r="G1319" s="61" t="s">
        <v>20</v>
      </c>
      <c r="H1319" s="11">
        <f>Prislista!H1319*'Prislista 2021-10-01'!$H$1</f>
        <v>438.16500000000002</v>
      </c>
      <c r="I1319" s="11">
        <f>Prislista!I1319*'Prislista 2021-10-01'!$H$1</f>
        <v>486.85</v>
      </c>
      <c r="J1319" s="11">
        <f>Prislista!J1319*'Prislista 2021-10-01'!$H$1</f>
        <v>663.40000000000009</v>
      </c>
      <c r="K1319" s="11">
        <f>Prislista!K1319*'Prislista 2021-10-01'!$H$1</f>
        <v>759.7</v>
      </c>
      <c r="L1319" s="61" t="s">
        <v>48</v>
      </c>
      <c r="M1319" s="61">
        <v>20000</v>
      </c>
    </row>
    <row r="1320" spans="1:13" x14ac:dyDescent="0.35">
      <c r="A1320" s="61" t="s">
        <v>111</v>
      </c>
      <c r="B1320" s="61" t="s">
        <v>112</v>
      </c>
      <c r="C1320" s="61" t="s">
        <v>3</v>
      </c>
      <c r="D1320" s="61" t="s">
        <v>51</v>
      </c>
      <c r="E1320" s="61" t="s">
        <v>3</v>
      </c>
      <c r="F1320" s="61" t="s">
        <v>63</v>
      </c>
      <c r="G1320" s="61" t="s">
        <v>21</v>
      </c>
      <c r="H1320" s="11">
        <f>Prislista!H1320*'Prislista 2021-10-01'!$H$1</f>
        <v>438.16500000000002</v>
      </c>
      <c r="I1320" s="11">
        <f>Prislista!I1320*'Prislista 2021-10-01'!$H$1</f>
        <v>486.85</v>
      </c>
      <c r="J1320" s="11">
        <f>Prislista!J1320*'Prislista 2021-10-01'!$H$1</f>
        <v>663.40000000000009</v>
      </c>
      <c r="K1320" s="11">
        <f>Prislista!K1320*'Prislista 2021-10-01'!$H$1</f>
        <v>759.7</v>
      </c>
      <c r="L1320" s="61" t="s">
        <v>48</v>
      </c>
      <c r="M1320" s="61">
        <v>20000</v>
      </c>
    </row>
    <row r="1321" spans="1:13" x14ac:dyDescent="0.35">
      <c r="A1321" s="61" t="s">
        <v>111</v>
      </c>
      <c r="B1321" s="61" t="s">
        <v>112</v>
      </c>
      <c r="C1321" s="61" t="s">
        <v>3</v>
      </c>
      <c r="D1321" s="61" t="s">
        <v>52</v>
      </c>
      <c r="E1321" s="61" t="s">
        <v>2</v>
      </c>
      <c r="F1321" s="61" t="s">
        <v>63</v>
      </c>
      <c r="G1321" s="61" t="s">
        <v>53</v>
      </c>
      <c r="H1321" s="11">
        <f>Prislista!H1321*'Prislista 2021-10-01'!$H$1</f>
        <v>611.02350000000013</v>
      </c>
      <c r="I1321" s="11">
        <f>Prislista!I1321*'Prislista 2021-10-01'!$H$1</f>
        <v>678.91500000000008</v>
      </c>
      <c r="J1321" s="11">
        <f>Prislista!J1321*'Prislista 2021-10-01'!$H$1</f>
        <v>754.35</v>
      </c>
      <c r="K1321" s="11">
        <f>Prislista!K1321*'Prislista 2021-10-01'!$H$1</f>
        <v>904.15000000000009</v>
      </c>
      <c r="L1321" s="61" t="s">
        <v>48</v>
      </c>
      <c r="M1321" s="61">
        <v>20000</v>
      </c>
    </row>
    <row r="1322" spans="1:13" x14ac:dyDescent="0.35">
      <c r="A1322" s="61" t="s">
        <v>111</v>
      </c>
      <c r="B1322" s="61" t="s">
        <v>112</v>
      </c>
      <c r="C1322" s="61" t="s">
        <v>3</v>
      </c>
      <c r="D1322" s="61" t="s">
        <v>52</v>
      </c>
      <c r="E1322" s="61" t="s">
        <v>2</v>
      </c>
      <c r="F1322" s="61" t="s">
        <v>63</v>
      </c>
      <c r="G1322" s="61" t="s">
        <v>54</v>
      </c>
      <c r="H1322" s="11">
        <f>Prislista!H1322*'Prislista 2021-10-01'!$H$1</f>
        <v>611.02350000000013</v>
      </c>
      <c r="I1322" s="11">
        <f>Prislista!I1322*'Prislista 2021-10-01'!$H$1</f>
        <v>678.91500000000008</v>
      </c>
      <c r="J1322" s="11">
        <f>Prislista!J1322*'Prislista 2021-10-01'!$H$1</f>
        <v>754.35</v>
      </c>
      <c r="K1322" s="11">
        <f>Prislista!K1322*'Prislista 2021-10-01'!$H$1</f>
        <v>904.15000000000009</v>
      </c>
      <c r="L1322" s="61" t="s">
        <v>48</v>
      </c>
      <c r="M1322" s="61">
        <v>20000</v>
      </c>
    </row>
    <row r="1323" spans="1:13" x14ac:dyDescent="0.35">
      <c r="A1323" s="61" t="s">
        <v>111</v>
      </c>
      <c r="B1323" s="61" t="s">
        <v>112</v>
      </c>
      <c r="C1323" s="61" t="s">
        <v>3</v>
      </c>
      <c r="D1323" s="61" t="s">
        <v>52</v>
      </c>
      <c r="E1323" s="61" t="s">
        <v>2</v>
      </c>
      <c r="F1323" s="61" t="s">
        <v>63</v>
      </c>
      <c r="G1323" s="61" t="s">
        <v>55</v>
      </c>
      <c r="H1323" s="11">
        <f>Prislista!H1323*'Prislista 2021-10-01'!$H$1</f>
        <v>611.02350000000013</v>
      </c>
      <c r="I1323" s="11">
        <f>Prislista!I1323*'Prislista 2021-10-01'!$H$1</f>
        <v>678.91500000000008</v>
      </c>
      <c r="J1323" s="11">
        <f>Prislista!J1323*'Prislista 2021-10-01'!$H$1</f>
        <v>754.35</v>
      </c>
      <c r="K1323" s="11">
        <f>Prislista!K1323*'Prislista 2021-10-01'!$H$1</f>
        <v>904.15000000000009</v>
      </c>
      <c r="L1323" s="61" t="s">
        <v>48</v>
      </c>
      <c r="M1323" s="61">
        <v>20000</v>
      </c>
    </row>
    <row r="1324" spans="1:13" x14ac:dyDescent="0.35">
      <c r="A1324" s="61" t="s">
        <v>111</v>
      </c>
      <c r="B1324" s="61" t="s">
        <v>112</v>
      </c>
      <c r="C1324" s="61" t="s">
        <v>3</v>
      </c>
      <c r="D1324" s="61" t="s">
        <v>52</v>
      </c>
      <c r="E1324" s="61" t="s">
        <v>2</v>
      </c>
      <c r="F1324" s="61" t="s">
        <v>63</v>
      </c>
      <c r="G1324" s="61" t="s">
        <v>56</v>
      </c>
      <c r="H1324" s="11">
        <f>Prislista!H1324*'Prislista 2021-10-01'!$H$1</f>
        <v>611.02350000000013</v>
      </c>
      <c r="I1324" s="11">
        <f>Prislista!I1324*'Prislista 2021-10-01'!$H$1</f>
        <v>678.91500000000008</v>
      </c>
      <c r="J1324" s="11">
        <f>Prislista!J1324*'Prislista 2021-10-01'!$H$1</f>
        <v>754.35</v>
      </c>
      <c r="K1324" s="11">
        <f>Prislista!K1324*'Prislista 2021-10-01'!$H$1</f>
        <v>904.15000000000009</v>
      </c>
      <c r="L1324" s="61" t="s">
        <v>48</v>
      </c>
      <c r="M1324" s="61">
        <v>20000</v>
      </c>
    </row>
    <row r="1325" spans="1:13" x14ac:dyDescent="0.35">
      <c r="A1325" s="61" t="s">
        <v>111</v>
      </c>
      <c r="B1325" s="61" t="s">
        <v>112</v>
      </c>
      <c r="C1325" s="61" t="s">
        <v>3</v>
      </c>
      <c r="D1325" s="61" t="s">
        <v>52</v>
      </c>
      <c r="E1325" s="61" t="s">
        <v>2</v>
      </c>
      <c r="F1325" s="61" t="s">
        <v>63</v>
      </c>
      <c r="G1325" s="61" t="s">
        <v>57</v>
      </c>
      <c r="H1325" s="11">
        <f>Prislista!H1325*'Prislista 2021-10-01'!$H$1</f>
        <v>611.02350000000013</v>
      </c>
      <c r="I1325" s="11">
        <f>Prislista!I1325*'Prislista 2021-10-01'!$H$1</f>
        <v>678.91500000000008</v>
      </c>
      <c r="J1325" s="11">
        <f>Prislista!J1325*'Prislista 2021-10-01'!$H$1</f>
        <v>754.35</v>
      </c>
      <c r="K1325" s="11">
        <f>Prislista!K1325*'Prislista 2021-10-01'!$H$1</f>
        <v>904.15000000000009</v>
      </c>
      <c r="L1325" s="61" t="s">
        <v>48</v>
      </c>
      <c r="M1325" s="61">
        <v>20000</v>
      </c>
    </row>
    <row r="1326" spans="1:13" x14ac:dyDescent="0.35">
      <c r="A1326" s="61" t="s">
        <v>111</v>
      </c>
      <c r="B1326" s="61" t="s">
        <v>112</v>
      </c>
      <c r="C1326" s="61" t="s">
        <v>3</v>
      </c>
      <c r="D1326" s="61" t="s">
        <v>58</v>
      </c>
      <c r="E1326" s="61" t="s">
        <v>2</v>
      </c>
      <c r="F1326" s="61" t="s">
        <v>63</v>
      </c>
      <c r="G1326" s="61" t="s">
        <v>22</v>
      </c>
      <c r="H1326" s="11">
        <f>Prislista!H1326*'Prislista 2021-10-01'!$H$1</f>
        <v>520.02</v>
      </c>
      <c r="I1326" s="11">
        <f>Prislista!I1326*'Prislista 2021-10-01'!$H$1</f>
        <v>577.80000000000007</v>
      </c>
      <c r="J1326" s="11">
        <f>Prislista!J1326*'Prislista 2021-10-01'!$H$1</f>
        <v>765.05000000000007</v>
      </c>
      <c r="K1326" s="11">
        <f>Prislista!K1326*'Prislista 2021-10-01'!$H$1</f>
        <v>930.90000000000009</v>
      </c>
      <c r="L1326" s="61" t="s">
        <v>48</v>
      </c>
      <c r="M1326" s="61">
        <v>20000</v>
      </c>
    </row>
    <row r="1327" spans="1:13" x14ac:dyDescent="0.35">
      <c r="A1327" s="61" t="s">
        <v>111</v>
      </c>
      <c r="B1327" s="61" t="s">
        <v>112</v>
      </c>
      <c r="C1327" s="61" t="s">
        <v>3</v>
      </c>
      <c r="D1327" s="61" t="s">
        <v>58</v>
      </c>
      <c r="E1327" s="61" t="s">
        <v>2</v>
      </c>
      <c r="F1327" s="61" t="s">
        <v>63</v>
      </c>
      <c r="G1327" s="61" t="s">
        <v>23</v>
      </c>
      <c r="H1327" s="11">
        <f>Prislista!H1327*'Prislista 2021-10-01'!$H$1</f>
        <v>520.02</v>
      </c>
      <c r="I1327" s="11">
        <f>Prislista!I1327*'Prislista 2021-10-01'!$H$1</f>
        <v>577.80000000000007</v>
      </c>
      <c r="J1327" s="11">
        <f>Prislista!J1327*'Prislista 2021-10-01'!$H$1</f>
        <v>765.05000000000007</v>
      </c>
      <c r="K1327" s="11">
        <f>Prislista!K1327*'Prislista 2021-10-01'!$H$1</f>
        <v>930.90000000000009</v>
      </c>
      <c r="L1327" s="61" t="s">
        <v>48</v>
      </c>
      <c r="M1327" s="61">
        <v>20000</v>
      </c>
    </row>
    <row r="1328" spans="1:13" x14ac:dyDescent="0.35">
      <c r="A1328" s="61" t="s">
        <v>111</v>
      </c>
      <c r="B1328" s="61" t="s">
        <v>112</v>
      </c>
      <c r="C1328" s="61" t="s">
        <v>3</v>
      </c>
      <c r="D1328" s="61" t="s">
        <v>58</v>
      </c>
      <c r="E1328" s="61" t="s">
        <v>3</v>
      </c>
      <c r="F1328" s="61" t="s">
        <v>63</v>
      </c>
      <c r="G1328" s="61" t="s">
        <v>24</v>
      </c>
      <c r="H1328" s="11">
        <f>Prislista!H1328*'Prislista 2021-10-01'!$H$1</f>
        <v>495.94500000000005</v>
      </c>
      <c r="I1328" s="11">
        <f>Prislista!I1328*'Prislista 2021-10-01'!$H$1</f>
        <v>551.05000000000007</v>
      </c>
      <c r="J1328" s="11">
        <f>Prislista!J1328*'Prislista 2021-10-01'!$H$1</f>
        <v>684.80000000000007</v>
      </c>
      <c r="K1328" s="11">
        <f>Prislista!K1328*'Prislista 2021-10-01'!$H$1</f>
        <v>775.75</v>
      </c>
      <c r="L1328" s="61" t="s">
        <v>48</v>
      </c>
      <c r="M1328" s="61">
        <v>20000</v>
      </c>
    </row>
    <row r="1329" spans="1:13" x14ac:dyDescent="0.35">
      <c r="A1329" s="61" t="s">
        <v>111</v>
      </c>
      <c r="B1329" s="61" t="s">
        <v>112</v>
      </c>
      <c r="C1329" s="61" t="s">
        <v>3</v>
      </c>
      <c r="D1329" s="61" t="s">
        <v>59</v>
      </c>
      <c r="E1329" s="61" t="s">
        <v>2</v>
      </c>
      <c r="F1329" s="61" t="s">
        <v>63</v>
      </c>
      <c r="G1329" s="61" t="s">
        <v>60</v>
      </c>
      <c r="H1329" s="11">
        <f>Prislista!H1329*'Prislista 2021-10-01'!$H$1</f>
        <v>495.94500000000005</v>
      </c>
      <c r="I1329" s="11">
        <f>Prislista!I1329*'Prislista 2021-10-01'!$H$1</f>
        <v>551.05000000000007</v>
      </c>
      <c r="J1329" s="11">
        <f>Prislista!J1329*'Prislista 2021-10-01'!$H$1</f>
        <v>732.95</v>
      </c>
      <c r="K1329" s="11">
        <f>Prislista!K1329*'Prislista 2021-10-01'!$H$1</f>
        <v>861.35</v>
      </c>
      <c r="L1329" s="61" t="s">
        <v>48</v>
      </c>
      <c r="M1329" s="61">
        <v>20000</v>
      </c>
    </row>
    <row r="1330" spans="1:13" x14ac:dyDescent="0.35">
      <c r="A1330" s="61" t="s">
        <v>111</v>
      </c>
      <c r="B1330" s="61" t="s">
        <v>112</v>
      </c>
      <c r="C1330" s="61" t="s">
        <v>3</v>
      </c>
      <c r="D1330" s="61" t="s">
        <v>59</v>
      </c>
      <c r="E1330" s="61" t="s">
        <v>2</v>
      </c>
      <c r="F1330" s="61" t="s">
        <v>63</v>
      </c>
      <c r="G1330" s="61" t="s">
        <v>25</v>
      </c>
      <c r="H1330" s="11">
        <f>Prislista!H1330*'Prislista 2021-10-01'!$H$1</f>
        <v>495.94500000000005</v>
      </c>
      <c r="I1330" s="11">
        <f>Prislista!I1330*'Prislista 2021-10-01'!$H$1</f>
        <v>551.05000000000007</v>
      </c>
      <c r="J1330" s="11">
        <f>Prislista!J1330*'Prislista 2021-10-01'!$H$1</f>
        <v>732.95</v>
      </c>
      <c r="K1330" s="11">
        <f>Prislista!K1330*'Prislista 2021-10-01'!$H$1</f>
        <v>861.35</v>
      </c>
      <c r="L1330" s="61" t="s">
        <v>48</v>
      </c>
      <c r="M1330" s="61">
        <v>20000</v>
      </c>
    </row>
    <row r="1331" spans="1:13" x14ac:dyDescent="0.35">
      <c r="A1331" s="61" t="s">
        <v>111</v>
      </c>
      <c r="B1331" s="61" t="s">
        <v>112</v>
      </c>
      <c r="C1331" s="61" t="s">
        <v>3</v>
      </c>
      <c r="D1331" s="61" t="s">
        <v>59</v>
      </c>
      <c r="E1331" s="61" t="s">
        <v>2</v>
      </c>
      <c r="F1331" s="61" t="s">
        <v>63</v>
      </c>
      <c r="G1331" s="61" t="s">
        <v>26</v>
      </c>
      <c r="H1331" s="11">
        <f>Prislista!H1331*'Prislista 2021-10-01'!$H$1</f>
        <v>495.94500000000005</v>
      </c>
      <c r="I1331" s="11">
        <f>Prislista!I1331*'Prislista 2021-10-01'!$H$1</f>
        <v>551.05000000000007</v>
      </c>
      <c r="J1331" s="11">
        <f>Prislista!J1331*'Prislista 2021-10-01'!$H$1</f>
        <v>732.95</v>
      </c>
      <c r="K1331" s="11">
        <f>Prislista!K1331*'Prislista 2021-10-01'!$H$1</f>
        <v>861.35</v>
      </c>
      <c r="L1331" s="61" t="s">
        <v>48</v>
      </c>
      <c r="M1331" s="61">
        <v>20000</v>
      </c>
    </row>
    <row r="1332" spans="1:13" x14ac:dyDescent="0.35">
      <c r="A1332" s="61" t="s">
        <v>111</v>
      </c>
      <c r="B1332" s="61" t="s">
        <v>112</v>
      </c>
      <c r="C1332" s="61" t="s">
        <v>3</v>
      </c>
      <c r="D1332" s="61" t="s">
        <v>59</v>
      </c>
      <c r="E1332" s="61" t="s">
        <v>3</v>
      </c>
      <c r="F1332" s="61" t="s">
        <v>63</v>
      </c>
      <c r="G1332" s="61" t="s">
        <v>27</v>
      </c>
      <c r="H1332" s="11">
        <f>Prislista!H1332*'Prislista 2021-10-01'!$H$1</f>
        <v>438.16500000000002</v>
      </c>
      <c r="I1332" s="11">
        <f>Prislista!I1332*'Prislista 2021-10-01'!$H$1</f>
        <v>486.85</v>
      </c>
      <c r="J1332" s="11">
        <f>Prislista!J1332*'Prislista 2021-10-01'!$H$1</f>
        <v>663.40000000000009</v>
      </c>
      <c r="K1332" s="11">
        <f>Prislista!K1332*'Prislista 2021-10-01'!$H$1</f>
        <v>765.05000000000007</v>
      </c>
      <c r="L1332" s="61" t="s">
        <v>48</v>
      </c>
      <c r="M1332" s="61">
        <v>20000</v>
      </c>
    </row>
    <row r="1333" spans="1:13" x14ac:dyDescent="0.35">
      <c r="A1333" s="61" t="s">
        <v>111</v>
      </c>
      <c r="B1333" s="61" t="s">
        <v>112</v>
      </c>
      <c r="C1333" s="61" t="s">
        <v>3</v>
      </c>
      <c r="D1333" s="61" t="s">
        <v>61</v>
      </c>
      <c r="E1333" s="61" t="s">
        <v>2</v>
      </c>
      <c r="F1333" s="61" t="s">
        <v>63</v>
      </c>
      <c r="G1333" s="61" t="s">
        <v>62</v>
      </c>
      <c r="H1333" s="11">
        <f>Prislista!H1333*'Prislista 2021-10-01'!$H$1</f>
        <v>414.09000000000003</v>
      </c>
      <c r="I1333" s="11">
        <f>Prislista!I1333*'Prislista 2021-10-01'!$H$1</f>
        <v>460.1</v>
      </c>
      <c r="J1333" s="11">
        <f>Prislista!J1333*'Prislista 2021-10-01'!$H$1</f>
        <v>567.1</v>
      </c>
      <c r="K1333" s="11">
        <f>Prislista!K1333*'Prislista 2021-10-01'!$H$1</f>
        <v>663.40000000000009</v>
      </c>
      <c r="L1333" s="61" t="s">
        <v>48</v>
      </c>
      <c r="M1333" s="61">
        <v>20000</v>
      </c>
    </row>
    <row r="1334" spans="1:13" x14ac:dyDescent="0.35">
      <c r="A1334" s="61" t="s">
        <v>111</v>
      </c>
      <c r="B1334" s="61" t="s">
        <v>112</v>
      </c>
      <c r="C1334" s="61" t="s">
        <v>4</v>
      </c>
      <c r="D1334" s="61" t="s">
        <v>47</v>
      </c>
      <c r="E1334" s="61" t="s">
        <v>2</v>
      </c>
      <c r="F1334" s="61" t="s">
        <v>63</v>
      </c>
      <c r="G1334" s="61" t="s">
        <v>10</v>
      </c>
      <c r="H1334" s="11">
        <f>Prislista!H1334*'Prislista 2021-10-01'!$H$1</f>
        <v>619.69050000000004</v>
      </c>
      <c r="I1334" s="11">
        <f>Prislista!I1334*'Prislista 2021-10-01'!$H$1</f>
        <v>688.54500000000007</v>
      </c>
      <c r="J1334" s="11">
        <f>Prislista!J1334*'Prislista 2021-10-01'!$H$1</f>
        <v>765.05000000000007</v>
      </c>
      <c r="K1334" s="11">
        <f>Prislista!K1334*'Prislista 2021-10-01'!$H$1</f>
        <v>930.90000000000009</v>
      </c>
      <c r="L1334" s="61" t="s">
        <v>48</v>
      </c>
      <c r="M1334" s="61">
        <v>24000</v>
      </c>
    </row>
    <row r="1335" spans="1:13" x14ac:dyDescent="0.35">
      <c r="A1335" s="61" t="s">
        <v>111</v>
      </c>
      <c r="B1335" s="61" t="s">
        <v>112</v>
      </c>
      <c r="C1335" s="61" t="s">
        <v>4</v>
      </c>
      <c r="D1335" s="61" t="s">
        <v>47</v>
      </c>
      <c r="E1335" s="61" t="s">
        <v>2</v>
      </c>
      <c r="F1335" s="61" t="s">
        <v>63</v>
      </c>
      <c r="G1335" s="61" t="s">
        <v>11</v>
      </c>
      <c r="H1335" s="11">
        <f>Prislista!H1335*'Prislista 2021-10-01'!$H$1</f>
        <v>619.69050000000004</v>
      </c>
      <c r="I1335" s="11">
        <f>Prislista!I1335*'Prislista 2021-10-01'!$H$1</f>
        <v>688.54500000000007</v>
      </c>
      <c r="J1335" s="11">
        <f>Prislista!J1335*'Prislista 2021-10-01'!$H$1</f>
        <v>765.05000000000007</v>
      </c>
      <c r="K1335" s="11">
        <f>Prislista!K1335*'Prislista 2021-10-01'!$H$1</f>
        <v>930.90000000000009</v>
      </c>
      <c r="L1335" s="61" t="s">
        <v>48</v>
      </c>
      <c r="M1335" s="61">
        <v>24000</v>
      </c>
    </row>
    <row r="1336" spans="1:13" x14ac:dyDescent="0.35">
      <c r="A1336" s="61" t="s">
        <v>111</v>
      </c>
      <c r="B1336" s="61" t="s">
        <v>112</v>
      </c>
      <c r="C1336" s="61" t="s">
        <v>4</v>
      </c>
      <c r="D1336" s="61" t="s">
        <v>47</v>
      </c>
      <c r="E1336" s="61" t="s">
        <v>2</v>
      </c>
      <c r="F1336" s="61" t="s">
        <v>63</v>
      </c>
      <c r="G1336" s="61" t="s">
        <v>49</v>
      </c>
      <c r="H1336" s="11">
        <f>Prislista!H1336*'Prislista 2021-10-01'!$H$1</f>
        <v>619.69050000000004</v>
      </c>
      <c r="I1336" s="11">
        <f>Prislista!I1336*'Prislista 2021-10-01'!$H$1</f>
        <v>688.54500000000007</v>
      </c>
      <c r="J1336" s="11">
        <f>Prislista!J1336*'Prislista 2021-10-01'!$H$1</f>
        <v>765.05000000000007</v>
      </c>
      <c r="K1336" s="11">
        <f>Prislista!K1336*'Prislista 2021-10-01'!$H$1</f>
        <v>930.90000000000009</v>
      </c>
      <c r="L1336" s="61" t="s">
        <v>48</v>
      </c>
      <c r="M1336" s="61">
        <v>24000</v>
      </c>
    </row>
    <row r="1337" spans="1:13" x14ac:dyDescent="0.35">
      <c r="A1337" s="61" t="s">
        <v>111</v>
      </c>
      <c r="B1337" s="61" t="s">
        <v>112</v>
      </c>
      <c r="C1337" s="61" t="s">
        <v>4</v>
      </c>
      <c r="D1337" s="61" t="s">
        <v>47</v>
      </c>
      <c r="E1337" s="61" t="s">
        <v>2</v>
      </c>
      <c r="F1337" s="61" t="s">
        <v>63</v>
      </c>
      <c r="G1337" s="61" t="s">
        <v>12</v>
      </c>
      <c r="H1337" s="11">
        <f>Prislista!H1337*'Prislista 2021-10-01'!$H$1</f>
        <v>619.69050000000004</v>
      </c>
      <c r="I1337" s="11">
        <f>Prislista!I1337*'Prislista 2021-10-01'!$H$1</f>
        <v>688.54500000000007</v>
      </c>
      <c r="J1337" s="11">
        <f>Prislista!J1337*'Prislista 2021-10-01'!$H$1</f>
        <v>765.05000000000007</v>
      </c>
      <c r="K1337" s="11">
        <f>Prislista!K1337*'Prislista 2021-10-01'!$H$1</f>
        <v>930.90000000000009</v>
      </c>
      <c r="L1337" s="61" t="s">
        <v>48</v>
      </c>
      <c r="M1337" s="61">
        <v>24000</v>
      </c>
    </row>
    <row r="1338" spans="1:13" x14ac:dyDescent="0.35">
      <c r="A1338" s="61" t="s">
        <v>111</v>
      </c>
      <c r="B1338" s="61" t="s">
        <v>112</v>
      </c>
      <c r="C1338" s="61" t="s">
        <v>4</v>
      </c>
      <c r="D1338" s="61" t="s">
        <v>50</v>
      </c>
      <c r="E1338" s="61" t="s">
        <v>2</v>
      </c>
      <c r="F1338" s="61" t="s">
        <v>63</v>
      </c>
      <c r="G1338" s="61" t="s">
        <v>13</v>
      </c>
      <c r="H1338" s="11">
        <f>Prislista!H1338*'Prislista 2021-10-01'!$H$1</f>
        <v>520.02</v>
      </c>
      <c r="I1338" s="11">
        <f>Prislista!I1338*'Prislista 2021-10-01'!$H$1</f>
        <v>577.80000000000007</v>
      </c>
      <c r="J1338" s="11">
        <f>Prislista!J1338*'Prislista 2021-10-01'!$H$1</f>
        <v>765.05000000000007</v>
      </c>
      <c r="K1338" s="11">
        <f>Prislista!K1338*'Prislista 2021-10-01'!$H$1</f>
        <v>930.90000000000009</v>
      </c>
      <c r="L1338" s="61" t="s">
        <v>48</v>
      </c>
      <c r="M1338" s="61">
        <v>24000</v>
      </c>
    </row>
    <row r="1339" spans="1:13" x14ac:dyDescent="0.35">
      <c r="A1339" s="61" t="s">
        <v>111</v>
      </c>
      <c r="B1339" s="61" t="s">
        <v>112</v>
      </c>
      <c r="C1339" s="61" t="s">
        <v>4</v>
      </c>
      <c r="D1339" s="61" t="s">
        <v>50</v>
      </c>
      <c r="E1339" s="61" t="s">
        <v>2</v>
      </c>
      <c r="F1339" s="61" t="s">
        <v>63</v>
      </c>
      <c r="G1339" s="61" t="s">
        <v>14</v>
      </c>
      <c r="H1339" s="11">
        <f>Prislista!H1339*'Prislista 2021-10-01'!$H$1</f>
        <v>520.02</v>
      </c>
      <c r="I1339" s="11">
        <f>Prislista!I1339*'Prislista 2021-10-01'!$H$1</f>
        <v>577.80000000000007</v>
      </c>
      <c r="J1339" s="11">
        <f>Prislista!J1339*'Prislista 2021-10-01'!$H$1</f>
        <v>765.05000000000007</v>
      </c>
      <c r="K1339" s="11">
        <f>Prislista!K1339*'Prislista 2021-10-01'!$H$1</f>
        <v>930.90000000000009</v>
      </c>
      <c r="L1339" s="61" t="s">
        <v>48</v>
      </c>
      <c r="M1339" s="61">
        <v>24000</v>
      </c>
    </row>
    <row r="1340" spans="1:13" x14ac:dyDescent="0.35">
      <c r="A1340" s="61" t="s">
        <v>111</v>
      </c>
      <c r="B1340" s="61" t="s">
        <v>112</v>
      </c>
      <c r="C1340" s="61" t="s">
        <v>4</v>
      </c>
      <c r="D1340" s="61" t="s">
        <v>50</v>
      </c>
      <c r="E1340" s="61" t="s">
        <v>2</v>
      </c>
      <c r="F1340" s="61" t="s">
        <v>63</v>
      </c>
      <c r="G1340" s="61" t="s">
        <v>15</v>
      </c>
      <c r="H1340" s="11">
        <f>Prislista!H1340*'Prislista 2021-10-01'!$H$1</f>
        <v>520.02</v>
      </c>
      <c r="I1340" s="11">
        <f>Prislista!I1340*'Prislista 2021-10-01'!$H$1</f>
        <v>577.80000000000007</v>
      </c>
      <c r="J1340" s="11">
        <f>Prislista!J1340*'Prislista 2021-10-01'!$H$1</f>
        <v>765.05000000000007</v>
      </c>
      <c r="K1340" s="11">
        <f>Prislista!K1340*'Prislista 2021-10-01'!$H$1</f>
        <v>930.90000000000009</v>
      </c>
      <c r="L1340" s="61" t="s">
        <v>48</v>
      </c>
      <c r="M1340" s="61">
        <v>24000</v>
      </c>
    </row>
    <row r="1341" spans="1:13" x14ac:dyDescent="0.35">
      <c r="A1341" s="61" t="s">
        <v>111</v>
      </c>
      <c r="B1341" s="61" t="s">
        <v>112</v>
      </c>
      <c r="C1341" s="61" t="s">
        <v>4</v>
      </c>
      <c r="D1341" s="61" t="s">
        <v>50</v>
      </c>
      <c r="E1341" s="61" t="s">
        <v>2</v>
      </c>
      <c r="F1341" s="61" t="s">
        <v>63</v>
      </c>
      <c r="G1341" s="61" t="s">
        <v>16</v>
      </c>
      <c r="H1341" s="11">
        <f>Prislista!H1341*'Prislista 2021-10-01'!$H$1</f>
        <v>520.02</v>
      </c>
      <c r="I1341" s="11">
        <f>Prislista!I1341*'Prislista 2021-10-01'!$H$1</f>
        <v>577.80000000000007</v>
      </c>
      <c r="J1341" s="11">
        <f>Prislista!J1341*'Prislista 2021-10-01'!$H$1</f>
        <v>765.05000000000007</v>
      </c>
      <c r="K1341" s="11">
        <f>Prislista!K1341*'Prislista 2021-10-01'!$H$1</f>
        <v>930.90000000000009</v>
      </c>
      <c r="L1341" s="61" t="s">
        <v>48</v>
      </c>
      <c r="M1341" s="61">
        <v>24000</v>
      </c>
    </row>
    <row r="1342" spans="1:13" x14ac:dyDescent="0.35">
      <c r="A1342" s="61" t="s">
        <v>111</v>
      </c>
      <c r="B1342" s="61" t="s">
        <v>112</v>
      </c>
      <c r="C1342" s="61" t="s">
        <v>4</v>
      </c>
      <c r="D1342" s="61" t="s">
        <v>50</v>
      </c>
      <c r="E1342" s="61" t="s">
        <v>2</v>
      </c>
      <c r="F1342" s="61" t="s">
        <v>63</v>
      </c>
      <c r="G1342" s="61" t="s">
        <v>17</v>
      </c>
      <c r="H1342" s="11">
        <f>Prislista!H1342*'Prislista 2021-10-01'!$H$1</f>
        <v>520.02</v>
      </c>
      <c r="I1342" s="11">
        <f>Prislista!I1342*'Prislista 2021-10-01'!$H$1</f>
        <v>577.80000000000007</v>
      </c>
      <c r="J1342" s="11">
        <f>Prislista!J1342*'Prislista 2021-10-01'!$H$1</f>
        <v>765.05000000000007</v>
      </c>
      <c r="K1342" s="11">
        <f>Prislista!K1342*'Prislista 2021-10-01'!$H$1</f>
        <v>930.90000000000009</v>
      </c>
      <c r="L1342" s="61" t="s">
        <v>48</v>
      </c>
      <c r="M1342" s="61">
        <v>24000</v>
      </c>
    </row>
    <row r="1343" spans="1:13" x14ac:dyDescent="0.35">
      <c r="A1343" s="61" t="s">
        <v>111</v>
      </c>
      <c r="B1343" s="61" t="s">
        <v>112</v>
      </c>
      <c r="C1343" s="61" t="s">
        <v>4</v>
      </c>
      <c r="D1343" s="61" t="s">
        <v>51</v>
      </c>
      <c r="E1343" s="61" t="s">
        <v>2</v>
      </c>
      <c r="F1343" s="61" t="s">
        <v>63</v>
      </c>
      <c r="G1343" s="61" t="s">
        <v>18</v>
      </c>
      <c r="H1343" s="11">
        <f>Prislista!H1343*'Prislista 2021-10-01'!$H$1</f>
        <v>438.16500000000002</v>
      </c>
      <c r="I1343" s="11">
        <f>Prislista!I1343*'Prislista 2021-10-01'!$H$1</f>
        <v>486.85</v>
      </c>
      <c r="J1343" s="11">
        <f>Prislista!J1343*'Prislista 2021-10-01'!$H$1</f>
        <v>663.40000000000009</v>
      </c>
      <c r="K1343" s="11">
        <f>Prislista!K1343*'Prislista 2021-10-01'!$H$1</f>
        <v>759.7</v>
      </c>
      <c r="L1343" s="61" t="s">
        <v>48</v>
      </c>
      <c r="M1343" s="61">
        <v>24000</v>
      </c>
    </row>
    <row r="1344" spans="1:13" x14ac:dyDescent="0.35">
      <c r="A1344" s="61" t="s">
        <v>111</v>
      </c>
      <c r="B1344" s="61" t="s">
        <v>112</v>
      </c>
      <c r="C1344" s="61" t="s">
        <v>4</v>
      </c>
      <c r="D1344" s="61" t="s">
        <v>51</v>
      </c>
      <c r="E1344" s="61" t="s">
        <v>2</v>
      </c>
      <c r="F1344" s="61" t="s">
        <v>63</v>
      </c>
      <c r="G1344" s="61" t="s">
        <v>19</v>
      </c>
      <c r="H1344" s="11">
        <f>Prislista!H1344*'Prislista 2021-10-01'!$H$1</f>
        <v>438.16500000000002</v>
      </c>
      <c r="I1344" s="11">
        <f>Prislista!I1344*'Prislista 2021-10-01'!$H$1</f>
        <v>486.85</v>
      </c>
      <c r="J1344" s="11">
        <f>Prislista!J1344*'Prislista 2021-10-01'!$H$1</f>
        <v>663.40000000000009</v>
      </c>
      <c r="K1344" s="11">
        <f>Prislista!K1344*'Prislista 2021-10-01'!$H$1</f>
        <v>759.7</v>
      </c>
      <c r="L1344" s="61" t="s">
        <v>48</v>
      </c>
      <c r="M1344" s="61">
        <v>24000</v>
      </c>
    </row>
    <row r="1345" spans="1:13" x14ac:dyDescent="0.35">
      <c r="A1345" s="61" t="s">
        <v>111</v>
      </c>
      <c r="B1345" s="61" t="s">
        <v>112</v>
      </c>
      <c r="C1345" s="61" t="s">
        <v>4</v>
      </c>
      <c r="D1345" s="61" t="s">
        <v>51</v>
      </c>
      <c r="E1345" s="61" t="s">
        <v>3</v>
      </c>
      <c r="F1345" s="61" t="s">
        <v>63</v>
      </c>
      <c r="G1345" s="61" t="s">
        <v>20</v>
      </c>
      <c r="H1345" s="11">
        <f>Prislista!H1345*'Prislista 2021-10-01'!$H$1</f>
        <v>438.16500000000002</v>
      </c>
      <c r="I1345" s="11">
        <f>Prislista!I1345*'Prislista 2021-10-01'!$H$1</f>
        <v>486.85</v>
      </c>
      <c r="J1345" s="11">
        <f>Prislista!J1345*'Prislista 2021-10-01'!$H$1</f>
        <v>663.40000000000009</v>
      </c>
      <c r="K1345" s="11">
        <f>Prislista!K1345*'Prislista 2021-10-01'!$H$1</f>
        <v>759.7</v>
      </c>
      <c r="L1345" s="61" t="s">
        <v>48</v>
      </c>
      <c r="M1345" s="61">
        <v>24000</v>
      </c>
    </row>
    <row r="1346" spans="1:13" x14ac:dyDescent="0.35">
      <c r="A1346" s="61" t="s">
        <v>111</v>
      </c>
      <c r="B1346" s="61" t="s">
        <v>112</v>
      </c>
      <c r="C1346" s="61" t="s">
        <v>4</v>
      </c>
      <c r="D1346" s="61" t="s">
        <v>51</v>
      </c>
      <c r="E1346" s="61" t="s">
        <v>3</v>
      </c>
      <c r="F1346" s="61" t="s">
        <v>63</v>
      </c>
      <c r="G1346" s="61" t="s">
        <v>21</v>
      </c>
      <c r="H1346" s="11">
        <f>Prislista!H1346*'Prislista 2021-10-01'!$H$1</f>
        <v>438.16500000000002</v>
      </c>
      <c r="I1346" s="11">
        <f>Prislista!I1346*'Prislista 2021-10-01'!$H$1</f>
        <v>486.85</v>
      </c>
      <c r="J1346" s="11">
        <f>Prislista!J1346*'Prislista 2021-10-01'!$H$1</f>
        <v>663.40000000000009</v>
      </c>
      <c r="K1346" s="11">
        <f>Prislista!K1346*'Prislista 2021-10-01'!$H$1</f>
        <v>759.7</v>
      </c>
      <c r="L1346" s="61" t="s">
        <v>48</v>
      </c>
      <c r="M1346" s="61">
        <v>24000</v>
      </c>
    </row>
    <row r="1347" spans="1:13" x14ac:dyDescent="0.35">
      <c r="A1347" s="61" t="s">
        <v>111</v>
      </c>
      <c r="B1347" s="61" t="s">
        <v>112</v>
      </c>
      <c r="C1347" s="61" t="s">
        <v>4</v>
      </c>
      <c r="D1347" s="61" t="s">
        <v>52</v>
      </c>
      <c r="E1347" s="61" t="s">
        <v>2</v>
      </c>
      <c r="F1347" s="61" t="s">
        <v>63</v>
      </c>
      <c r="G1347" s="61" t="s">
        <v>53</v>
      </c>
      <c r="H1347" s="11">
        <f>Prislista!H1347*'Prislista 2021-10-01'!$H$1</f>
        <v>611.02350000000013</v>
      </c>
      <c r="I1347" s="11">
        <f>Prislista!I1347*'Prislista 2021-10-01'!$H$1</f>
        <v>678.91500000000008</v>
      </c>
      <c r="J1347" s="11">
        <f>Prislista!J1347*'Prislista 2021-10-01'!$H$1</f>
        <v>754.35</v>
      </c>
      <c r="K1347" s="11">
        <f>Prislista!K1347*'Prislista 2021-10-01'!$H$1</f>
        <v>904.15000000000009</v>
      </c>
      <c r="L1347" s="61" t="s">
        <v>48</v>
      </c>
      <c r="M1347" s="61">
        <v>24000</v>
      </c>
    </row>
    <row r="1348" spans="1:13" x14ac:dyDescent="0.35">
      <c r="A1348" s="61" t="s">
        <v>111</v>
      </c>
      <c r="B1348" s="61" t="s">
        <v>112</v>
      </c>
      <c r="C1348" s="61" t="s">
        <v>4</v>
      </c>
      <c r="D1348" s="61" t="s">
        <v>52</v>
      </c>
      <c r="E1348" s="61" t="s">
        <v>2</v>
      </c>
      <c r="F1348" s="61" t="s">
        <v>63</v>
      </c>
      <c r="G1348" s="61" t="s">
        <v>54</v>
      </c>
      <c r="H1348" s="11">
        <f>Prislista!H1348*'Prislista 2021-10-01'!$H$1</f>
        <v>611.02350000000013</v>
      </c>
      <c r="I1348" s="11">
        <f>Prislista!I1348*'Prislista 2021-10-01'!$H$1</f>
        <v>678.91500000000008</v>
      </c>
      <c r="J1348" s="11">
        <f>Prislista!J1348*'Prislista 2021-10-01'!$H$1</f>
        <v>754.35</v>
      </c>
      <c r="K1348" s="11">
        <f>Prislista!K1348*'Prislista 2021-10-01'!$H$1</f>
        <v>904.15000000000009</v>
      </c>
      <c r="L1348" s="61" t="s">
        <v>48</v>
      </c>
      <c r="M1348" s="61">
        <v>24000</v>
      </c>
    </row>
    <row r="1349" spans="1:13" x14ac:dyDescent="0.35">
      <c r="A1349" s="61" t="s">
        <v>111</v>
      </c>
      <c r="B1349" s="61" t="s">
        <v>112</v>
      </c>
      <c r="C1349" s="61" t="s">
        <v>4</v>
      </c>
      <c r="D1349" s="61" t="s">
        <v>52</v>
      </c>
      <c r="E1349" s="61" t="s">
        <v>2</v>
      </c>
      <c r="F1349" s="61" t="s">
        <v>63</v>
      </c>
      <c r="G1349" s="61" t="s">
        <v>55</v>
      </c>
      <c r="H1349" s="11">
        <f>Prislista!H1349*'Prislista 2021-10-01'!$H$1</f>
        <v>611.02350000000013</v>
      </c>
      <c r="I1349" s="11">
        <f>Prislista!I1349*'Prislista 2021-10-01'!$H$1</f>
        <v>678.91500000000008</v>
      </c>
      <c r="J1349" s="11">
        <f>Prislista!J1349*'Prislista 2021-10-01'!$H$1</f>
        <v>754.35</v>
      </c>
      <c r="K1349" s="11">
        <f>Prislista!K1349*'Prislista 2021-10-01'!$H$1</f>
        <v>904.15000000000009</v>
      </c>
      <c r="L1349" s="61" t="s">
        <v>48</v>
      </c>
      <c r="M1349" s="61">
        <v>24000</v>
      </c>
    </row>
    <row r="1350" spans="1:13" x14ac:dyDescent="0.35">
      <c r="A1350" s="61" t="s">
        <v>111</v>
      </c>
      <c r="B1350" s="61" t="s">
        <v>112</v>
      </c>
      <c r="C1350" s="61" t="s">
        <v>4</v>
      </c>
      <c r="D1350" s="61" t="s">
        <v>52</v>
      </c>
      <c r="E1350" s="61" t="s">
        <v>2</v>
      </c>
      <c r="F1350" s="61" t="s">
        <v>63</v>
      </c>
      <c r="G1350" s="61" t="s">
        <v>56</v>
      </c>
      <c r="H1350" s="11">
        <f>Prislista!H1350*'Prislista 2021-10-01'!$H$1</f>
        <v>611.02350000000013</v>
      </c>
      <c r="I1350" s="11">
        <f>Prislista!I1350*'Prislista 2021-10-01'!$H$1</f>
        <v>678.91500000000008</v>
      </c>
      <c r="J1350" s="11">
        <f>Prislista!J1350*'Prislista 2021-10-01'!$H$1</f>
        <v>754.35</v>
      </c>
      <c r="K1350" s="11">
        <f>Prislista!K1350*'Prislista 2021-10-01'!$H$1</f>
        <v>904.15000000000009</v>
      </c>
      <c r="L1350" s="61" t="s">
        <v>48</v>
      </c>
      <c r="M1350" s="61">
        <v>24000</v>
      </c>
    </row>
    <row r="1351" spans="1:13" x14ac:dyDescent="0.35">
      <c r="A1351" s="61" t="s">
        <v>111</v>
      </c>
      <c r="B1351" s="61" t="s">
        <v>112</v>
      </c>
      <c r="C1351" s="61" t="s">
        <v>4</v>
      </c>
      <c r="D1351" s="61" t="s">
        <v>52</v>
      </c>
      <c r="E1351" s="61" t="s">
        <v>2</v>
      </c>
      <c r="F1351" s="61" t="s">
        <v>63</v>
      </c>
      <c r="G1351" s="61" t="s">
        <v>57</v>
      </c>
      <c r="H1351" s="11">
        <f>Prislista!H1351*'Prislista 2021-10-01'!$H$1</f>
        <v>611.02350000000013</v>
      </c>
      <c r="I1351" s="11">
        <f>Prislista!I1351*'Prislista 2021-10-01'!$H$1</f>
        <v>678.91500000000008</v>
      </c>
      <c r="J1351" s="11">
        <f>Prislista!J1351*'Prislista 2021-10-01'!$H$1</f>
        <v>754.35</v>
      </c>
      <c r="K1351" s="11">
        <f>Prislista!K1351*'Prislista 2021-10-01'!$H$1</f>
        <v>904.15000000000009</v>
      </c>
      <c r="L1351" s="61" t="s">
        <v>48</v>
      </c>
      <c r="M1351" s="61">
        <v>24000</v>
      </c>
    </row>
    <row r="1352" spans="1:13" x14ac:dyDescent="0.35">
      <c r="A1352" s="61" t="s">
        <v>111</v>
      </c>
      <c r="B1352" s="61" t="s">
        <v>112</v>
      </c>
      <c r="C1352" s="61" t="s">
        <v>4</v>
      </c>
      <c r="D1352" s="61" t="s">
        <v>58</v>
      </c>
      <c r="E1352" s="61" t="s">
        <v>2</v>
      </c>
      <c r="F1352" s="61" t="s">
        <v>63</v>
      </c>
      <c r="G1352" s="61" t="s">
        <v>22</v>
      </c>
      <c r="H1352" s="11">
        <f>Prislista!H1352*'Prislista 2021-10-01'!$H$1</f>
        <v>520.02</v>
      </c>
      <c r="I1352" s="11">
        <f>Prislista!I1352*'Prislista 2021-10-01'!$H$1</f>
        <v>577.80000000000007</v>
      </c>
      <c r="J1352" s="11">
        <f>Prislista!J1352*'Prislista 2021-10-01'!$H$1</f>
        <v>765.05000000000007</v>
      </c>
      <c r="K1352" s="11">
        <f>Prislista!K1352*'Prislista 2021-10-01'!$H$1</f>
        <v>930.90000000000009</v>
      </c>
      <c r="L1352" s="61" t="s">
        <v>48</v>
      </c>
      <c r="M1352" s="61">
        <v>24000</v>
      </c>
    </row>
    <row r="1353" spans="1:13" x14ac:dyDescent="0.35">
      <c r="A1353" s="61" t="s">
        <v>111</v>
      </c>
      <c r="B1353" s="61" t="s">
        <v>112</v>
      </c>
      <c r="C1353" s="61" t="s">
        <v>4</v>
      </c>
      <c r="D1353" s="61" t="s">
        <v>58</v>
      </c>
      <c r="E1353" s="61" t="s">
        <v>2</v>
      </c>
      <c r="F1353" s="61" t="s">
        <v>63</v>
      </c>
      <c r="G1353" s="61" t="s">
        <v>23</v>
      </c>
      <c r="H1353" s="11">
        <f>Prislista!H1353*'Prislista 2021-10-01'!$H$1</f>
        <v>520.02</v>
      </c>
      <c r="I1353" s="11">
        <f>Prislista!I1353*'Prislista 2021-10-01'!$H$1</f>
        <v>577.80000000000007</v>
      </c>
      <c r="J1353" s="11">
        <f>Prislista!J1353*'Prislista 2021-10-01'!$H$1</f>
        <v>765.05000000000007</v>
      </c>
      <c r="K1353" s="11">
        <f>Prislista!K1353*'Prislista 2021-10-01'!$H$1</f>
        <v>930.90000000000009</v>
      </c>
      <c r="L1353" s="61" t="s">
        <v>48</v>
      </c>
      <c r="M1353" s="61">
        <v>24000</v>
      </c>
    </row>
    <row r="1354" spans="1:13" x14ac:dyDescent="0.35">
      <c r="A1354" s="61" t="s">
        <v>111</v>
      </c>
      <c r="B1354" s="61" t="s">
        <v>112</v>
      </c>
      <c r="C1354" s="61" t="s">
        <v>4</v>
      </c>
      <c r="D1354" s="61" t="s">
        <v>58</v>
      </c>
      <c r="E1354" s="61" t="s">
        <v>3</v>
      </c>
      <c r="F1354" s="61" t="s">
        <v>63</v>
      </c>
      <c r="G1354" s="61" t="s">
        <v>24</v>
      </c>
      <c r="H1354" s="11">
        <f>Prislista!H1354*'Prislista 2021-10-01'!$H$1</f>
        <v>495.94500000000005</v>
      </c>
      <c r="I1354" s="11">
        <f>Prislista!I1354*'Prislista 2021-10-01'!$H$1</f>
        <v>551.05000000000007</v>
      </c>
      <c r="J1354" s="11">
        <f>Prislista!J1354*'Prislista 2021-10-01'!$H$1</f>
        <v>684.80000000000007</v>
      </c>
      <c r="K1354" s="11">
        <f>Prislista!K1354*'Prislista 2021-10-01'!$H$1</f>
        <v>775.75</v>
      </c>
      <c r="L1354" s="61" t="s">
        <v>48</v>
      </c>
      <c r="M1354" s="61">
        <v>24000</v>
      </c>
    </row>
    <row r="1355" spans="1:13" x14ac:dyDescent="0.35">
      <c r="A1355" s="61" t="s">
        <v>111</v>
      </c>
      <c r="B1355" s="61" t="s">
        <v>112</v>
      </c>
      <c r="C1355" s="61" t="s">
        <v>4</v>
      </c>
      <c r="D1355" s="61" t="s">
        <v>59</v>
      </c>
      <c r="E1355" s="61" t="s">
        <v>2</v>
      </c>
      <c r="F1355" s="61" t="s">
        <v>63</v>
      </c>
      <c r="G1355" s="61" t="s">
        <v>60</v>
      </c>
      <c r="H1355" s="11">
        <f>Prislista!H1355*'Prislista 2021-10-01'!$H$1</f>
        <v>495.94500000000005</v>
      </c>
      <c r="I1355" s="11">
        <f>Prislista!I1355*'Prislista 2021-10-01'!$H$1</f>
        <v>551.05000000000007</v>
      </c>
      <c r="J1355" s="11">
        <f>Prislista!J1355*'Prislista 2021-10-01'!$H$1</f>
        <v>732.95</v>
      </c>
      <c r="K1355" s="11">
        <f>Prislista!K1355*'Prislista 2021-10-01'!$H$1</f>
        <v>861.35</v>
      </c>
      <c r="L1355" s="61" t="s">
        <v>48</v>
      </c>
      <c r="M1355" s="61">
        <v>24000</v>
      </c>
    </row>
    <row r="1356" spans="1:13" x14ac:dyDescent="0.35">
      <c r="A1356" s="61" t="s">
        <v>111</v>
      </c>
      <c r="B1356" s="61" t="s">
        <v>112</v>
      </c>
      <c r="C1356" s="61" t="s">
        <v>4</v>
      </c>
      <c r="D1356" s="61" t="s">
        <v>59</v>
      </c>
      <c r="E1356" s="61" t="s">
        <v>2</v>
      </c>
      <c r="F1356" s="61" t="s">
        <v>63</v>
      </c>
      <c r="G1356" s="61" t="s">
        <v>25</v>
      </c>
      <c r="H1356" s="11">
        <f>Prislista!H1356*'Prislista 2021-10-01'!$H$1</f>
        <v>495.94500000000005</v>
      </c>
      <c r="I1356" s="11">
        <f>Prislista!I1356*'Prislista 2021-10-01'!$H$1</f>
        <v>551.05000000000007</v>
      </c>
      <c r="J1356" s="11">
        <f>Prislista!J1356*'Prislista 2021-10-01'!$H$1</f>
        <v>732.95</v>
      </c>
      <c r="K1356" s="11">
        <f>Prislista!K1356*'Prislista 2021-10-01'!$H$1</f>
        <v>861.35</v>
      </c>
      <c r="L1356" s="61" t="s">
        <v>48</v>
      </c>
      <c r="M1356" s="61">
        <v>24000</v>
      </c>
    </row>
    <row r="1357" spans="1:13" x14ac:dyDescent="0.35">
      <c r="A1357" s="61" t="s">
        <v>111</v>
      </c>
      <c r="B1357" s="61" t="s">
        <v>112</v>
      </c>
      <c r="C1357" s="61" t="s">
        <v>4</v>
      </c>
      <c r="D1357" s="61" t="s">
        <v>59</v>
      </c>
      <c r="E1357" s="61" t="s">
        <v>2</v>
      </c>
      <c r="F1357" s="61" t="s">
        <v>63</v>
      </c>
      <c r="G1357" s="61" t="s">
        <v>26</v>
      </c>
      <c r="H1357" s="11">
        <f>Prislista!H1357*'Prislista 2021-10-01'!$H$1</f>
        <v>495.94500000000005</v>
      </c>
      <c r="I1357" s="11">
        <f>Prislista!I1357*'Prislista 2021-10-01'!$H$1</f>
        <v>551.05000000000007</v>
      </c>
      <c r="J1357" s="11">
        <f>Prislista!J1357*'Prislista 2021-10-01'!$H$1</f>
        <v>732.95</v>
      </c>
      <c r="K1357" s="11">
        <f>Prislista!K1357*'Prislista 2021-10-01'!$H$1</f>
        <v>861.35</v>
      </c>
      <c r="L1357" s="61" t="s">
        <v>48</v>
      </c>
      <c r="M1357" s="61">
        <v>24000</v>
      </c>
    </row>
    <row r="1358" spans="1:13" x14ac:dyDescent="0.35">
      <c r="A1358" s="61" t="s">
        <v>111</v>
      </c>
      <c r="B1358" s="61" t="s">
        <v>112</v>
      </c>
      <c r="C1358" s="61" t="s">
        <v>4</v>
      </c>
      <c r="D1358" s="61" t="s">
        <v>59</v>
      </c>
      <c r="E1358" s="61" t="s">
        <v>3</v>
      </c>
      <c r="F1358" s="61" t="s">
        <v>63</v>
      </c>
      <c r="G1358" s="61" t="s">
        <v>27</v>
      </c>
      <c r="H1358" s="11">
        <f>Prislista!H1358*'Prislista 2021-10-01'!$H$1</f>
        <v>438.16500000000002</v>
      </c>
      <c r="I1358" s="11">
        <f>Prislista!I1358*'Prislista 2021-10-01'!$H$1</f>
        <v>486.85</v>
      </c>
      <c r="J1358" s="11">
        <f>Prislista!J1358*'Prislista 2021-10-01'!$H$1</f>
        <v>663.40000000000009</v>
      </c>
      <c r="K1358" s="11">
        <f>Prislista!K1358*'Prislista 2021-10-01'!$H$1</f>
        <v>765.05000000000007</v>
      </c>
      <c r="L1358" s="61" t="s">
        <v>48</v>
      </c>
      <c r="M1358" s="61">
        <v>24000</v>
      </c>
    </row>
    <row r="1359" spans="1:13" x14ac:dyDescent="0.35">
      <c r="A1359" s="61" t="s">
        <v>111</v>
      </c>
      <c r="B1359" s="61" t="s">
        <v>112</v>
      </c>
      <c r="C1359" s="61" t="s">
        <v>4</v>
      </c>
      <c r="D1359" s="61" t="s">
        <v>61</v>
      </c>
      <c r="E1359" s="61" t="s">
        <v>2</v>
      </c>
      <c r="F1359" s="61" t="s">
        <v>63</v>
      </c>
      <c r="G1359" s="61" t="s">
        <v>62</v>
      </c>
      <c r="H1359" s="11">
        <f>Prislista!H1359*'Prislista 2021-10-01'!$H$1</f>
        <v>414.09000000000003</v>
      </c>
      <c r="I1359" s="11">
        <f>Prislista!I1359*'Prislista 2021-10-01'!$H$1</f>
        <v>460.1</v>
      </c>
      <c r="J1359" s="11">
        <f>Prislista!J1359*'Prislista 2021-10-01'!$H$1</f>
        <v>567.1</v>
      </c>
      <c r="K1359" s="11">
        <f>Prislista!K1359*'Prislista 2021-10-01'!$H$1</f>
        <v>663.40000000000009</v>
      </c>
      <c r="L1359" s="61" t="s">
        <v>48</v>
      </c>
      <c r="M1359" s="61">
        <v>24000</v>
      </c>
    </row>
    <row r="1360" spans="1:13" x14ac:dyDescent="0.35">
      <c r="A1360" s="61" t="s">
        <v>111</v>
      </c>
      <c r="B1360" s="61" t="s">
        <v>112</v>
      </c>
      <c r="C1360" s="61" t="s">
        <v>7</v>
      </c>
      <c r="D1360" s="61" t="s">
        <v>47</v>
      </c>
      <c r="E1360" s="61" t="s">
        <v>2</v>
      </c>
      <c r="F1360" s="61" t="s">
        <v>63</v>
      </c>
      <c r="G1360" s="61" t="s">
        <v>10</v>
      </c>
      <c r="H1360" s="11">
        <f>Prislista!H1360*'Prislista 2021-10-01'!$H$1</f>
        <v>619.69050000000004</v>
      </c>
      <c r="I1360" s="11">
        <f>Prislista!I1360*'Prislista 2021-10-01'!$H$1</f>
        <v>688.54500000000007</v>
      </c>
      <c r="J1360" s="11">
        <f>Prislista!J1360*'Prislista 2021-10-01'!$H$1</f>
        <v>765.05000000000007</v>
      </c>
      <c r="K1360" s="11">
        <f>Prislista!K1360*'Prislista 2021-10-01'!$H$1</f>
        <v>930.90000000000009</v>
      </c>
      <c r="L1360" s="61" t="s">
        <v>48</v>
      </c>
      <c r="M1360" s="61">
        <v>26000</v>
      </c>
    </row>
    <row r="1361" spans="1:13" x14ac:dyDescent="0.35">
      <c r="A1361" s="61" t="s">
        <v>111</v>
      </c>
      <c r="B1361" s="61" t="s">
        <v>112</v>
      </c>
      <c r="C1361" s="61" t="s">
        <v>7</v>
      </c>
      <c r="D1361" s="61" t="s">
        <v>47</v>
      </c>
      <c r="E1361" s="61" t="s">
        <v>2</v>
      </c>
      <c r="F1361" s="61" t="s">
        <v>63</v>
      </c>
      <c r="G1361" s="61" t="s">
        <v>11</v>
      </c>
      <c r="H1361" s="11">
        <f>Prislista!H1361*'Prislista 2021-10-01'!$H$1</f>
        <v>619.69050000000004</v>
      </c>
      <c r="I1361" s="11">
        <f>Prislista!I1361*'Prislista 2021-10-01'!$H$1</f>
        <v>688.54500000000007</v>
      </c>
      <c r="J1361" s="11">
        <f>Prislista!J1361*'Prislista 2021-10-01'!$H$1</f>
        <v>765.05000000000007</v>
      </c>
      <c r="K1361" s="11">
        <f>Prislista!K1361*'Prislista 2021-10-01'!$H$1</f>
        <v>930.90000000000009</v>
      </c>
      <c r="L1361" s="61" t="s">
        <v>48</v>
      </c>
      <c r="M1361" s="61">
        <v>26000</v>
      </c>
    </row>
    <row r="1362" spans="1:13" x14ac:dyDescent="0.35">
      <c r="A1362" s="61" t="s">
        <v>111</v>
      </c>
      <c r="B1362" s="61" t="s">
        <v>112</v>
      </c>
      <c r="C1362" s="61" t="s">
        <v>7</v>
      </c>
      <c r="D1362" s="61" t="s">
        <v>47</v>
      </c>
      <c r="E1362" s="61" t="s">
        <v>2</v>
      </c>
      <c r="F1362" s="61" t="s">
        <v>63</v>
      </c>
      <c r="G1362" s="61" t="s">
        <v>49</v>
      </c>
      <c r="H1362" s="11">
        <f>Prislista!H1362*'Prislista 2021-10-01'!$H$1</f>
        <v>619.69050000000004</v>
      </c>
      <c r="I1362" s="11">
        <f>Prislista!I1362*'Prislista 2021-10-01'!$H$1</f>
        <v>688.54500000000007</v>
      </c>
      <c r="J1362" s="11">
        <f>Prislista!J1362*'Prislista 2021-10-01'!$H$1</f>
        <v>765.05000000000007</v>
      </c>
      <c r="K1362" s="11">
        <f>Prislista!K1362*'Prislista 2021-10-01'!$H$1</f>
        <v>930.90000000000009</v>
      </c>
      <c r="L1362" s="61" t="s">
        <v>48</v>
      </c>
      <c r="M1362" s="61">
        <v>26000</v>
      </c>
    </row>
    <row r="1363" spans="1:13" x14ac:dyDescent="0.35">
      <c r="A1363" s="61" t="s">
        <v>111</v>
      </c>
      <c r="B1363" s="61" t="s">
        <v>112</v>
      </c>
      <c r="C1363" s="61" t="s">
        <v>7</v>
      </c>
      <c r="D1363" s="61" t="s">
        <v>47</v>
      </c>
      <c r="E1363" s="61" t="s">
        <v>2</v>
      </c>
      <c r="F1363" s="61" t="s">
        <v>63</v>
      </c>
      <c r="G1363" s="61" t="s">
        <v>12</v>
      </c>
      <c r="H1363" s="11">
        <f>Prislista!H1363*'Prislista 2021-10-01'!$H$1</f>
        <v>619.69050000000004</v>
      </c>
      <c r="I1363" s="11">
        <f>Prislista!I1363*'Prislista 2021-10-01'!$H$1</f>
        <v>688.54500000000007</v>
      </c>
      <c r="J1363" s="11">
        <f>Prislista!J1363*'Prislista 2021-10-01'!$H$1</f>
        <v>765.05000000000007</v>
      </c>
      <c r="K1363" s="11">
        <f>Prislista!K1363*'Prislista 2021-10-01'!$H$1</f>
        <v>930.90000000000009</v>
      </c>
      <c r="L1363" s="61" t="s">
        <v>48</v>
      </c>
      <c r="M1363" s="61">
        <v>26000</v>
      </c>
    </row>
    <row r="1364" spans="1:13" x14ac:dyDescent="0.35">
      <c r="A1364" s="61" t="s">
        <v>111</v>
      </c>
      <c r="B1364" s="61" t="s">
        <v>112</v>
      </c>
      <c r="C1364" s="61" t="s">
        <v>7</v>
      </c>
      <c r="D1364" s="61" t="s">
        <v>50</v>
      </c>
      <c r="E1364" s="61" t="s">
        <v>2</v>
      </c>
      <c r="F1364" s="61" t="s">
        <v>63</v>
      </c>
      <c r="G1364" s="61" t="s">
        <v>13</v>
      </c>
      <c r="H1364" s="11">
        <f>Prislista!H1364*'Prislista 2021-10-01'!$H$1</f>
        <v>520.02</v>
      </c>
      <c r="I1364" s="11">
        <f>Prislista!I1364*'Prislista 2021-10-01'!$H$1</f>
        <v>577.80000000000007</v>
      </c>
      <c r="J1364" s="11">
        <f>Prislista!J1364*'Prislista 2021-10-01'!$H$1</f>
        <v>765.05000000000007</v>
      </c>
      <c r="K1364" s="11">
        <f>Prislista!K1364*'Prislista 2021-10-01'!$H$1</f>
        <v>930.90000000000009</v>
      </c>
      <c r="L1364" s="61" t="s">
        <v>48</v>
      </c>
      <c r="M1364" s="61">
        <v>26000</v>
      </c>
    </row>
    <row r="1365" spans="1:13" x14ac:dyDescent="0.35">
      <c r="A1365" s="61" t="s">
        <v>111</v>
      </c>
      <c r="B1365" s="61" t="s">
        <v>112</v>
      </c>
      <c r="C1365" s="61" t="s">
        <v>7</v>
      </c>
      <c r="D1365" s="61" t="s">
        <v>50</v>
      </c>
      <c r="E1365" s="61" t="s">
        <v>2</v>
      </c>
      <c r="F1365" s="61" t="s">
        <v>63</v>
      </c>
      <c r="G1365" s="61" t="s">
        <v>14</v>
      </c>
      <c r="H1365" s="11">
        <f>Prislista!H1365*'Prislista 2021-10-01'!$H$1</f>
        <v>520.02</v>
      </c>
      <c r="I1365" s="11">
        <f>Prislista!I1365*'Prislista 2021-10-01'!$H$1</f>
        <v>577.80000000000007</v>
      </c>
      <c r="J1365" s="11">
        <f>Prislista!J1365*'Prislista 2021-10-01'!$H$1</f>
        <v>765.05000000000007</v>
      </c>
      <c r="K1365" s="11">
        <f>Prislista!K1365*'Prislista 2021-10-01'!$H$1</f>
        <v>930.90000000000009</v>
      </c>
      <c r="L1365" s="61" t="s">
        <v>48</v>
      </c>
      <c r="M1365" s="61">
        <v>26000</v>
      </c>
    </row>
    <row r="1366" spans="1:13" x14ac:dyDescent="0.35">
      <c r="A1366" s="61" t="s">
        <v>111</v>
      </c>
      <c r="B1366" s="61" t="s">
        <v>112</v>
      </c>
      <c r="C1366" s="61" t="s">
        <v>7</v>
      </c>
      <c r="D1366" s="61" t="s">
        <v>50</v>
      </c>
      <c r="E1366" s="61" t="s">
        <v>2</v>
      </c>
      <c r="F1366" s="61" t="s">
        <v>63</v>
      </c>
      <c r="G1366" s="61" t="s">
        <v>15</v>
      </c>
      <c r="H1366" s="11">
        <f>Prislista!H1366*'Prislista 2021-10-01'!$H$1</f>
        <v>520.02</v>
      </c>
      <c r="I1366" s="11">
        <f>Prislista!I1366*'Prislista 2021-10-01'!$H$1</f>
        <v>577.80000000000007</v>
      </c>
      <c r="J1366" s="11">
        <f>Prislista!J1366*'Prislista 2021-10-01'!$H$1</f>
        <v>765.05000000000007</v>
      </c>
      <c r="K1366" s="11">
        <f>Prislista!K1366*'Prislista 2021-10-01'!$H$1</f>
        <v>930.90000000000009</v>
      </c>
      <c r="L1366" s="61" t="s">
        <v>48</v>
      </c>
      <c r="M1366" s="61">
        <v>26000</v>
      </c>
    </row>
    <row r="1367" spans="1:13" x14ac:dyDescent="0.35">
      <c r="A1367" s="61" t="s">
        <v>111</v>
      </c>
      <c r="B1367" s="61" t="s">
        <v>112</v>
      </c>
      <c r="C1367" s="61" t="s">
        <v>7</v>
      </c>
      <c r="D1367" s="61" t="s">
        <v>50</v>
      </c>
      <c r="E1367" s="61" t="s">
        <v>2</v>
      </c>
      <c r="F1367" s="61" t="s">
        <v>63</v>
      </c>
      <c r="G1367" s="61" t="s">
        <v>16</v>
      </c>
      <c r="H1367" s="11">
        <f>Prislista!H1367*'Prislista 2021-10-01'!$H$1</f>
        <v>520.02</v>
      </c>
      <c r="I1367" s="11">
        <f>Prislista!I1367*'Prislista 2021-10-01'!$H$1</f>
        <v>577.80000000000007</v>
      </c>
      <c r="J1367" s="11">
        <f>Prislista!J1367*'Prislista 2021-10-01'!$H$1</f>
        <v>765.05000000000007</v>
      </c>
      <c r="K1367" s="11">
        <f>Prislista!K1367*'Prislista 2021-10-01'!$H$1</f>
        <v>930.90000000000009</v>
      </c>
      <c r="L1367" s="61" t="s">
        <v>48</v>
      </c>
      <c r="M1367" s="61">
        <v>26000</v>
      </c>
    </row>
    <row r="1368" spans="1:13" x14ac:dyDescent="0.35">
      <c r="A1368" s="61" t="s">
        <v>111</v>
      </c>
      <c r="B1368" s="61" t="s">
        <v>112</v>
      </c>
      <c r="C1368" s="61" t="s">
        <v>7</v>
      </c>
      <c r="D1368" s="61" t="s">
        <v>50</v>
      </c>
      <c r="E1368" s="61" t="s">
        <v>2</v>
      </c>
      <c r="F1368" s="61" t="s">
        <v>63</v>
      </c>
      <c r="G1368" s="61" t="s">
        <v>17</v>
      </c>
      <c r="H1368" s="11">
        <f>Prislista!H1368*'Prislista 2021-10-01'!$H$1</f>
        <v>520.02</v>
      </c>
      <c r="I1368" s="11">
        <f>Prislista!I1368*'Prislista 2021-10-01'!$H$1</f>
        <v>577.80000000000007</v>
      </c>
      <c r="J1368" s="11">
        <f>Prislista!J1368*'Prislista 2021-10-01'!$H$1</f>
        <v>765.05000000000007</v>
      </c>
      <c r="K1368" s="11">
        <f>Prislista!K1368*'Prislista 2021-10-01'!$H$1</f>
        <v>930.90000000000009</v>
      </c>
      <c r="L1368" s="61" t="s">
        <v>48</v>
      </c>
      <c r="M1368" s="61">
        <v>26000</v>
      </c>
    </row>
    <row r="1369" spans="1:13" x14ac:dyDescent="0.35">
      <c r="A1369" s="61" t="s">
        <v>111</v>
      </c>
      <c r="B1369" s="61" t="s">
        <v>112</v>
      </c>
      <c r="C1369" s="61" t="s">
        <v>7</v>
      </c>
      <c r="D1369" s="61" t="s">
        <v>51</v>
      </c>
      <c r="E1369" s="61" t="s">
        <v>2</v>
      </c>
      <c r="F1369" s="61" t="s">
        <v>63</v>
      </c>
      <c r="G1369" s="61" t="s">
        <v>18</v>
      </c>
      <c r="H1369" s="11">
        <f>Prislista!H1369*'Prislista 2021-10-01'!$H$1</f>
        <v>438.16500000000002</v>
      </c>
      <c r="I1369" s="11">
        <f>Prislista!I1369*'Prislista 2021-10-01'!$H$1</f>
        <v>486.85</v>
      </c>
      <c r="J1369" s="11">
        <f>Prislista!J1369*'Prislista 2021-10-01'!$H$1</f>
        <v>663.40000000000009</v>
      </c>
      <c r="K1369" s="11">
        <f>Prislista!K1369*'Prislista 2021-10-01'!$H$1</f>
        <v>759.7</v>
      </c>
      <c r="L1369" s="61" t="s">
        <v>48</v>
      </c>
      <c r="M1369" s="61">
        <v>26000</v>
      </c>
    </row>
    <row r="1370" spans="1:13" x14ac:dyDescent="0.35">
      <c r="A1370" s="61" t="s">
        <v>111</v>
      </c>
      <c r="B1370" s="61" t="s">
        <v>112</v>
      </c>
      <c r="C1370" s="61" t="s">
        <v>7</v>
      </c>
      <c r="D1370" s="61" t="s">
        <v>51</v>
      </c>
      <c r="E1370" s="61" t="s">
        <v>2</v>
      </c>
      <c r="F1370" s="61" t="s">
        <v>63</v>
      </c>
      <c r="G1370" s="61" t="s">
        <v>19</v>
      </c>
      <c r="H1370" s="11">
        <f>Prislista!H1370*'Prislista 2021-10-01'!$H$1</f>
        <v>438.16500000000002</v>
      </c>
      <c r="I1370" s="11">
        <f>Prislista!I1370*'Prislista 2021-10-01'!$H$1</f>
        <v>486.85</v>
      </c>
      <c r="J1370" s="11">
        <f>Prislista!J1370*'Prislista 2021-10-01'!$H$1</f>
        <v>663.40000000000009</v>
      </c>
      <c r="K1370" s="11">
        <f>Prislista!K1370*'Prislista 2021-10-01'!$H$1</f>
        <v>759.7</v>
      </c>
      <c r="L1370" s="61" t="s">
        <v>48</v>
      </c>
      <c r="M1370" s="61">
        <v>26000</v>
      </c>
    </row>
    <row r="1371" spans="1:13" x14ac:dyDescent="0.35">
      <c r="A1371" s="61" t="s">
        <v>111</v>
      </c>
      <c r="B1371" s="61" t="s">
        <v>112</v>
      </c>
      <c r="C1371" s="61" t="s">
        <v>7</v>
      </c>
      <c r="D1371" s="61" t="s">
        <v>51</v>
      </c>
      <c r="E1371" s="61" t="s">
        <v>3</v>
      </c>
      <c r="F1371" s="61" t="s">
        <v>63</v>
      </c>
      <c r="G1371" s="61" t="s">
        <v>20</v>
      </c>
      <c r="H1371" s="11">
        <f>Prislista!H1371*'Prislista 2021-10-01'!$H$1</f>
        <v>438.16500000000002</v>
      </c>
      <c r="I1371" s="11">
        <f>Prislista!I1371*'Prislista 2021-10-01'!$H$1</f>
        <v>486.85</v>
      </c>
      <c r="J1371" s="11">
        <f>Prislista!J1371*'Prislista 2021-10-01'!$H$1</f>
        <v>663.40000000000009</v>
      </c>
      <c r="K1371" s="11">
        <f>Prislista!K1371*'Prislista 2021-10-01'!$H$1</f>
        <v>759.7</v>
      </c>
      <c r="L1371" s="61" t="s">
        <v>48</v>
      </c>
      <c r="M1371" s="61">
        <v>26000</v>
      </c>
    </row>
    <row r="1372" spans="1:13" x14ac:dyDescent="0.35">
      <c r="A1372" s="61" t="s">
        <v>111</v>
      </c>
      <c r="B1372" s="61" t="s">
        <v>112</v>
      </c>
      <c r="C1372" s="61" t="s">
        <v>7</v>
      </c>
      <c r="D1372" s="61" t="s">
        <v>51</v>
      </c>
      <c r="E1372" s="61" t="s">
        <v>3</v>
      </c>
      <c r="F1372" s="61" t="s">
        <v>63</v>
      </c>
      <c r="G1372" s="61" t="s">
        <v>21</v>
      </c>
      <c r="H1372" s="11">
        <f>Prislista!H1372*'Prislista 2021-10-01'!$H$1</f>
        <v>438.16500000000002</v>
      </c>
      <c r="I1372" s="11">
        <f>Prislista!I1372*'Prislista 2021-10-01'!$H$1</f>
        <v>486.85</v>
      </c>
      <c r="J1372" s="11">
        <f>Prislista!J1372*'Prislista 2021-10-01'!$H$1</f>
        <v>663.40000000000009</v>
      </c>
      <c r="K1372" s="11">
        <f>Prislista!K1372*'Prislista 2021-10-01'!$H$1</f>
        <v>759.7</v>
      </c>
      <c r="L1372" s="61" t="s">
        <v>48</v>
      </c>
      <c r="M1372" s="61">
        <v>26000</v>
      </c>
    </row>
    <row r="1373" spans="1:13" x14ac:dyDescent="0.35">
      <c r="A1373" s="61" t="s">
        <v>111</v>
      </c>
      <c r="B1373" s="61" t="s">
        <v>112</v>
      </c>
      <c r="C1373" s="61" t="s">
        <v>7</v>
      </c>
      <c r="D1373" s="61" t="s">
        <v>52</v>
      </c>
      <c r="E1373" s="61" t="s">
        <v>2</v>
      </c>
      <c r="F1373" s="61" t="s">
        <v>63</v>
      </c>
      <c r="G1373" s="61" t="s">
        <v>53</v>
      </c>
      <c r="H1373" s="11">
        <f>Prislista!H1373*'Prislista 2021-10-01'!$H$1</f>
        <v>611.02350000000013</v>
      </c>
      <c r="I1373" s="11">
        <f>Prislista!I1373*'Prislista 2021-10-01'!$H$1</f>
        <v>678.91500000000008</v>
      </c>
      <c r="J1373" s="11">
        <f>Prislista!J1373*'Prislista 2021-10-01'!$H$1</f>
        <v>754.35</v>
      </c>
      <c r="K1373" s="11">
        <f>Prislista!K1373*'Prislista 2021-10-01'!$H$1</f>
        <v>904.15000000000009</v>
      </c>
      <c r="L1373" s="61" t="s">
        <v>48</v>
      </c>
      <c r="M1373" s="61">
        <v>26000</v>
      </c>
    </row>
    <row r="1374" spans="1:13" x14ac:dyDescent="0.35">
      <c r="A1374" s="61" t="s">
        <v>111</v>
      </c>
      <c r="B1374" s="61" t="s">
        <v>112</v>
      </c>
      <c r="C1374" s="61" t="s">
        <v>7</v>
      </c>
      <c r="D1374" s="61" t="s">
        <v>52</v>
      </c>
      <c r="E1374" s="61" t="s">
        <v>2</v>
      </c>
      <c r="F1374" s="61" t="s">
        <v>63</v>
      </c>
      <c r="G1374" s="61" t="s">
        <v>54</v>
      </c>
      <c r="H1374" s="11">
        <f>Prislista!H1374*'Prislista 2021-10-01'!$H$1</f>
        <v>611.02350000000013</v>
      </c>
      <c r="I1374" s="11">
        <f>Prislista!I1374*'Prislista 2021-10-01'!$H$1</f>
        <v>678.91500000000008</v>
      </c>
      <c r="J1374" s="11">
        <f>Prislista!J1374*'Prislista 2021-10-01'!$H$1</f>
        <v>754.35</v>
      </c>
      <c r="K1374" s="11">
        <f>Prislista!K1374*'Prislista 2021-10-01'!$H$1</f>
        <v>904.15000000000009</v>
      </c>
      <c r="L1374" s="61" t="s">
        <v>48</v>
      </c>
      <c r="M1374" s="61">
        <v>26000</v>
      </c>
    </row>
    <row r="1375" spans="1:13" x14ac:dyDescent="0.35">
      <c r="A1375" s="61" t="s">
        <v>111</v>
      </c>
      <c r="B1375" s="61" t="s">
        <v>112</v>
      </c>
      <c r="C1375" s="61" t="s">
        <v>7</v>
      </c>
      <c r="D1375" s="61" t="s">
        <v>52</v>
      </c>
      <c r="E1375" s="61" t="s">
        <v>2</v>
      </c>
      <c r="F1375" s="61" t="s">
        <v>63</v>
      </c>
      <c r="G1375" s="61" t="s">
        <v>55</v>
      </c>
      <c r="H1375" s="11">
        <f>Prislista!H1375*'Prislista 2021-10-01'!$H$1</f>
        <v>611.02350000000013</v>
      </c>
      <c r="I1375" s="11">
        <f>Prislista!I1375*'Prislista 2021-10-01'!$H$1</f>
        <v>678.91500000000008</v>
      </c>
      <c r="J1375" s="11">
        <f>Prislista!J1375*'Prislista 2021-10-01'!$H$1</f>
        <v>754.35</v>
      </c>
      <c r="K1375" s="11">
        <f>Prislista!K1375*'Prislista 2021-10-01'!$H$1</f>
        <v>904.15000000000009</v>
      </c>
      <c r="L1375" s="61" t="s">
        <v>48</v>
      </c>
      <c r="M1375" s="61">
        <v>26000</v>
      </c>
    </row>
    <row r="1376" spans="1:13" x14ac:dyDescent="0.35">
      <c r="A1376" s="61" t="s">
        <v>111</v>
      </c>
      <c r="B1376" s="61" t="s">
        <v>112</v>
      </c>
      <c r="C1376" s="61" t="s">
        <v>7</v>
      </c>
      <c r="D1376" s="61" t="s">
        <v>52</v>
      </c>
      <c r="E1376" s="61" t="s">
        <v>2</v>
      </c>
      <c r="F1376" s="61" t="s">
        <v>63</v>
      </c>
      <c r="G1376" s="61" t="s">
        <v>56</v>
      </c>
      <c r="H1376" s="11">
        <f>Prislista!H1376*'Prislista 2021-10-01'!$H$1</f>
        <v>611.02350000000013</v>
      </c>
      <c r="I1376" s="11">
        <f>Prislista!I1376*'Prislista 2021-10-01'!$H$1</f>
        <v>678.91500000000008</v>
      </c>
      <c r="J1376" s="11">
        <f>Prislista!J1376*'Prislista 2021-10-01'!$H$1</f>
        <v>754.35</v>
      </c>
      <c r="K1376" s="11">
        <f>Prislista!K1376*'Prislista 2021-10-01'!$H$1</f>
        <v>904.15000000000009</v>
      </c>
      <c r="L1376" s="61" t="s">
        <v>48</v>
      </c>
      <c r="M1376" s="61">
        <v>26000</v>
      </c>
    </row>
    <row r="1377" spans="1:13" x14ac:dyDescent="0.35">
      <c r="A1377" s="61" t="s">
        <v>111</v>
      </c>
      <c r="B1377" s="61" t="s">
        <v>112</v>
      </c>
      <c r="C1377" s="61" t="s">
        <v>7</v>
      </c>
      <c r="D1377" s="61" t="s">
        <v>52</v>
      </c>
      <c r="E1377" s="61" t="s">
        <v>2</v>
      </c>
      <c r="F1377" s="61" t="s">
        <v>63</v>
      </c>
      <c r="G1377" s="61" t="s">
        <v>57</v>
      </c>
      <c r="H1377" s="11">
        <f>Prislista!H1377*'Prislista 2021-10-01'!$H$1</f>
        <v>611.02350000000013</v>
      </c>
      <c r="I1377" s="11">
        <f>Prislista!I1377*'Prislista 2021-10-01'!$H$1</f>
        <v>678.91500000000008</v>
      </c>
      <c r="J1377" s="11">
        <f>Prislista!J1377*'Prislista 2021-10-01'!$H$1</f>
        <v>754.35</v>
      </c>
      <c r="K1377" s="11">
        <f>Prislista!K1377*'Prislista 2021-10-01'!$H$1</f>
        <v>904.15000000000009</v>
      </c>
      <c r="L1377" s="61" t="s">
        <v>48</v>
      </c>
      <c r="M1377" s="61">
        <v>26000</v>
      </c>
    </row>
    <row r="1378" spans="1:13" x14ac:dyDescent="0.35">
      <c r="A1378" s="61" t="s">
        <v>111</v>
      </c>
      <c r="B1378" s="61" t="s">
        <v>112</v>
      </c>
      <c r="C1378" s="61" t="s">
        <v>7</v>
      </c>
      <c r="D1378" s="61" t="s">
        <v>58</v>
      </c>
      <c r="E1378" s="61" t="s">
        <v>2</v>
      </c>
      <c r="F1378" s="61" t="s">
        <v>63</v>
      </c>
      <c r="G1378" s="61" t="s">
        <v>22</v>
      </c>
      <c r="H1378" s="11">
        <f>Prislista!H1378*'Prislista 2021-10-01'!$H$1</f>
        <v>520.02</v>
      </c>
      <c r="I1378" s="11">
        <f>Prislista!I1378*'Prislista 2021-10-01'!$H$1</f>
        <v>577.80000000000007</v>
      </c>
      <c r="J1378" s="11">
        <f>Prislista!J1378*'Prislista 2021-10-01'!$H$1</f>
        <v>765.05000000000007</v>
      </c>
      <c r="K1378" s="11">
        <f>Prislista!K1378*'Prislista 2021-10-01'!$H$1</f>
        <v>930.90000000000009</v>
      </c>
      <c r="L1378" s="61" t="s">
        <v>48</v>
      </c>
      <c r="M1378" s="61">
        <v>26000</v>
      </c>
    </row>
    <row r="1379" spans="1:13" x14ac:dyDescent="0.35">
      <c r="A1379" s="61" t="s">
        <v>111</v>
      </c>
      <c r="B1379" s="61" t="s">
        <v>112</v>
      </c>
      <c r="C1379" s="61" t="s">
        <v>7</v>
      </c>
      <c r="D1379" s="61" t="s">
        <v>58</v>
      </c>
      <c r="E1379" s="61" t="s">
        <v>2</v>
      </c>
      <c r="F1379" s="61" t="s">
        <v>63</v>
      </c>
      <c r="G1379" s="61" t="s">
        <v>23</v>
      </c>
      <c r="H1379" s="11">
        <f>Prislista!H1379*'Prislista 2021-10-01'!$H$1</f>
        <v>520.02</v>
      </c>
      <c r="I1379" s="11">
        <f>Prislista!I1379*'Prislista 2021-10-01'!$H$1</f>
        <v>577.80000000000007</v>
      </c>
      <c r="J1379" s="11">
        <f>Prislista!J1379*'Prislista 2021-10-01'!$H$1</f>
        <v>765.05000000000007</v>
      </c>
      <c r="K1379" s="11">
        <f>Prislista!K1379*'Prislista 2021-10-01'!$H$1</f>
        <v>930.90000000000009</v>
      </c>
      <c r="L1379" s="61" t="s">
        <v>48</v>
      </c>
      <c r="M1379" s="61">
        <v>26000</v>
      </c>
    </row>
    <row r="1380" spans="1:13" x14ac:dyDescent="0.35">
      <c r="A1380" s="61" t="s">
        <v>111</v>
      </c>
      <c r="B1380" s="61" t="s">
        <v>112</v>
      </c>
      <c r="C1380" s="61" t="s">
        <v>7</v>
      </c>
      <c r="D1380" s="61" t="s">
        <v>58</v>
      </c>
      <c r="E1380" s="61" t="s">
        <v>3</v>
      </c>
      <c r="F1380" s="61" t="s">
        <v>63</v>
      </c>
      <c r="G1380" s="61" t="s">
        <v>24</v>
      </c>
      <c r="H1380" s="11">
        <f>Prislista!H1380*'Prislista 2021-10-01'!$H$1</f>
        <v>495.94500000000005</v>
      </c>
      <c r="I1380" s="11">
        <f>Prislista!I1380*'Prislista 2021-10-01'!$H$1</f>
        <v>551.05000000000007</v>
      </c>
      <c r="J1380" s="11">
        <f>Prislista!J1380*'Prislista 2021-10-01'!$H$1</f>
        <v>684.80000000000007</v>
      </c>
      <c r="K1380" s="11">
        <f>Prislista!K1380*'Prislista 2021-10-01'!$H$1</f>
        <v>775.75</v>
      </c>
      <c r="L1380" s="61" t="s">
        <v>48</v>
      </c>
      <c r="M1380" s="61">
        <v>26000</v>
      </c>
    </row>
    <row r="1381" spans="1:13" x14ac:dyDescent="0.35">
      <c r="A1381" s="61" t="s">
        <v>111</v>
      </c>
      <c r="B1381" s="61" t="s">
        <v>112</v>
      </c>
      <c r="C1381" s="61" t="s">
        <v>7</v>
      </c>
      <c r="D1381" s="61" t="s">
        <v>59</v>
      </c>
      <c r="E1381" s="61" t="s">
        <v>2</v>
      </c>
      <c r="F1381" s="61" t="s">
        <v>63</v>
      </c>
      <c r="G1381" s="61" t="s">
        <v>60</v>
      </c>
      <c r="H1381" s="11">
        <f>Prislista!H1381*'Prislista 2021-10-01'!$H$1</f>
        <v>495.94500000000005</v>
      </c>
      <c r="I1381" s="11">
        <f>Prislista!I1381*'Prislista 2021-10-01'!$H$1</f>
        <v>551.05000000000007</v>
      </c>
      <c r="J1381" s="11">
        <f>Prislista!J1381*'Prislista 2021-10-01'!$H$1</f>
        <v>732.95</v>
      </c>
      <c r="K1381" s="11">
        <f>Prislista!K1381*'Prislista 2021-10-01'!$H$1</f>
        <v>861.35</v>
      </c>
      <c r="L1381" s="61" t="s">
        <v>48</v>
      </c>
      <c r="M1381" s="61">
        <v>26000</v>
      </c>
    </row>
    <row r="1382" spans="1:13" x14ac:dyDescent="0.35">
      <c r="A1382" s="61" t="s">
        <v>111</v>
      </c>
      <c r="B1382" s="61" t="s">
        <v>112</v>
      </c>
      <c r="C1382" s="61" t="s">
        <v>7</v>
      </c>
      <c r="D1382" s="61" t="s">
        <v>59</v>
      </c>
      <c r="E1382" s="61" t="s">
        <v>2</v>
      </c>
      <c r="F1382" s="61" t="s">
        <v>63</v>
      </c>
      <c r="G1382" s="61" t="s">
        <v>25</v>
      </c>
      <c r="H1382" s="11">
        <f>Prislista!H1382*'Prislista 2021-10-01'!$H$1</f>
        <v>495.94500000000005</v>
      </c>
      <c r="I1382" s="11">
        <f>Prislista!I1382*'Prislista 2021-10-01'!$H$1</f>
        <v>551.05000000000007</v>
      </c>
      <c r="J1382" s="11">
        <f>Prislista!J1382*'Prislista 2021-10-01'!$H$1</f>
        <v>732.95</v>
      </c>
      <c r="K1382" s="11">
        <f>Prislista!K1382*'Prislista 2021-10-01'!$H$1</f>
        <v>861.35</v>
      </c>
      <c r="L1382" s="61" t="s">
        <v>48</v>
      </c>
      <c r="M1382" s="61">
        <v>26000</v>
      </c>
    </row>
    <row r="1383" spans="1:13" x14ac:dyDescent="0.35">
      <c r="A1383" s="61" t="s">
        <v>111</v>
      </c>
      <c r="B1383" s="61" t="s">
        <v>112</v>
      </c>
      <c r="C1383" s="61" t="s">
        <v>7</v>
      </c>
      <c r="D1383" s="61" t="s">
        <v>59</v>
      </c>
      <c r="E1383" s="61" t="s">
        <v>2</v>
      </c>
      <c r="F1383" s="61" t="s">
        <v>63</v>
      </c>
      <c r="G1383" s="61" t="s">
        <v>26</v>
      </c>
      <c r="H1383" s="11">
        <f>Prislista!H1383*'Prislista 2021-10-01'!$H$1</f>
        <v>495.94500000000005</v>
      </c>
      <c r="I1383" s="11">
        <f>Prislista!I1383*'Prislista 2021-10-01'!$H$1</f>
        <v>551.05000000000007</v>
      </c>
      <c r="J1383" s="11">
        <f>Prislista!J1383*'Prislista 2021-10-01'!$H$1</f>
        <v>732.95</v>
      </c>
      <c r="K1383" s="11">
        <f>Prislista!K1383*'Prislista 2021-10-01'!$H$1</f>
        <v>861.35</v>
      </c>
      <c r="L1383" s="61" t="s">
        <v>48</v>
      </c>
      <c r="M1383" s="61">
        <v>26000</v>
      </c>
    </row>
    <row r="1384" spans="1:13" x14ac:dyDescent="0.35">
      <c r="A1384" s="61" t="s">
        <v>111</v>
      </c>
      <c r="B1384" s="61" t="s">
        <v>112</v>
      </c>
      <c r="C1384" s="61" t="s">
        <v>7</v>
      </c>
      <c r="D1384" s="61" t="s">
        <v>59</v>
      </c>
      <c r="E1384" s="61" t="s">
        <v>3</v>
      </c>
      <c r="F1384" s="61" t="s">
        <v>63</v>
      </c>
      <c r="G1384" s="61" t="s">
        <v>27</v>
      </c>
      <c r="H1384" s="11">
        <f>Prislista!H1384*'Prislista 2021-10-01'!$H$1</f>
        <v>438.16500000000002</v>
      </c>
      <c r="I1384" s="11">
        <f>Prislista!I1384*'Prislista 2021-10-01'!$H$1</f>
        <v>486.85</v>
      </c>
      <c r="J1384" s="11">
        <f>Prislista!J1384*'Prislista 2021-10-01'!$H$1</f>
        <v>663.40000000000009</v>
      </c>
      <c r="K1384" s="11">
        <f>Prislista!K1384*'Prislista 2021-10-01'!$H$1</f>
        <v>765.05000000000007</v>
      </c>
      <c r="L1384" s="61" t="s">
        <v>48</v>
      </c>
      <c r="M1384" s="61">
        <v>26000</v>
      </c>
    </row>
    <row r="1385" spans="1:13" x14ac:dyDescent="0.35">
      <c r="A1385" s="61" t="s">
        <v>111</v>
      </c>
      <c r="B1385" s="61" t="s">
        <v>112</v>
      </c>
      <c r="C1385" s="61" t="s">
        <v>7</v>
      </c>
      <c r="D1385" s="61" t="s">
        <v>61</v>
      </c>
      <c r="E1385" s="61" t="s">
        <v>2</v>
      </c>
      <c r="F1385" s="61" t="s">
        <v>63</v>
      </c>
      <c r="G1385" s="61" t="s">
        <v>62</v>
      </c>
      <c r="H1385" s="11">
        <f>Prislista!H1385*'Prislista 2021-10-01'!$H$1</f>
        <v>414.09000000000003</v>
      </c>
      <c r="I1385" s="11">
        <f>Prislista!I1385*'Prislista 2021-10-01'!$H$1</f>
        <v>460.1</v>
      </c>
      <c r="J1385" s="11">
        <f>Prislista!J1385*'Prislista 2021-10-01'!$H$1</f>
        <v>567.1</v>
      </c>
      <c r="K1385" s="11">
        <f>Prislista!K1385*'Prislista 2021-10-01'!$H$1</f>
        <v>663.40000000000009</v>
      </c>
      <c r="L1385" s="61" t="s">
        <v>48</v>
      </c>
      <c r="M1385" s="61">
        <v>26000</v>
      </c>
    </row>
    <row r="1386" spans="1:13" x14ac:dyDescent="0.35">
      <c r="A1386" s="61" t="s">
        <v>111</v>
      </c>
      <c r="B1386" s="61" t="s">
        <v>112</v>
      </c>
      <c r="C1386" s="61" t="s">
        <v>8</v>
      </c>
      <c r="D1386" s="61" t="s">
        <v>47</v>
      </c>
      <c r="E1386" s="61" t="s">
        <v>2</v>
      </c>
      <c r="F1386" s="61" t="s">
        <v>63</v>
      </c>
      <c r="G1386" s="61" t="s">
        <v>10</v>
      </c>
      <c r="H1386" s="11">
        <f>Prislista!H1386*'Prislista 2021-10-01'!$H$1</f>
        <v>641.35800000000006</v>
      </c>
      <c r="I1386" s="11">
        <f>Prislista!I1386*'Prislista 2021-10-01'!$H$1</f>
        <v>712.62</v>
      </c>
      <c r="J1386" s="11">
        <f>Prislista!J1386*'Prislista 2021-10-01'!$H$1</f>
        <v>791.80000000000007</v>
      </c>
      <c r="K1386" s="11">
        <f>Prislista!K1386*'Prislista 2021-10-01'!$H$1</f>
        <v>963</v>
      </c>
      <c r="L1386" s="61" t="s">
        <v>48</v>
      </c>
      <c r="M1386" s="61">
        <v>22000</v>
      </c>
    </row>
    <row r="1387" spans="1:13" x14ac:dyDescent="0.35">
      <c r="A1387" s="61" t="s">
        <v>111</v>
      </c>
      <c r="B1387" s="61" t="s">
        <v>112</v>
      </c>
      <c r="C1387" s="61" t="s">
        <v>8</v>
      </c>
      <c r="D1387" s="61" t="s">
        <v>47</v>
      </c>
      <c r="E1387" s="61" t="s">
        <v>2</v>
      </c>
      <c r="F1387" s="61" t="s">
        <v>63</v>
      </c>
      <c r="G1387" s="61" t="s">
        <v>11</v>
      </c>
      <c r="H1387" s="11">
        <f>Prislista!H1387*'Prislista 2021-10-01'!$H$1</f>
        <v>641.35800000000006</v>
      </c>
      <c r="I1387" s="11">
        <f>Prislista!I1387*'Prislista 2021-10-01'!$H$1</f>
        <v>712.62</v>
      </c>
      <c r="J1387" s="11">
        <f>Prislista!J1387*'Prislista 2021-10-01'!$H$1</f>
        <v>791.80000000000007</v>
      </c>
      <c r="K1387" s="11">
        <f>Prislista!K1387*'Prislista 2021-10-01'!$H$1</f>
        <v>963</v>
      </c>
      <c r="L1387" s="61" t="s">
        <v>48</v>
      </c>
      <c r="M1387" s="61">
        <v>22000</v>
      </c>
    </row>
    <row r="1388" spans="1:13" x14ac:dyDescent="0.35">
      <c r="A1388" s="61" t="s">
        <v>111</v>
      </c>
      <c r="B1388" s="61" t="s">
        <v>112</v>
      </c>
      <c r="C1388" s="61" t="s">
        <v>8</v>
      </c>
      <c r="D1388" s="61" t="s">
        <v>47</v>
      </c>
      <c r="E1388" s="61" t="s">
        <v>2</v>
      </c>
      <c r="F1388" s="61" t="s">
        <v>63</v>
      </c>
      <c r="G1388" s="61" t="s">
        <v>49</v>
      </c>
      <c r="H1388" s="11">
        <f>Prislista!H1388*'Prislista 2021-10-01'!$H$1</f>
        <v>641.35800000000006</v>
      </c>
      <c r="I1388" s="11">
        <f>Prislista!I1388*'Prislista 2021-10-01'!$H$1</f>
        <v>712.62</v>
      </c>
      <c r="J1388" s="11">
        <f>Prislista!J1388*'Prislista 2021-10-01'!$H$1</f>
        <v>791.80000000000007</v>
      </c>
      <c r="K1388" s="11">
        <f>Prislista!K1388*'Prislista 2021-10-01'!$H$1</f>
        <v>963</v>
      </c>
      <c r="L1388" s="61" t="s">
        <v>48</v>
      </c>
      <c r="M1388" s="61">
        <v>22000</v>
      </c>
    </row>
    <row r="1389" spans="1:13" x14ac:dyDescent="0.35">
      <c r="A1389" s="61" t="s">
        <v>111</v>
      </c>
      <c r="B1389" s="61" t="s">
        <v>112</v>
      </c>
      <c r="C1389" s="61" t="s">
        <v>8</v>
      </c>
      <c r="D1389" s="61" t="s">
        <v>47</v>
      </c>
      <c r="E1389" s="61" t="s">
        <v>2</v>
      </c>
      <c r="F1389" s="61" t="s">
        <v>63</v>
      </c>
      <c r="G1389" s="61" t="s">
        <v>12</v>
      </c>
      <c r="H1389" s="11">
        <f>Prislista!H1389*'Prislista 2021-10-01'!$H$1</f>
        <v>641.35800000000006</v>
      </c>
      <c r="I1389" s="11">
        <f>Prislista!I1389*'Prislista 2021-10-01'!$H$1</f>
        <v>712.62</v>
      </c>
      <c r="J1389" s="11">
        <f>Prislista!J1389*'Prislista 2021-10-01'!$H$1</f>
        <v>791.80000000000007</v>
      </c>
      <c r="K1389" s="11">
        <f>Prislista!K1389*'Prislista 2021-10-01'!$H$1</f>
        <v>963</v>
      </c>
      <c r="L1389" s="61" t="s">
        <v>48</v>
      </c>
      <c r="M1389" s="61">
        <v>22000</v>
      </c>
    </row>
    <row r="1390" spans="1:13" x14ac:dyDescent="0.35">
      <c r="A1390" s="61" t="s">
        <v>111</v>
      </c>
      <c r="B1390" s="61" t="s">
        <v>112</v>
      </c>
      <c r="C1390" s="61" t="s">
        <v>8</v>
      </c>
      <c r="D1390" s="61" t="s">
        <v>50</v>
      </c>
      <c r="E1390" s="61" t="s">
        <v>2</v>
      </c>
      <c r="F1390" s="61" t="s">
        <v>63</v>
      </c>
      <c r="G1390" s="61" t="s">
        <v>13</v>
      </c>
      <c r="H1390" s="11">
        <f>Prislista!H1390*'Prislista 2021-10-01'!$H$1</f>
        <v>539.28000000000009</v>
      </c>
      <c r="I1390" s="11">
        <f>Prislista!I1390*'Prislista 2021-10-01'!$H$1</f>
        <v>599.20000000000005</v>
      </c>
      <c r="J1390" s="11">
        <f>Prislista!J1390*'Prislista 2021-10-01'!$H$1</f>
        <v>791.80000000000007</v>
      </c>
      <c r="K1390" s="11">
        <f>Prislista!K1390*'Prislista 2021-10-01'!$H$1</f>
        <v>963</v>
      </c>
      <c r="L1390" s="61" t="s">
        <v>48</v>
      </c>
      <c r="M1390" s="61">
        <v>22000</v>
      </c>
    </row>
    <row r="1391" spans="1:13" x14ac:dyDescent="0.35">
      <c r="A1391" s="61" t="s">
        <v>111</v>
      </c>
      <c r="B1391" s="61" t="s">
        <v>112</v>
      </c>
      <c r="C1391" s="61" t="s">
        <v>8</v>
      </c>
      <c r="D1391" s="61" t="s">
        <v>50</v>
      </c>
      <c r="E1391" s="61" t="s">
        <v>2</v>
      </c>
      <c r="F1391" s="61" t="s">
        <v>63</v>
      </c>
      <c r="G1391" s="61" t="s">
        <v>14</v>
      </c>
      <c r="H1391" s="11">
        <f>Prislista!H1391*'Prislista 2021-10-01'!$H$1</f>
        <v>539.28000000000009</v>
      </c>
      <c r="I1391" s="11">
        <f>Prislista!I1391*'Prislista 2021-10-01'!$H$1</f>
        <v>599.20000000000005</v>
      </c>
      <c r="J1391" s="11">
        <f>Prislista!J1391*'Prislista 2021-10-01'!$H$1</f>
        <v>791.80000000000007</v>
      </c>
      <c r="K1391" s="11">
        <f>Prislista!K1391*'Prislista 2021-10-01'!$H$1</f>
        <v>963</v>
      </c>
      <c r="L1391" s="61" t="s">
        <v>48</v>
      </c>
      <c r="M1391" s="61">
        <v>22000</v>
      </c>
    </row>
    <row r="1392" spans="1:13" x14ac:dyDescent="0.35">
      <c r="A1392" s="61" t="s">
        <v>111</v>
      </c>
      <c r="B1392" s="61" t="s">
        <v>112</v>
      </c>
      <c r="C1392" s="61" t="s">
        <v>8</v>
      </c>
      <c r="D1392" s="61" t="s">
        <v>50</v>
      </c>
      <c r="E1392" s="61" t="s">
        <v>2</v>
      </c>
      <c r="F1392" s="61" t="s">
        <v>63</v>
      </c>
      <c r="G1392" s="61" t="s">
        <v>15</v>
      </c>
      <c r="H1392" s="11">
        <f>Prislista!H1392*'Prislista 2021-10-01'!$H$1</f>
        <v>539.28000000000009</v>
      </c>
      <c r="I1392" s="11">
        <f>Prislista!I1392*'Prislista 2021-10-01'!$H$1</f>
        <v>599.20000000000005</v>
      </c>
      <c r="J1392" s="11">
        <f>Prislista!J1392*'Prislista 2021-10-01'!$H$1</f>
        <v>791.80000000000007</v>
      </c>
      <c r="K1392" s="11">
        <f>Prislista!K1392*'Prislista 2021-10-01'!$H$1</f>
        <v>963</v>
      </c>
      <c r="L1392" s="61" t="s">
        <v>48</v>
      </c>
      <c r="M1392" s="61">
        <v>22000</v>
      </c>
    </row>
    <row r="1393" spans="1:13" x14ac:dyDescent="0.35">
      <c r="A1393" s="61" t="s">
        <v>111</v>
      </c>
      <c r="B1393" s="61" t="s">
        <v>112</v>
      </c>
      <c r="C1393" s="61" t="s">
        <v>8</v>
      </c>
      <c r="D1393" s="61" t="s">
        <v>50</v>
      </c>
      <c r="E1393" s="61" t="s">
        <v>2</v>
      </c>
      <c r="F1393" s="61" t="s">
        <v>63</v>
      </c>
      <c r="G1393" s="61" t="s">
        <v>16</v>
      </c>
      <c r="H1393" s="11">
        <f>Prislista!H1393*'Prislista 2021-10-01'!$H$1</f>
        <v>539.28000000000009</v>
      </c>
      <c r="I1393" s="11">
        <f>Prislista!I1393*'Prislista 2021-10-01'!$H$1</f>
        <v>599.20000000000005</v>
      </c>
      <c r="J1393" s="11">
        <f>Prislista!J1393*'Prislista 2021-10-01'!$H$1</f>
        <v>791.80000000000007</v>
      </c>
      <c r="K1393" s="11">
        <f>Prislista!K1393*'Prislista 2021-10-01'!$H$1</f>
        <v>963</v>
      </c>
      <c r="L1393" s="61" t="s">
        <v>48</v>
      </c>
      <c r="M1393" s="61">
        <v>22000</v>
      </c>
    </row>
    <row r="1394" spans="1:13" x14ac:dyDescent="0.35">
      <c r="A1394" s="61" t="s">
        <v>111</v>
      </c>
      <c r="B1394" s="61" t="s">
        <v>112</v>
      </c>
      <c r="C1394" s="61" t="s">
        <v>8</v>
      </c>
      <c r="D1394" s="61" t="s">
        <v>50</v>
      </c>
      <c r="E1394" s="61" t="s">
        <v>2</v>
      </c>
      <c r="F1394" s="61" t="s">
        <v>63</v>
      </c>
      <c r="G1394" s="61" t="s">
        <v>17</v>
      </c>
      <c r="H1394" s="11">
        <f>Prislista!H1394*'Prislista 2021-10-01'!$H$1</f>
        <v>539.28000000000009</v>
      </c>
      <c r="I1394" s="11">
        <f>Prislista!I1394*'Prislista 2021-10-01'!$H$1</f>
        <v>599.20000000000005</v>
      </c>
      <c r="J1394" s="11">
        <f>Prislista!J1394*'Prislista 2021-10-01'!$H$1</f>
        <v>791.80000000000007</v>
      </c>
      <c r="K1394" s="11">
        <f>Prislista!K1394*'Prislista 2021-10-01'!$H$1</f>
        <v>963</v>
      </c>
      <c r="L1394" s="61" t="s">
        <v>48</v>
      </c>
      <c r="M1394" s="61">
        <v>22000</v>
      </c>
    </row>
    <row r="1395" spans="1:13" x14ac:dyDescent="0.35">
      <c r="A1395" s="61" t="s">
        <v>111</v>
      </c>
      <c r="B1395" s="61" t="s">
        <v>112</v>
      </c>
      <c r="C1395" s="61" t="s">
        <v>8</v>
      </c>
      <c r="D1395" s="61" t="s">
        <v>51</v>
      </c>
      <c r="E1395" s="61" t="s">
        <v>2</v>
      </c>
      <c r="F1395" s="61" t="s">
        <v>63</v>
      </c>
      <c r="G1395" s="61" t="s">
        <v>18</v>
      </c>
      <c r="H1395" s="11">
        <f>Prislista!H1395*'Prislista 2021-10-01'!$H$1</f>
        <v>452.61</v>
      </c>
      <c r="I1395" s="11">
        <f>Prislista!I1395*'Prislista 2021-10-01'!$H$1</f>
        <v>502.90000000000003</v>
      </c>
      <c r="J1395" s="11">
        <f>Prislista!J1395*'Prislista 2021-10-01'!$H$1</f>
        <v>684.80000000000007</v>
      </c>
      <c r="K1395" s="11">
        <f>Prislista!K1395*'Prislista 2021-10-01'!$H$1</f>
        <v>781.1</v>
      </c>
      <c r="L1395" s="61" t="s">
        <v>48</v>
      </c>
      <c r="M1395" s="61">
        <v>22000</v>
      </c>
    </row>
    <row r="1396" spans="1:13" x14ac:dyDescent="0.35">
      <c r="A1396" s="61" t="s">
        <v>111</v>
      </c>
      <c r="B1396" s="61" t="s">
        <v>112</v>
      </c>
      <c r="C1396" s="61" t="s">
        <v>8</v>
      </c>
      <c r="D1396" s="61" t="s">
        <v>51</v>
      </c>
      <c r="E1396" s="61" t="s">
        <v>2</v>
      </c>
      <c r="F1396" s="61" t="s">
        <v>63</v>
      </c>
      <c r="G1396" s="61" t="s">
        <v>19</v>
      </c>
      <c r="H1396" s="11">
        <f>Prislista!H1396*'Prislista 2021-10-01'!$H$1</f>
        <v>452.61</v>
      </c>
      <c r="I1396" s="11">
        <f>Prislista!I1396*'Prislista 2021-10-01'!$H$1</f>
        <v>502.90000000000003</v>
      </c>
      <c r="J1396" s="11">
        <f>Prislista!J1396*'Prislista 2021-10-01'!$H$1</f>
        <v>684.80000000000007</v>
      </c>
      <c r="K1396" s="11">
        <f>Prislista!K1396*'Prislista 2021-10-01'!$H$1</f>
        <v>781.1</v>
      </c>
      <c r="L1396" s="61" t="s">
        <v>48</v>
      </c>
      <c r="M1396" s="61">
        <v>22000</v>
      </c>
    </row>
    <row r="1397" spans="1:13" x14ac:dyDescent="0.35">
      <c r="A1397" s="61" t="s">
        <v>111</v>
      </c>
      <c r="B1397" s="61" t="s">
        <v>112</v>
      </c>
      <c r="C1397" s="61" t="s">
        <v>8</v>
      </c>
      <c r="D1397" s="61" t="s">
        <v>51</v>
      </c>
      <c r="E1397" s="61" t="s">
        <v>3</v>
      </c>
      <c r="F1397" s="61" t="s">
        <v>63</v>
      </c>
      <c r="G1397" s="61" t="s">
        <v>20</v>
      </c>
      <c r="H1397" s="11">
        <f>Prislista!H1397*'Prislista 2021-10-01'!$H$1</f>
        <v>452.61</v>
      </c>
      <c r="I1397" s="11">
        <f>Prislista!I1397*'Prislista 2021-10-01'!$H$1</f>
        <v>502.90000000000003</v>
      </c>
      <c r="J1397" s="11">
        <f>Prislista!J1397*'Prislista 2021-10-01'!$H$1</f>
        <v>684.80000000000007</v>
      </c>
      <c r="K1397" s="11">
        <f>Prislista!K1397*'Prislista 2021-10-01'!$H$1</f>
        <v>781.1</v>
      </c>
      <c r="L1397" s="61" t="s">
        <v>48</v>
      </c>
      <c r="M1397" s="61">
        <v>22000</v>
      </c>
    </row>
    <row r="1398" spans="1:13" x14ac:dyDescent="0.35">
      <c r="A1398" s="61" t="s">
        <v>111</v>
      </c>
      <c r="B1398" s="61" t="s">
        <v>112</v>
      </c>
      <c r="C1398" s="61" t="s">
        <v>8</v>
      </c>
      <c r="D1398" s="61" t="s">
        <v>51</v>
      </c>
      <c r="E1398" s="61" t="s">
        <v>3</v>
      </c>
      <c r="F1398" s="61" t="s">
        <v>63</v>
      </c>
      <c r="G1398" s="61" t="s">
        <v>21</v>
      </c>
      <c r="H1398" s="11">
        <f>Prislista!H1398*'Prislista 2021-10-01'!$H$1</f>
        <v>452.61</v>
      </c>
      <c r="I1398" s="11">
        <f>Prislista!I1398*'Prislista 2021-10-01'!$H$1</f>
        <v>502.90000000000003</v>
      </c>
      <c r="J1398" s="11">
        <f>Prislista!J1398*'Prislista 2021-10-01'!$H$1</f>
        <v>684.80000000000007</v>
      </c>
      <c r="K1398" s="11">
        <f>Prislista!K1398*'Prislista 2021-10-01'!$H$1</f>
        <v>781.1</v>
      </c>
      <c r="L1398" s="61" t="s">
        <v>48</v>
      </c>
      <c r="M1398" s="61">
        <v>22000</v>
      </c>
    </row>
    <row r="1399" spans="1:13" x14ac:dyDescent="0.35">
      <c r="A1399" s="61" t="s">
        <v>111</v>
      </c>
      <c r="B1399" s="61" t="s">
        <v>112</v>
      </c>
      <c r="C1399" s="61" t="s">
        <v>8</v>
      </c>
      <c r="D1399" s="61" t="s">
        <v>52</v>
      </c>
      <c r="E1399" s="61" t="s">
        <v>2</v>
      </c>
      <c r="F1399" s="61" t="s">
        <v>63</v>
      </c>
      <c r="G1399" s="61" t="s">
        <v>53</v>
      </c>
      <c r="H1399" s="11">
        <f>Prislista!H1399*'Prislista 2021-10-01'!$H$1</f>
        <v>632.69100000000014</v>
      </c>
      <c r="I1399" s="11">
        <f>Prislista!I1399*'Prislista 2021-10-01'!$H$1</f>
        <v>702.99</v>
      </c>
      <c r="J1399" s="11">
        <f>Prislista!J1399*'Prislista 2021-10-01'!$H$1</f>
        <v>781.1</v>
      </c>
      <c r="K1399" s="11">
        <f>Prislista!K1399*'Prislista 2021-10-01'!$H$1</f>
        <v>930.90000000000009</v>
      </c>
      <c r="L1399" s="61" t="s">
        <v>48</v>
      </c>
      <c r="M1399" s="61">
        <v>22000</v>
      </c>
    </row>
    <row r="1400" spans="1:13" x14ac:dyDescent="0.35">
      <c r="A1400" s="61" t="s">
        <v>111</v>
      </c>
      <c r="B1400" s="61" t="s">
        <v>112</v>
      </c>
      <c r="C1400" s="61" t="s">
        <v>8</v>
      </c>
      <c r="D1400" s="61" t="s">
        <v>52</v>
      </c>
      <c r="E1400" s="61" t="s">
        <v>2</v>
      </c>
      <c r="F1400" s="61" t="s">
        <v>63</v>
      </c>
      <c r="G1400" s="61" t="s">
        <v>54</v>
      </c>
      <c r="H1400" s="11">
        <f>Prislista!H1400*'Prislista 2021-10-01'!$H$1</f>
        <v>632.69100000000014</v>
      </c>
      <c r="I1400" s="11">
        <f>Prislista!I1400*'Prislista 2021-10-01'!$H$1</f>
        <v>702.99</v>
      </c>
      <c r="J1400" s="11">
        <f>Prislista!J1400*'Prislista 2021-10-01'!$H$1</f>
        <v>781.1</v>
      </c>
      <c r="K1400" s="11">
        <f>Prislista!K1400*'Prislista 2021-10-01'!$H$1</f>
        <v>930.90000000000009</v>
      </c>
      <c r="L1400" s="61" t="s">
        <v>48</v>
      </c>
      <c r="M1400" s="61">
        <v>22000</v>
      </c>
    </row>
    <row r="1401" spans="1:13" x14ac:dyDescent="0.35">
      <c r="A1401" s="61" t="s">
        <v>111</v>
      </c>
      <c r="B1401" s="61" t="s">
        <v>112</v>
      </c>
      <c r="C1401" s="61" t="s">
        <v>8</v>
      </c>
      <c r="D1401" s="61" t="s">
        <v>52</v>
      </c>
      <c r="E1401" s="61" t="s">
        <v>2</v>
      </c>
      <c r="F1401" s="61" t="s">
        <v>63</v>
      </c>
      <c r="G1401" s="61" t="s">
        <v>55</v>
      </c>
      <c r="H1401" s="11">
        <f>Prislista!H1401*'Prislista 2021-10-01'!$H$1</f>
        <v>632.69100000000014</v>
      </c>
      <c r="I1401" s="11">
        <f>Prislista!I1401*'Prislista 2021-10-01'!$H$1</f>
        <v>702.99</v>
      </c>
      <c r="J1401" s="11">
        <f>Prislista!J1401*'Prislista 2021-10-01'!$H$1</f>
        <v>781.1</v>
      </c>
      <c r="K1401" s="11">
        <f>Prislista!K1401*'Prislista 2021-10-01'!$H$1</f>
        <v>930.90000000000009</v>
      </c>
      <c r="L1401" s="61" t="s">
        <v>48</v>
      </c>
      <c r="M1401" s="61">
        <v>22000</v>
      </c>
    </row>
    <row r="1402" spans="1:13" x14ac:dyDescent="0.35">
      <c r="A1402" s="61" t="s">
        <v>111</v>
      </c>
      <c r="B1402" s="61" t="s">
        <v>112</v>
      </c>
      <c r="C1402" s="61" t="s">
        <v>8</v>
      </c>
      <c r="D1402" s="61" t="s">
        <v>52</v>
      </c>
      <c r="E1402" s="61" t="s">
        <v>2</v>
      </c>
      <c r="F1402" s="61" t="s">
        <v>63</v>
      </c>
      <c r="G1402" s="61" t="s">
        <v>56</v>
      </c>
      <c r="H1402" s="11">
        <f>Prislista!H1402*'Prislista 2021-10-01'!$H$1</f>
        <v>632.69100000000014</v>
      </c>
      <c r="I1402" s="11">
        <f>Prislista!I1402*'Prislista 2021-10-01'!$H$1</f>
        <v>702.99</v>
      </c>
      <c r="J1402" s="11">
        <f>Prislista!J1402*'Prislista 2021-10-01'!$H$1</f>
        <v>781.1</v>
      </c>
      <c r="K1402" s="11">
        <f>Prislista!K1402*'Prislista 2021-10-01'!$H$1</f>
        <v>930.90000000000009</v>
      </c>
      <c r="L1402" s="61" t="s">
        <v>48</v>
      </c>
      <c r="M1402" s="61">
        <v>22000</v>
      </c>
    </row>
    <row r="1403" spans="1:13" x14ac:dyDescent="0.35">
      <c r="A1403" s="61" t="s">
        <v>111</v>
      </c>
      <c r="B1403" s="61" t="s">
        <v>112</v>
      </c>
      <c r="C1403" s="61" t="s">
        <v>8</v>
      </c>
      <c r="D1403" s="61" t="s">
        <v>52</v>
      </c>
      <c r="E1403" s="61" t="s">
        <v>2</v>
      </c>
      <c r="F1403" s="61" t="s">
        <v>63</v>
      </c>
      <c r="G1403" s="61" t="s">
        <v>57</v>
      </c>
      <c r="H1403" s="11">
        <f>Prislista!H1403*'Prislista 2021-10-01'!$H$1</f>
        <v>632.69100000000014</v>
      </c>
      <c r="I1403" s="11">
        <f>Prislista!I1403*'Prislista 2021-10-01'!$H$1</f>
        <v>702.99</v>
      </c>
      <c r="J1403" s="11">
        <f>Prislista!J1403*'Prislista 2021-10-01'!$H$1</f>
        <v>781.1</v>
      </c>
      <c r="K1403" s="11">
        <f>Prislista!K1403*'Prislista 2021-10-01'!$H$1</f>
        <v>930.90000000000009</v>
      </c>
      <c r="L1403" s="61" t="s">
        <v>48</v>
      </c>
      <c r="M1403" s="61">
        <v>22000</v>
      </c>
    </row>
    <row r="1404" spans="1:13" x14ac:dyDescent="0.35">
      <c r="A1404" s="61" t="s">
        <v>111</v>
      </c>
      <c r="B1404" s="61" t="s">
        <v>112</v>
      </c>
      <c r="C1404" s="61" t="s">
        <v>8</v>
      </c>
      <c r="D1404" s="61" t="s">
        <v>58</v>
      </c>
      <c r="E1404" s="61" t="s">
        <v>2</v>
      </c>
      <c r="F1404" s="61" t="s">
        <v>63</v>
      </c>
      <c r="G1404" s="61" t="s">
        <v>22</v>
      </c>
      <c r="H1404" s="11">
        <f>Prislista!H1404*'Prislista 2021-10-01'!$H$1</f>
        <v>539.28000000000009</v>
      </c>
      <c r="I1404" s="11">
        <f>Prislista!I1404*'Prislista 2021-10-01'!$H$1</f>
        <v>599.20000000000005</v>
      </c>
      <c r="J1404" s="11">
        <f>Prislista!J1404*'Prislista 2021-10-01'!$H$1</f>
        <v>791.80000000000007</v>
      </c>
      <c r="K1404" s="11">
        <f>Prislista!K1404*'Prislista 2021-10-01'!$H$1</f>
        <v>963</v>
      </c>
      <c r="L1404" s="61" t="s">
        <v>48</v>
      </c>
      <c r="M1404" s="61">
        <v>22000</v>
      </c>
    </row>
    <row r="1405" spans="1:13" x14ac:dyDescent="0.35">
      <c r="A1405" s="61" t="s">
        <v>111</v>
      </c>
      <c r="B1405" s="61" t="s">
        <v>112</v>
      </c>
      <c r="C1405" s="61" t="s">
        <v>8</v>
      </c>
      <c r="D1405" s="61" t="s">
        <v>58</v>
      </c>
      <c r="E1405" s="61" t="s">
        <v>2</v>
      </c>
      <c r="F1405" s="61" t="s">
        <v>63</v>
      </c>
      <c r="G1405" s="61" t="s">
        <v>23</v>
      </c>
      <c r="H1405" s="11">
        <f>Prislista!H1405*'Prislista 2021-10-01'!$H$1</f>
        <v>539.28000000000009</v>
      </c>
      <c r="I1405" s="11">
        <f>Prislista!I1405*'Prislista 2021-10-01'!$H$1</f>
        <v>599.20000000000005</v>
      </c>
      <c r="J1405" s="11">
        <f>Prislista!J1405*'Prislista 2021-10-01'!$H$1</f>
        <v>791.80000000000007</v>
      </c>
      <c r="K1405" s="11">
        <f>Prislista!K1405*'Prislista 2021-10-01'!$H$1</f>
        <v>963</v>
      </c>
      <c r="L1405" s="61" t="s">
        <v>48</v>
      </c>
      <c r="M1405" s="61">
        <v>22000</v>
      </c>
    </row>
    <row r="1406" spans="1:13" x14ac:dyDescent="0.35">
      <c r="A1406" s="61" t="s">
        <v>111</v>
      </c>
      <c r="B1406" s="61" t="s">
        <v>112</v>
      </c>
      <c r="C1406" s="61" t="s">
        <v>8</v>
      </c>
      <c r="D1406" s="61" t="s">
        <v>58</v>
      </c>
      <c r="E1406" s="61" t="s">
        <v>3</v>
      </c>
      <c r="F1406" s="61" t="s">
        <v>63</v>
      </c>
      <c r="G1406" s="61" t="s">
        <v>24</v>
      </c>
      <c r="H1406" s="11">
        <f>Prislista!H1406*'Prislista 2021-10-01'!$H$1</f>
        <v>515.20500000000004</v>
      </c>
      <c r="I1406" s="11">
        <f>Prislista!I1406*'Prislista 2021-10-01'!$H$1</f>
        <v>572.45000000000005</v>
      </c>
      <c r="J1406" s="11">
        <f>Prislista!J1406*'Prislista 2021-10-01'!$H$1</f>
        <v>711.55000000000007</v>
      </c>
      <c r="K1406" s="11">
        <f>Prislista!K1406*'Prislista 2021-10-01'!$H$1</f>
        <v>802.5</v>
      </c>
      <c r="L1406" s="61" t="s">
        <v>48</v>
      </c>
      <c r="M1406" s="61">
        <v>22000</v>
      </c>
    </row>
    <row r="1407" spans="1:13" x14ac:dyDescent="0.35">
      <c r="A1407" s="61" t="s">
        <v>111</v>
      </c>
      <c r="B1407" s="61" t="s">
        <v>112</v>
      </c>
      <c r="C1407" s="61" t="s">
        <v>8</v>
      </c>
      <c r="D1407" s="61" t="s">
        <v>59</v>
      </c>
      <c r="E1407" s="61" t="s">
        <v>2</v>
      </c>
      <c r="F1407" s="61" t="s">
        <v>63</v>
      </c>
      <c r="G1407" s="61" t="s">
        <v>60</v>
      </c>
      <c r="H1407" s="11">
        <f>Prislista!H1407*'Prislista 2021-10-01'!$H$1</f>
        <v>510.39000000000004</v>
      </c>
      <c r="I1407" s="11">
        <f>Prislista!I1407*'Prislista 2021-10-01'!$H$1</f>
        <v>567.1</v>
      </c>
      <c r="J1407" s="11">
        <f>Prislista!J1407*'Prislista 2021-10-01'!$H$1</f>
        <v>754.35</v>
      </c>
      <c r="K1407" s="11">
        <f>Prislista!K1407*'Prislista 2021-10-01'!$H$1</f>
        <v>888.1</v>
      </c>
      <c r="L1407" s="61" t="s">
        <v>48</v>
      </c>
      <c r="M1407" s="61">
        <v>22000</v>
      </c>
    </row>
    <row r="1408" spans="1:13" x14ac:dyDescent="0.35">
      <c r="A1408" s="61" t="s">
        <v>111</v>
      </c>
      <c r="B1408" s="61" t="s">
        <v>112</v>
      </c>
      <c r="C1408" s="61" t="s">
        <v>8</v>
      </c>
      <c r="D1408" s="61" t="s">
        <v>59</v>
      </c>
      <c r="E1408" s="61" t="s">
        <v>2</v>
      </c>
      <c r="F1408" s="61" t="s">
        <v>63</v>
      </c>
      <c r="G1408" s="61" t="s">
        <v>25</v>
      </c>
      <c r="H1408" s="11">
        <f>Prislista!H1408*'Prislista 2021-10-01'!$H$1</f>
        <v>510.39000000000004</v>
      </c>
      <c r="I1408" s="11">
        <f>Prislista!I1408*'Prislista 2021-10-01'!$H$1</f>
        <v>567.1</v>
      </c>
      <c r="J1408" s="11">
        <f>Prislista!J1408*'Prislista 2021-10-01'!$H$1</f>
        <v>754.35</v>
      </c>
      <c r="K1408" s="11">
        <f>Prislista!K1408*'Prislista 2021-10-01'!$H$1</f>
        <v>888.1</v>
      </c>
      <c r="L1408" s="61" t="s">
        <v>48</v>
      </c>
      <c r="M1408" s="61">
        <v>22000</v>
      </c>
    </row>
    <row r="1409" spans="1:13" x14ac:dyDescent="0.35">
      <c r="A1409" s="61" t="s">
        <v>111</v>
      </c>
      <c r="B1409" s="61" t="s">
        <v>112</v>
      </c>
      <c r="C1409" s="61" t="s">
        <v>8</v>
      </c>
      <c r="D1409" s="61" t="s">
        <v>59</v>
      </c>
      <c r="E1409" s="61" t="s">
        <v>2</v>
      </c>
      <c r="F1409" s="61" t="s">
        <v>63</v>
      </c>
      <c r="G1409" s="61" t="s">
        <v>26</v>
      </c>
      <c r="H1409" s="11">
        <f>Prislista!H1409*'Prislista 2021-10-01'!$H$1</f>
        <v>510.39000000000004</v>
      </c>
      <c r="I1409" s="11">
        <f>Prislista!I1409*'Prislista 2021-10-01'!$H$1</f>
        <v>567.1</v>
      </c>
      <c r="J1409" s="11">
        <f>Prislista!J1409*'Prislista 2021-10-01'!$H$1</f>
        <v>754.35</v>
      </c>
      <c r="K1409" s="11">
        <f>Prislista!K1409*'Prislista 2021-10-01'!$H$1</f>
        <v>888.1</v>
      </c>
      <c r="L1409" s="61" t="s">
        <v>48</v>
      </c>
      <c r="M1409" s="61">
        <v>22000</v>
      </c>
    </row>
    <row r="1410" spans="1:13" x14ac:dyDescent="0.35">
      <c r="A1410" s="61" t="s">
        <v>111</v>
      </c>
      <c r="B1410" s="61" t="s">
        <v>112</v>
      </c>
      <c r="C1410" s="61" t="s">
        <v>8</v>
      </c>
      <c r="D1410" s="61" t="s">
        <v>59</v>
      </c>
      <c r="E1410" s="61" t="s">
        <v>3</v>
      </c>
      <c r="F1410" s="61" t="s">
        <v>63</v>
      </c>
      <c r="G1410" s="61" t="s">
        <v>27</v>
      </c>
      <c r="H1410" s="11">
        <f>Prislista!H1410*'Prislista 2021-10-01'!$H$1</f>
        <v>452.61</v>
      </c>
      <c r="I1410" s="11">
        <f>Prislista!I1410*'Prislista 2021-10-01'!$H$1</f>
        <v>502.90000000000003</v>
      </c>
      <c r="J1410" s="11">
        <f>Prislista!J1410*'Prislista 2021-10-01'!$H$1</f>
        <v>684.80000000000007</v>
      </c>
      <c r="K1410" s="11">
        <f>Prislista!K1410*'Prislista 2021-10-01'!$H$1</f>
        <v>786.45</v>
      </c>
      <c r="L1410" s="61" t="s">
        <v>48</v>
      </c>
      <c r="M1410" s="61">
        <v>22000</v>
      </c>
    </row>
    <row r="1411" spans="1:13" x14ac:dyDescent="0.35">
      <c r="A1411" s="61" t="s">
        <v>111</v>
      </c>
      <c r="B1411" s="61" t="s">
        <v>112</v>
      </c>
      <c r="C1411" s="61" t="s">
        <v>8</v>
      </c>
      <c r="D1411" s="61" t="s">
        <v>61</v>
      </c>
      <c r="E1411" s="61" t="s">
        <v>2</v>
      </c>
      <c r="F1411" s="61" t="s">
        <v>63</v>
      </c>
      <c r="G1411" s="61" t="s">
        <v>62</v>
      </c>
      <c r="H1411" s="11">
        <f>Prislista!H1411*'Prislista 2021-10-01'!$H$1</f>
        <v>428.53500000000003</v>
      </c>
      <c r="I1411" s="11">
        <f>Prislista!I1411*'Prislista 2021-10-01'!$H$1</f>
        <v>476.15000000000003</v>
      </c>
      <c r="J1411" s="11">
        <f>Prislista!J1411*'Prislista 2021-10-01'!$H$1</f>
        <v>583.15</v>
      </c>
      <c r="K1411" s="11">
        <f>Prislista!K1411*'Prislista 2021-10-01'!$H$1</f>
        <v>684.80000000000007</v>
      </c>
      <c r="L1411" s="61" t="s">
        <v>48</v>
      </c>
      <c r="M1411" s="61">
        <v>22000</v>
      </c>
    </row>
  </sheetData>
  <sheetProtection algorithmName="SHA-512" hashValue="4FIZvoKCpH36xZrQRGK+85S8tlV6mnpNx4tgcvkV4BxDFMIQZ+/Q3XxqZPdptVKUYc1y8yvP30VWsLq5tybzEQ==" saltValue="ngc3xOcROLnVoWxFh8R72g==" spinCount="100000" sheet="1" sort="0" autoFilter="0"/>
  <autoFilter ref="A7:M1411" xr:uid="{00000000-0009-0000-0000-000006000000}"/>
  <mergeCells count="2">
    <mergeCell ref="H6:L6"/>
    <mergeCell ref="M6:Q6"/>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wDB">
    <tabColor theme="0" tint="-0.249977111117893"/>
  </sheetPr>
  <dimension ref="A1:AC1405"/>
  <sheetViews>
    <sheetView topLeftCell="Q1" zoomScale="85" zoomScaleNormal="85" workbookViewId="0">
      <selection activeCell="S18" sqref="S18"/>
    </sheetView>
  </sheetViews>
  <sheetFormatPr defaultRowHeight="14.5" outlineLevelCol="1" x14ac:dyDescent="0.35"/>
  <cols>
    <col min="1" max="1" width="20.08984375" bestFit="1" customWidth="1"/>
    <col min="2" max="2" width="11.453125" bestFit="1" customWidth="1"/>
    <col min="3" max="3" width="16.08984375" bestFit="1" customWidth="1"/>
    <col min="4" max="4" width="45.6328125" bestFit="1" customWidth="1"/>
    <col min="5" max="5" width="9.90625" bestFit="1" customWidth="1"/>
    <col min="6" max="6" width="9.36328125" bestFit="1" customWidth="1"/>
    <col min="7" max="7" width="35.36328125" bestFit="1" customWidth="1"/>
    <col min="8" max="8" width="6.6328125" customWidth="1" outlineLevel="1"/>
    <col min="9" max="12" width="6.36328125" customWidth="1" outlineLevel="1"/>
    <col min="13" max="13" width="16.54296875" style="11" customWidth="1" outlineLevel="1"/>
    <col min="14" max="14" width="44.36328125" bestFit="1" customWidth="1"/>
    <col min="15" max="15" width="22.36328125" customWidth="1"/>
    <col min="16" max="16" width="24.54296875" customWidth="1"/>
    <col min="17" max="17" width="42.36328125" customWidth="1"/>
  </cols>
  <sheetData>
    <row r="1" spans="1:29" s="6" customFormat="1" x14ac:dyDescent="0.35">
      <c r="A1" s="20" t="s">
        <v>31</v>
      </c>
      <c r="B1" s="20" t="s">
        <v>32</v>
      </c>
      <c r="C1" s="20" t="s">
        <v>33</v>
      </c>
      <c r="D1" s="20" t="s">
        <v>34</v>
      </c>
      <c r="E1" s="20" t="s">
        <v>35</v>
      </c>
      <c r="F1" s="20" t="s">
        <v>36</v>
      </c>
      <c r="G1" s="20" t="s">
        <v>37</v>
      </c>
      <c r="H1" s="20" t="s">
        <v>38</v>
      </c>
      <c r="I1" s="20" t="s">
        <v>39</v>
      </c>
      <c r="J1" s="20" t="s">
        <v>40</v>
      </c>
      <c r="K1" s="20" t="s">
        <v>41</v>
      </c>
      <c r="L1" s="20" t="s">
        <v>42</v>
      </c>
      <c r="M1" s="20" t="s">
        <v>43</v>
      </c>
      <c r="N1" s="20" t="s">
        <v>44</v>
      </c>
      <c r="O1" s="20" t="s">
        <v>45</v>
      </c>
      <c r="P1" s="20" t="s">
        <v>46</v>
      </c>
      <c r="Q1" s="20" t="s">
        <v>85</v>
      </c>
      <c r="R1" s="20" t="str">
        <f>H1&amp;"Index"</f>
        <v>KN1Index</v>
      </c>
      <c r="S1" s="20" t="str">
        <f t="shared" ref="S1:V1" si="0">I1&amp;"Index"</f>
        <v>KN2Index</v>
      </c>
      <c r="T1" s="20" t="str">
        <f t="shared" si="0"/>
        <v>KN3Index</v>
      </c>
      <c r="U1" s="20" t="str">
        <f t="shared" si="0"/>
        <v>KN4Index</v>
      </c>
      <c r="V1" s="20" t="str">
        <f t="shared" si="0"/>
        <v>KN5Index</v>
      </c>
      <c r="W1" s="6" t="s">
        <v>183</v>
      </c>
    </row>
    <row r="2" spans="1:29" ht="15" customHeight="1" x14ac:dyDescent="0.35">
      <c r="A2" t="s">
        <v>102</v>
      </c>
      <c r="B2" t="s">
        <v>103</v>
      </c>
      <c r="C2" t="s">
        <v>2</v>
      </c>
      <c r="D2" t="s">
        <v>47</v>
      </c>
      <c r="E2" t="s">
        <v>2</v>
      </c>
      <c r="F2" t="s">
        <v>63</v>
      </c>
      <c r="G2" t="s">
        <v>10</v>
      </c>
      <c r="H2">
        <v>607.5</v>
      </c>
      <c r="I2">
        <v>675</v>
      </c>
      <c r="J2">
        <v>750</v>
      </c>
      <c r="K2">
        <v>890</v>
      </c>
      <c r="L2" t="s">
        <v>48</v>
      </c>
      <c r="M2" s="11">
        <v>24000</v>
      </c>
      <c r="Q2" s="61" t="str">
        <f t="shared" ref="Q2:Q66" si="1">$A2&amp;$C2&amp;$G2</f>
        <v>Alten Sverige ABA1.1 IT- eller Digitaliseringsstrateg</v>
      </c>
      <c r="R2" s="61">
        <v>608</v>
      </c>
      <c r="S2" s="61">
        <v>675</v>
      </c>
      <c r="T2" s="61">
        <v>750</v>
      </c>
      <c r="U2" s="61">
        <v>890</v>
      </c>
      <c r="W2">
        <f>M2/1000000</f>
        <v>2.4E-2</v>
      </c>
      <c r="AA2" s="61"/>
      <c r="AB2" s="61"/>
      <c r="AC2" s="61"/>
    </row>
    <row r="3" spans="1:29" ht="15" customHeight="1" x14ac:dyDescent="0.35">
      <c r="A3" t="s">
        <v>102</v>
      </c>
      <c r="B3" t="s">
        <v>103</v>
      </c>
      <c r="C3" t="s">
        <v>2</v>
      </c>
      <c r="D3" t="s">
        <v>47</v>
      </c>
      <c r="E3" t="s">
        <v>2</v>
      </c>
      <c r="F3" t="s">
        <v>63</v>
      </c>
      <c r="G3" t="s">
        <v>11</v>
      </c>
      <c r="H3">
        <v>607.5</v>
      </c>
      <c r="I3">
        <v>675</v>
      </c>
      <c r="J3">
        <v>750</v>
      </c>
      <c r="K3">
        <v>890</v>
      </c>
      <c r="L3" t="s">
        <v>48</v>
      </c>
      <c r="M3" s="11">
        <v>24000</v>
      </c>
      <c r="Q3" t="str">
        <f t="shared" si="1"/>
        <v>Alten Sverige ABA1.2 Modelleringsledare</v>
      </c>
      <c r="R3" s="61">
        <v>608</v>
      </c>
      <c r="S3" s="61">
        <v>675</v>
      </c>
      <c r="T3" s="61">
        <v>750</v>
      </c>
      <c r="U3" s="61">
        <v>890</v>
      </c>
      <c r="W3" s="61">
        <f t="shared" ref="W3:W66" si="2">M3/1000000</f>
        <v>2.4E-2</v>
      </c>
      <c r="Z3" s="61"/>
      <c r="AA3" s="61"/>
      <c r="AB3" s="61"/>
      <c r="AC3" s="61"/>
    </row>
    <row r="4" spans="1:29" ht="15" customHeight="1" x14ac:dyDescent="0.35">
      <c r="A4" t="s">
        <v>102</v>
      </c>
      <c r="B4" t="s">
        <v>103</v>
      </c>
      <c r="C4" t="s">
        <v>2</v>
      </c>
      <c r="D4" t="s">
        <v>47</v>
      </c>
      <c r="E4" t="s">
        <v>2</v>
      </c>
      <c r="F4" t="s">
        <v>63</v>
      </c>
      <c r="G4" t="s">
        <v>49</v>
      </c>
      <c r="H4">
        <v>607.5</v>
      </c>
      <c r="I4">
        <v>675</v>
      </c>
      <c r="J4">
        <v>750</v>
      </c>
      <c r="K4">
        <v>890</v>
      </c>
      <c r="L4" t="s">
        <v>48</v>
      </c>
      <c r="M4" s="11">
        <v>24000</v>
      </c>
      <c r="Q4" t="str">
        <f>$A4&amp;$C4&amp;$G4</f>
        <v>Alten Sverige ABA1.3 Kravställare/Kravanalytiker</v>
      </c>
      <c r="R4" s="61">
        <v>608</v>
      </c>
      <c r="S4" s="61">
        <v>675</v>
      </c>
      <c r="T4" s="61">
        <v>750</v>
      </c>
      <c r="U4" s="61">
        <v>890</v>
      </c>
      <c r="W4" s="61">
        <f t="shared" si="2"/>
        <v>2.4E-2</v>
      </c>
      <c r="Z4" s="61"/>
      <c r="AA4" s="61"/>
      <c r="AB4" s="61"/>
      <c r="AC4" s="61"/>
    </row>
    <row r="5" spans="1:29" ht="15" customHeight="1" x14ac:dyDescent="0.35">
      <c r="A5" t="s">
        <v>102</v>
      </c>
      <c r="B5" t="s">
        <v>103</v>
      </c>
      <c r="C5" t="s">
        <v>2</v>
      </c>
      <c r="D5" t="s">
        <v>47</v>
      </c>
      <c r="E5" t="s">
        <v>2</v>
      </c>
      <c r="F5" t="s">
        <v>63</v>
      </c>
      <c r="G5" t="s">
        <v>12</v>
      </c>
      <c r="H5">
        <v>607.5</v>
      </c>
      <c r="I5">
        <v>675</v>
      </c>
      <c r="J5">
        <v>750</v>
      </c>
      <c r="K5">
        <v>890</v>
      </c>
      <c r="L5" t="s">
        <v>48</v>
      </c>
      <c r="M5" s="11">
        <v>24000</v>
      </c>
      <c r="Q5" t="str">
        <f t="shared" si="1"/>
        <v>Alten Sverige ABA1.4 Metodstöd</v>
      </c>
      <c r="R5" s="61">
        <v>608</v>
      </c>
      <c r="S5" s="61">
        <v>675</v>
      </c>
      <c r="T5" s="61">
        <v>750</v>
      </c>
      <c r="U5" s="61">
        <v>890</v>
      </c>
      <c r="W5" s="61">
        <f t="shared" si="2"/>
        <v>2.4E-2</v>
      </c>
      <c r="Z5" s="61"/>
      <c r="AA5" s="61"/>
      <c r="AB5" s="61"/>
      <c r="AC5" s="61"/>
    </row>
    <row r="6" spans="1:29" ht="15" customHeight="1" x14ac:dyDescent="0.35">
      <c r="A6" t="s">
        <v>102</v>
      </c>
      <c r="B6" t="s">
        <v>103</v>
      </c>
      <c r="C6" t="s">
        <v>2</v>
      </c>
      <c r="D6" t="s">
        <v>50</v>
      </c>
      <c r="E6" t="s">
        <v>2</v>
      </c>
      <c r="F6" t="s">
        <v>63</v>
      </c>
      <c r="G6" t="s">
        <v>13</v>
      </c>
      <c r="H6">
        <v>630</v>
      </c>
      <c r="I6">
        <v>700</v>
      </c>
      <c r="J6">
        <v>795</v>
      </c>
      <c r="K6">
        <v>895</v>
      </c>
      <c r="L6" t="s">
        <v>48</v>
      </c>
      <c r="M6" s="11">
        <v>24000</v>
      </c>
      <c r="Q6" t="str">
        <f t="shared" si="1"/>
        <v>Alten Sverige ABA2.1 Projektledare</v>
      </c>
      <c r="R6" s="61">
        <v>630</v>
      </c>
      <c r="S6" s="61">
        <v>700</v>
      </c>
      <c r="T6" s="61">
        <v>795</v>
      </c>
      <c r="U6" s="61">
        <v>895</v>
      </c>
      <c r="W6" s="61">
        <f t="shared" si="2"/>
        <v>2.4E-2</v>
      </c>
      <c r="Z6" s="61"/>
      <c r="AA6" s="61"/>
      <c r="AB6" s="61"/>
      <c r="AC6" s="61"/>
    </row>
    <row r="7" spans="1:29" ht="15" customHeight="1" x14ac:dyDescent="0.35">
      <c r="A7" t="s">
        <v>102</v>
      </c>
      <c r="B7" t="s">
        <v>103</v>
      </c>
      <c r="C7" t="s">
        <v>2</v>
      </c>
      <c r="D7" t="s">
        <v>50</v>
      </c>
      <c r="E7" t="s">
        <v>2</v>
      </c>
      <c r="F7" t="s">
        <v>63</v>
      </c>
      <c r="G7" t="s">
        <v>14</v>
      </c>
      <c r="H7">
        <v>630</v>
      </c>
      <c r="I7">
        <v>700</v>
      </c>
      <c r="J7">
        <v>795</v>
      </c>
      <c r="K7">
        <v>895</v>
      </c>
      <c r="L7" t="s">
        <v>48</v>
      </c>
      <c r="M7" s="11">
        <v>24000</v>
      </c>
      <c r="Q7" t="str">
        <f t="shared" si="1"/>
        <v>Alten Sverige ABA2.2 Teknisk projektledare</v>
      </c>
      <c r="R7" s="61">
        <v>630</v>
      </c>
      <c r="S7" s="61">
        <v>700</v>
      </c>
      <c r="T7" s="61">
        <v>795</v>
      </c>
      <c r="U7" s="61">
        <v>895</v>
      </c>
      <c r="W7" s="61">
        <f t="shared" si="2"/>
        <v>2.4E-2</v>
      </c>
      <c r="Z7" s="61"/>
      <c r="AA7" s="61"/>
      <c r="AB7" s="61"/>
      <c r="AC7" s="61"/>
    </row>
    <row r="8" spans="1:29" ht="15" customHeight="1" x14ac:dyDescent="0.35">
      <c r="A8" t="s">
        <v>102</v>
      </c>
      <c r="B8" t="s">
        <v>103</v>
      </c>
      <c r="C8" t="s">
        <v>2</v>
      </c>
      <c r="D8" t="s">
        <v>50</v>
      </c>
      <c r="E8" t="s">
        <v>2</v>
      </c>
      <c r="F8" t="s">
        <v>63</v>
      </c>
      <c r="G8" t="s">
        <v>15</v>
      </c>
      <c r="H8">
        <v>630</v>
      </c>
      <c r="I8">
        <v>700</v>
      </c>
      <c r="J8">
        <v>795</v>
      </c>
      <c r="K8">
        <v>895</v>
      </c>
      <c r="L8" t="s">
        <v>48</v>
      </c>
      <c r="M8" s="11">
        <v>24000</v>
      </c>
      <c r="Q8" t="str">
        <f t="shared" si="1"/>
        <v>Alten Sverige ABA2.3 Process-/Förändringsledare</v>
      </c>
      <c r="R8" s="61">
        <v>630</v>
      </c>
      <c r="S8" s="61">
        <v>700</v>
      </c>
      <c r="T8" s="61">
        <v>795</v>
      </c>
      <c r="U8" s="61">
        <v>895</v>
      </c>
      <c r="W8" s="61">
        <f t="shared" si="2"/>
        <v>2.4E-2</v>
      </c>
      <c r="Z8" s="61"/>
      <c r="AA8" s="61"/>
      <c r="AB8" s="61"/>
      <c r="AC8" s="61"/>
    </row>
    <row r="9" spans="1:29" ht="15" customHeight="1" x14ac:dyDescent="0.35">
      <c r="A9" t="s">
        <v>102</v>
      </c>
      <c r="B9" t="s">
        <v>103</v>
      </c>
      <c r="C9" t="s">
        <v>2</v>
      </c>
      <c r="D9" t="s">
        <v>50</v>
      </c>
      <c r="E9" t="s">
        <v>2</v>
      </c>
      <c r="F9" t="s">
        <v>63</v>
      </c>
      <c r="G9" t="s">
        <v>16</v>
      </c>
      <c r="H9">
        <v>630</v>
      </c>
      <c r="I9">
        <v>700</v>
      </c>
      <c r="J9">
        <v>795</v>
      </c>
      <c r="K9">
        <v>895</v>
      </c>
      <c r="L9" t="s">
        <v>48</v>
      </c>
      <c r="M9" s="11">
        <v>24000</v>
      </c>
      <c r="Q9" t="str">
        <f t="shared" si="1"/>
        <v>Alten Sverige ABA2.4 Testledare</v>
      </c>
      <c r="R9" s="61">
        <v>630</v>
      </c>
      <c r="S9" s="61">
        <v>700</v>
      </c>
      <c r="T9" s="61">
        <v>795</v>
      </c>
      <c r="U9" s="61">
        <v>895</v>
      </c>
      <c r="W9" s="61">
        <f t="shared" si="2"/>
        <v>2.4E-2</v>
      </c>
      <c r="Z9" s="61"/>
      <c r="AA9" s="61"/>
      <c r="AB9" s="61"/>
      <c r="AC9" s="61"/>
    </row>
    <row r="10" spans="1:29" ht="15" customHeight="1" x14ac:dyDescent="0.35">
      <c r="A10" t="s">
        <v>102</v>
      </c>
      <c r="B10" t="s">
        <v>103</v>
      </c>
      <c r="C10" t="s">
        <v>2</v>
      </c>
      <c r="D10" t="s">
        <v>50</v>
      </c>
      <c r="E10" t="s">
        <v>2</v>
      </c>
      <c r="F10" t="s">
        <v>63</v>
      </c>
      <c r="G10" t="s">
        <v>17</v>
      </c>
      <c r="H10">
        <v>630</v>
      </c>
      <c r="I10">
        <v>700</v>
      </c>
      <c r="J10">
        <v>795</v>
      </c>
      <c r="K10">
        <v>895</v>
      </c>
      <c r="L10" t="s">
        <v>48</v>
      </c>
      <c r="M10" s="11">
        <v>24000</v>
      </c>
      <c r="Q10" t="str">
        <f t="shared" si="1"/>
        <v>Alten Sverige ABA2.5 IT-controller</v>
      </c>
      <c r="R10" s="61">
        <v>630</v>
      </c>
      <c r="S10" s="61">
        <v>700</v>
      </c>
      <c r="T10" s="61">
        <v>795</v>
      </c>
      <c r="U10" s="61">
        <v>895</v>
      </c>
      <c r="W10" s="61">
        <f t="shared" si="2"/>
        <v>2.4E-2</v>
      </c>
      <c r="Z10" s="61"/>
      <c r="AA10" s="61"/>
      <c r="AB10" s="61"/>
      <c r="AC10" s="61"/>
    </row>
    <row r="11" spans="1:29" ht="15" customHeight="1" x14ac:dyDescent="0.35">
      <c r="A11" t="s">
        <v>102</v>
      </c>
      <c r="B11" t="s">
        <v>103</v>
      </c>
      <c r="C11" t="s">
        <v>2</v>
      </c>
      <c r="D11" t="s">
        <v>51</v>
      </c>
      <c r="E11" t="s">
        <v>2</v>
      </c>
      <c r="F11" t="s">
        <v>63</v>
      </c>
      <c r="G11" t="s">
        <v>18</v>
      </c>
      <c r="H11">
        <v>540</v>
      </c>
      <c r="I11">
        <v>600</v>
      </c>
      <c r="J11">
        <v>700</v>
      </c>
      <c r="K11">
        <v>800</v>
      </c>
      <c r="L11" t="s">
        <v>48</v>
      </c>
      <c r="M11" s="11">
        <v>24000</v>
      </c>
      <c r="Q11" t="str">
        <f t="shared" si="1"/>
        <v>Alten Sverige ABA3.1 Systemutvecklare</v>
      </c>
      <c r="R11" s="61">
        <v>540</v>
      </c>
      <c r="S11" s="61">
        <v>600</v>
      </c>
      <c r="T11" s="61">
        <v>700</v>
      </c>
      <c r="U11" s="61">
        <v>800</v>
      </c>
      <c r="W11" s="61">
        <f t="shared" si="2"/>
        <v>2.4E-2</v>
      </c>
      <c r="Z11" s="61"/>
      <c r="AA11" s="61"/>
      <c r="AB11" s="61"/>
      <c r="AC11" s="61"/>
    </row>
    <row r="12" spans="1:29" ht="15" customHeight="1" x14ac:dyDescent="0.35">
      <c r="A12" t="s">
        <v>102</v>
      </c>
      <c r="B12" t="s">
        <v>103</v>
      </c>
      <c r="C12" t="s">
        <v>2</v>
      </c>
      <c r="D12" t="s">
        <v>51</v>
      </c>
      <c r="E12" t="s">
        <v>2</v>
      </c>
      <c r="F12" t="s">
        <v>63</v>
      </c>
      <c r="G12" t="s">
        <v>19</v>
      </c>
      <c r="H12">
        <v>540</v>
      </c>
      <c r="I12">
        <v>600</v>
      </c>
      <c r="J12">
        <v>700</v>
      </c>
      <c r="K12">
        <v>800</v>
      </c>
      <c r="L12" t="s">
        <v>48</v>
      </c>
      <c r="M12" s="11">
        <v>24000</v>
      </c>
      <c r="Q12" t="str">
        <f t="shared" si="1"/>
        <v>Alten Sverige ABA3.2 Systemintegratör</v>
      </c>
      <c r="R12" s="61">
        <v>540</v>
      </c>
      <c r="S12" s="61">
        <v>600</v>
      </c>
      <c r="T12" s="61">
        <v>700</v>
      </c>
      <c r="U12" s="61">
        <v>800</v>
      </c>
      <c r="W12" s="61">
        <f t="shared" si="2"/>
        <v>2.4E-2</v>
      </c>
      <c r="Z12" s="61"/>
      <c r="AA12" s="61"/>
      <c r="AB12" s="61"/>
      <c r="AC12" s="61"/>
    </row>
    <row r="13" spans="1:29" ht="15" customHeight="1" x14ac:dyDescent="0.35">
      <c r="A13" t="s">
        <v>102</v>
      </c>
      <c r="B13" t="s">
        <v>103</v>
      </c>
      <c r="C13" t="s">
        <v>2</v>
      </c>
      <c r="D13" t="s">
        <v>51</v>
      </c>
      <c r="E13" t="s">
        <v>3</v>
      </c>
      <c r="F13" t="s">
        <v>63</v>
      </c>
      <c r="G13" t="s">
        <v>20</v>
      </c>
      <c r="H13">
        <v>540</v>
      </c>
      <c r="I13">
        <v>600</v>
      </c>
      <c r="J13">
        <v>700</v>
      </c>
      <c r="K13">
        <v>800</v>
      </c>
      <c r="L13" t="s">
        <v>48</v>
      </c>
      <c r="M13" s="11">
        <v>24000</v>
      </c>
      <c r="Q13" t="str">
        <f t="shared" si="1"/>
        <v>Alten Sverige ABA3.3 Tekniker</v>
      </c>
      <c r="R13" s="61">
        <v>540</v>
      </c>
      <c r="S13" s="61">
        <v>600</v>
      </c>
      <c r="T13" s="61">
        <v>700</v>
      </c>
      <c r="U13" s="61">
        <v>800</v>
      </c>
      <c r="W13" s="61">
        <f t="shared" si="2"/>
        <v>2.4E-2</v>
      </c>
      <c r="Z13" s="61"/>
      <c r="AA13" s="61"/>
      <c r="AB13" s="61"/>
      <c r="AC13" s="61"/>
    </row>
    <row r="14" spans="1:29" ht="15" customHeight="1" x14ac:dyDescent="0.35">
      <c r="A14" t="s">
        <v>102</v>
      </c>
      <c r="B14" t="s">
        <v>103</v>
      </c>
      <c r="C14" t="s">
        <v>2</v>
      </c>
      <c r="D14" t="s">
        <v>51</v>
      </c>
      <c r="E14" t="s">
        <v>3</v>
      </c>
      <c r="F14" t="s">
        <v>63</v>
      </c>
      <c r="G14" t="s">
        <v>21</v>
      </c>
      <c r="H14">
        <v>540</v>
      </c>
      <c r="I14">
        <v>600</v>
      </c>
      <c r="J14">
        <v>700</v>
      </c>
      <c r="K14">
        <v>800</v>
      </c>
      <c r="L14" t="s">
        <v>48</v>
      </c>
      <c r="M14" s="11">
        <v>24000</v>
      </c>
      <c r="Q14" t="str">
        <f t="shared" si="1"/>
        <v>Alten Sverige ABA3.4 Testare</v>
      </c>
      <c r="R14" s="61">
        <v>540</v>
      </c>
      <c r="S14" s="61">
        <v>600</v>
      </c>
      <c r="T14" s="61">
        <v>700</v>
      </c>
      <c r="U14" s="61">
        <v>800</v>
      </c>
      <c r="W14" s="61">
        <f t="shared" si="2"/>
        <v>2.4E-2</v>
      </c>
      <c r="Z14" s="61"/>
      <c r="AA14" s="61"/>
      <c r="AB14" s="61"/>
      <c r="AC14" s="61"/>
    </row>
    <row r="15" spans="1:29" ht="15" customHeight="1" x14ac:dyDescent="0.35">
      <c r="A15" t="s">
        <v>102</v>
      </c>
      <c r="B15" t="s">
        <v>103</v>
      </c>
      <c r="C15" t="s">
        <v>2</v>
      </c>
      <c r="D15" t="s">
        <v>52</v>
      </c>
      <c r="E15" t="s">
        <v>2</v>
      </c>
      <c r="F15" t="s">
        <v>63</v>
      </c>
      <c r="G15" t="s">
        <v>53</v>
      </c>
      <c r="H15">
        <v>639.9</v>
      </c>
      <c r="I15">
        <v>711</v>
      </c>
      <c r="J15">
        <v>790</v>
      </c>
      <c r="K15">
        <v>950</v>
      </c>
      <c r="L15" t="s">
        <v>48</v>
      </c>
      <c r="M15" s="11">
        <v>24000</v>
      </c>
      <c r="Q15" t="str">
        <f t="shared" si="1"/>
        <v>Alten Sverige ABA4.1 Enterprisearkitekt</v>
      </c>
      <c r="R15" s="61">
        <v>640</v>
      </c>
      <c r="S15" s="61">
        <v>711</v>
      </c>
      <c r="T15" s="61">
        <v>790</v>
      </c>
      <c r="U15" s="61">
        <v>950</v>
      </c>
      <c r="W15" s="61">
        <f t="shared" si="2"/>
        <v>2.4E-2</v>
      </c>
      <c r="Z15" s="61"/>
      <c r="AA15" s="61"/>
      <c r="AB15" s="61"/>
      <c r="AC15" s="61"/>
    </row>
    <row r="16" spans="1:29" ht="15" customHeight="1" x14ac:dyDescent="0.35">
      <c r="A16" t="s">
        <v>102</v>
      </c>
      <c r="B16" t="s">
        <v>103</v>
      </c>
      <c r="C16" t="s">
        <v>2</v>
      </c>
      <c r="D16" t="s">
        <v>52</v>
      </c>
      <c r="E16" t="s">
        <v>2</v>
      </c>
      <c r="F16" t="s">
        <v>63</v>
      </c>
      <c r="G16" t="s">
        <v>54</v>
      </c>
      <c r="H16">
        <v>639.9</v>
      </c>
      <c r="I16">
        <v>711</v>
      </c>
      <c r="J16">
        <v>790</v>
      </c>
      <c r="K16">
        <v>950</v>
      </c>
      <c r="L16" t="s">
        <v>48</v>
      </c>
      <c r="M16" s="11">
        <v>24000</v>
      </c>
      <c r="Q16" t="str">
        <f t="shared" si="1"/>
        <v>Alten Sverige ABA4.2 Verksamhetsarkitekt</v>
      </c>
      <c r="R16" s="61">
        <v>640</v>
      </c>
      <c r="S16" s="61">
        <v>711</v>
      </c>
      <c r="T16" s="61">
        <v>790</v>
      </c>
      <c r="U16" s="61">
        <v>950</v>
      </c>
      <c r="W16" s="61">
        <f t="shared" si="2"/>
        <v>2.4E-2</v>
      </c>
      <c r="Z16" s="61"/>
      <c r="AA16" s="61"/>
      <c r="AB16" s="61"/>
      <c r="AC16" s="61"/>
    </row>
    <row r="17" spans="1:29" ht="15" customHeight="1" x14ac:dyDescent="0.35">
      <c r="A17" t="s">
        <v>102</v>
      </c>
      <c r="B17" t="s">
        <v>103</v>
      </c>
      <c r="C17" t="s">
        <v>2</v>
      </c>
      <c r="D17" t="s">
        <v>52</v>
      </c>
      <c r="E17" t="s">
        <v>2</v>
      </c>
      <c r="F17" t="s">
        <v>63</v>
      </c>
      <c r="G17" t="s">
        <v>55</v>
      </c>
      <c r="H17">
        <v>639.9</v>
      </c>
      <c r="I17">
        <v>711</v>
      </c>
      <c r="J17">
        <v>790</v>
      </c>
      <c r="K17">
        <v>950</v>
      </c>
      <c r="L17" t="s">
        <v>48</v>
      </c>
      <c r="M17" s="11">
        <v>24000</v>
      </c>
      <c r="Q17" t="str">
        <f t="shared" si="1"/>
        <v>Alten Sverige ABA4.3 Lösningsarkitekt</v>
      </c>
      <c r="R17" s="61">
        <v>640</v>
      </c>
      <c r="S17" s="61">
        <v>711</v>
      </c>
      <c r="T17" s="61">
        <v>790</v>
      </c>
      <c r="U17" s="61">
        <v>950</v>
      </c>
      <c r="W17" s="61">
        <f t="shared" si="2"/>
        <v>2.4E-2</v>
      </c>
      <c r="Z17" s="61"/>
      <c r="AA17" s="61"/>
      <c r="AB17" s="61"/>
      <c r="AC17" s="61"/>
    </row>
    <row r="18" spans="1:29" ht="15" customHeight="1" x14ac:dyDescent="0.35">
      <c r="A18" t="s">
        <v>102</v>
      </c>
      <c r="B18" t="s">
        <v>103</v>
      </c>
      <c r="C18" t="s">
        <v>2</v>
      </c>
      <c r="D18" t="s">
        <v>52</v>
      </c>
      <c r="E18" t="s">
        <v>2</v>
      </c>
      <c r="F18" t="s">
        <v>63</v>
      </c>
      <c r="G18" t="s">
        <v>56</v>
      </c>
      <c r="H18">
        <v>639.9</v>
      </c>
      <c r="I18">
        <v>711</v>
      </c>
      <c r="J18">
        <v>790</v>
      </c>
      <c r="K18">
        <v>950</v>
      </c>
      <c r="L18" t="s">
        <v>48</v>
      </c>
      <c r="M18" s="11">
        <v>24000</v>
      </c>
      <c r="Q18" t="str">
        <f t="shared" si="1"/>
        <v>Alten Sverige ABA4.4 Mjukvaruarkitekt</v>
      </c>
      <c r="R18" s="61">
        <v>640</v>
      </c>
      <c r="S18" s="61">
        <v>711</v>
      </c>
      <c r="T18" s="61">
        <v>790</v>
      </c>
      <c r="U18" s="61">
        <v>950</v>
      </c>
      <c r="W18" s="61">
        <f t="shared" si="2"/>
        <v>2.4E-2</v>
      </c>
      <c r="Z18" s="61"/>
      <c r="AA18" s="61"/>
      <c r="AB18" s="61"/>
      <c r="AC18" s="61"/>
    </row>
    <row r="19" spans="1:29" ht="15" customHeight="1" x14ac:dyDescent="0.35">
      <c r="A19" t="s">
        <v>102</v>
      </c>
      <c r="B19" t="s">
        <v>103</v>
      </c>
      <c r="C19" t="s">
        <v>2</v>
      </c>
      <c r="D19" t="s">
        <v>52</v>
      </c>
      <c r="E19" t="s">
        <v>2</v>
      </c>
      <c r="F19" t="s">
        <v>63</v>
      </c>
      <c r="G19" t="s">
        <v>57</v>
      </c>
      <c r="H19">
        <v>639.9</v>
      </c>
      <c r="I19">
        <v>711</v>
      </c>
      <c r="J19">
        <v>790</v>
      </c>
      <c r="K19">
        <v>950</v>
      </c>
      <c r="L19" t="s">
        <v>48</v>
      </c>
      <c r="M19" s="11">
        <v>24000</v>
      </c>
      <c r="Q19" t="str">
        <f t="shared" si="1"/>
        <v>Alten Sverige ABA4.5 Infrastrukturarkitekt</v>
      </c>
      <c r="R19" s="61">
        <v>640</v>
      </c>
      <c r="S19" s="61">
        <v>711</v>
      </c>
      <c r="T19" s="61">
        <v>790</v>
      </c>
      <c r="U19" s="61">
        <v>950</v>
      </c>
      <c r="W19" s="61">
        <f t="shared" si="2"/>
        <v>2.4E-2</v>
      </c>
      <c r="Z19" s="61"/>
      <c r="AA19" s="61"/>
      <c r="AB19" s="61"/>
      <c r="AC19" s="61"/>
    </row>
    <row r="20" spans="1:29" ht="15" customHeight="1" x14ac:dyDescent="0.35">
      <c r="A20" t="s">
        <v>102</v>
      </c>
      <c r="B20" t="s">
        <v>103</v>
      </c>
      <c r="C20" t="s">
        <v>2</v>
      </c>
      <c r="D20" t="s">
        <v>58</v>
      </c>
      <c r="E20" t="s">
        <v>2</v>
      </c>
      <c r="F20" t="s">
        <v>63</v>
      </c>
      <c r="G20" t="s">
        <v>22</v>
      </c>
      <c r="H20">
        <v>630</v>
      </c>
      <c r="I20">
        <v>700</v>
      </c>
      <c r="J20">
        <v>800</v>
      </c>
      <c r="K20">
        <v>900</v>
      </c>
      <c r="L20" t="s">
        <v>48</v>
      </c>
      <c r="M20" s="11">
        <v>24000</v>
      </c>
      <c r="Q20" t="str">
        <f t="shared" si="1"/>
        <v>Alten Sverige ABA5.1 Säkerhetsstrateg/Säkerhetsanalytiker</v>
      </c>
      <c r="R20" s="61">
        <v>630</v>
      </c>
      <c r="S20" s="61">
        <v>700</v>
      </c>
      <c r="T20" s="61">
        <v>800</v>
      </c>
      <c r="U20" s="61">
        <v>900</v>
      </c>
      <c r="W20" s="61">
        <f t="shared" si="2"/>
        <v>2.4E-2</v>
      </c>
      <c r="Z20" s="61"/>
      <c r="AA20" s="61"/>
      <c r="AB20" s="61"/>
      <c r="AC20" s="61"/>
    </row>
    <row r="21" spans="1:29" ht="15" customHeight="1" x14ac:dyDescent="0.35">
      <c r="A21" t="s">
        <v>102</v>
      </c>
      <c r="B21" t="s">
        <v>103</v>
      </c>
      <c r="C21" t="s">
        <v>2</v>
      </c>
      <c r="D21" t="s">
        <v>58</v>
      </c>
      <c r="E21" t="s">
        <v>2</v>
      </c>
      <c r="F21" t="s">
        <v>63</v>
      </c>
      <c r="G21" t="s">
        <v>23</v>
      </c>
      <c r="H21">
        <v>630</v>
      </c>
      <c r="I21">
        <v>700</v>
      </c>
      <c r="J21">
        <v>800</v>
      </c>
      <c r="K21">
        <v>900</v>
      </c>
      <c r="L21" t="s">
        <v>48</v>
      </c>
      <c r="M21" s="11">
        <v>24000</v>
      </c>
      <c r="Q21" t="str">
        <f t="shared" si="1"/>
        <v>Alten Sverige ABA5.2 Risk Management</v>
      </c>
      <c r="R21" s="61">
        <v>630</v>
      </c>
      <c r="S21" s="61">
        <v>700</v>
      </c>
      <c r="T21" s="61">
        <v>800</v>
      </c>
      <c r="U21" s="61">
        <v>900</v>
      </c>
      <c r="W21" s="61">
        <f t="shared" si="2"/>
        <v>2.4E-2</v>
      </c>
      <c r="Z21" s="61"/>
      <c r="AA21" s="61"/>
      <c r="AB21" s="61"/>
      <c r="AC21" s="61"/>
    </row>
    <row r="22" spans="1:29" ht="15" customHeight="1" x14ac:dyDescent="0.35">
      <c r="A22" t="s">
        <v>102</v>
      </c>
      <c r="B22" t="s">
        <v>103</v>
      </c>
      <c r="C22" t="s">
        <v>2</v>
      </c>
      <c r="D22" t="s">
        <v>58</v>
      </c>
      <c r="E22" t="s">
        <v>3</v>
      </c>
      <c r="F22" t="s">
        <v>63</v>
      </c>
      <c r="G22" t="s">
        <v>24</v>
      </c>
      <c r="H22">
        <v>630</v>
      </c>
      <c r="I22">
        <v>700</v>
      </c>
      <c r="J22">
        <v>800</v>
      </c>
      <c r="K22">
        <v>900</v>
      </c>
      <c r="L22" t="s">
        <v>48</v>
      </c>
      <c r="M22" s="11">
        <v>24000</v>
      </c>
      <c r="Q22" t="str">
        <f t="shared" si="1"/>
        <v>Alten Sverige ABA5.3 Säkerhetstekniker</v>
      </c>
      <c r="R22" s="61">
        <v>630</v>
      </c>
      <c r="S22" s="61">
        <v>700</v>
      </c>
      <c r="T22" s="61">
        <v>800</v>
      </c>
      <c r="U22" s="61">
        <v>900</v>
      </c>
      <c r="W22" s="61">
        <f t="shared" si="2"/>
        <v>2.4E-2</v>
      </c>
      <c r="Z22" s="61"/>
      <c r="AA22" s="61"/>
      <c r="AB22" s="61"/>
      <c r="AC22" s="61"/>
    </row>
    <row r="23" spans="1:29" ht="15" customHeight="1" x14ac:dyDescent="0.35">
      <c r="A23" t="s">
        <v>102</v>
      </c>
      <c r="B23" t="s">
        <v>103</v>
      </c>
      <c r="C23" t="s">
        <v>2</v>
      </c>
      <c r="D23" t="s">
        <v>59</v>
      </c>
      <c r="E23" t="s">
        <v>2</v>
      </c>
      <c r="F23" t="s">
        <v>63</v>
      </c>
      <c r="G23" t="s">
        <v>60</v>
      </c>
      <c r="H23">
        <v>558</v>
      </c>
      <c r="I23">
        <v>620</v>
      </c>
      <c r="J23">
        <v>730</v>
      </c>
      <c r="K23">
        <v>800</v>
      </c>
      <c r="L23" t="s">
        <v>48</v>
      </c>
      <c r="M23" s="11">
        <v>24000</v>
      </c>
      <c r="Q23" t="str">
        <f t="shared" si="1"/>
        <v>Alten Sverige ABA6.1 Webbstrateg</v>
      </c>
      <c r="R23" s="61">
        <v>558</v>
      </c>
      <c r="S23" s="61">
        <v>620</v>
      </c>
      <c r="T23" s="61">
        <v>730</v>
      </c>
      <c r="U23" s="61">
        <v>800</v>
      </c>
      <c r="W23" s="61">
        <f t="shared" si="2"/>
        <v>2.4E-2</v>
      </c>
      <c r="Z23" s="61"/>
      <c r="AA23" s="61"/>
      <c r="AB23" s="61"/>
      <c r="AC23" s="61"/>
    </row>
    <row r="24" spans="1:29" ht="15" customHeight="1" x14ac:dyDescent="0.35">
      <c r="A24" t="s">
        <v>102</v>
      </c>
      <c r="B24" t="s">
        <v>103</v>
      </c>
      <c r="C24" t="s">
        <v>2</v>
      </c>
      <c r="D24" t="s">
        <v>59</v>
      </c>
      <c r="E24" t="s">
        <v>2</v>
      </c>
      <c r="F24" t="s">
        <v>63</v>
      </c>
      <c r="G24" t="s">
        <v>25</v>
      </c>
      <c r="H24">
        <v>558</v>
      </c>
      <c r="I24">
        <v>620</v>
      </c>
      <c r="J24">
        <v>730</v>
      </c>
      <c r="K24">
        <v>800</v>
      </c>
      <c r="L24" t="s">
        <v>48</v>
      </c>
      <c r="M24" s="11">
        <v>24000</v>
      </c>
      <c r="Q24" t="str">
        <f t="shared" si="1"/>
        <v>Alten Sverige ABA6.2 Interaktionsdesigner</v>
      </c>
      <c r="R24" s="61">
        <v>558</v>
      </c>
      <c r="S24" s="61">
        <v>620</v>
      </c>
      <c r="T24" s="61">
        <v>730</v>
      </c>
      <c r="U24" s="61">
        <v>800</v>
      </c>
      <c r="W24" s="61">
        <f t="shared" si="2"/>
        <v>2.4E-2</v>
      </c>
      <c r="Z24" s="61"/>
      <c r="AA24" s="61"/>
      <c r="AB24" s="61"/>
      <c r="AC24" s="61"/>
    </row>
    <row r="25" spans="1:29" ht="15" customHeight="1" x14ac:dyDescent="0.35">
      <c r="A25" t="s">
        <v>102</v>
      </c>
      <c r="B25" t="s">
        <v>103</v>
      </c>
      <c r="C25" t="s">
        <v>2</v>
      </c>
      <c r="D25" t="s">
        <v>59</v>
      </c>
      <c r="E25" t="s">
        <v>2</v>
      </c>
      <c r="F25" t="s">
        <v>63</v>
      </c>
      <c r="G25" t="s">
        <v>26</v>
      </c>
      <c r="H25">
        <v>558</v>
      </c>
      <c r="I25">
        <v>620</v>
      </c>
      <c r="J25">
        <v>730</v>
      </c>
      <c r="K25">
        <v>800</v>
      </c>
      <c r="L25" t="s">
        <v>48</v>
      </c>
      <c r="M25" s="11">
        <v>24000</v>
      </c>
      <c r="Q25" t="str">
        <f t="shared" si="1"/>
        <v>Alten Sverige ABA6.3 Grafisk formgivare</v>
      </c>
      <c r="R25" s="61">
        <v>558</v>
      </c>
      <c r="S25" s="61">
        <v>620</v>
      </c>
      <c r="T25" s="61">
        <v>730</v>
      </c>
      <c r="U25" s="61">
        <v>800</v>
      </c>
      <c r="W25" s="61">
        <f t="shared" si="2"/>
        <v>2.4E-2</v>
      </c>
      <c r="Z25" s="61"/>
      <c r="AA25" s="61"/>
      <c r="AB25" s="61"/>
      <c r="AC25" s="61"/>
    </row>
    <row r="26" spans="1:29" ht="15" customHeight="1" x14ac:dyDescent="0.35">
      <c r="A26" t="s">
        <v>102</v>
      </c>
      <c r="B26" t="s">
        <v>103</v>
      </c>
      <c r="C26" t="s">
        <v>2</v>
      </c>
      <c r="D26" t="s">
        <v>59</v>
      </c>
      <c r="E26" t="s">
        <v>3</v>
      </c>
      <c r="F26" t="s">
        <v>63</v>
      </c>
      <c r="G26" t="s">
        <v>27</v>
      </c>
      <c r="H26">
        <v>558</v>
      </c>
      <c r="I26">
        <v>620</v>
      </c>
      <c r="J26">
        <v>730</v>
      </c>
      <c r="K26">
        <v>800</v>
      </c>
      <c r="L26" t="s">
        <v>48</v>
      </c>
      <c r="M26" s="11">
        <v>24000</v>
      </c>
      <c r="Q26" t="str">
        <f t="shared" si="1"/>
        <v>Alten Sverige ABA6.4 Testare av användbarhet</v>
      </c>
      <c r="R26" s="61">
        <v>558</v>
      </c>
      <c r="S26" s="61">
        <v>620</v>
      </c>
      <c r="T26" s="61">
        <v>730</v>
      </c>
      <c r="U26" s="61">
        <v>800</v>
      </c>
      <c r="W26" s="61">
        <f t="shared" si="2"/>
        <v>2.4E-2</v>
      </c>
      <c r="Z26" s="61"/>
      <c r="AA26" s="61"/>
      <c r="AB26" s="61"/>
      <c r="AC26" s="61"/>
    </row>
    <row r="27" spans="1:29" ht="15" customHeight="1" x14ac:dyDescent="0.35">
      <c r="A27" t="s">
        <v>102</v>
      </c>
      <c r="B27" t="s">
        <v>103</v>
      </c>
      <c r="C27" t="s">
        <v>2</v>
      </c>
      <c r="D27" t="s">
        <v>61</v>
      </c>
      <c r="E27" t="s">
        <v>2</v>
      </c>
      <c r="F27" t="s">
        <v>63</v>
      </c>
      <c r="G27" t="s">
        <v>62</v>
      </c>
      <c r="H27">
        <v>540</v>
      </c>
      <c r="I27">
        <v>600</v>
      </c>
      <c r="J27">
        <v>695</v>
      </c>
      <c r="K27">
        <v>795</v>
      </c>
      <c r="L27" t="s">
        <v>48</v>
      </c>
      <c r="M27" s="11">
        <v>24000</v>
      </c>
      <c r="Q27" t="str">
        <f t="shared" si="1"/>
        <v>Alten Sverige ABA7.1 Teknikstöd – på plats</v>
      </c>
      <c r="R27" s="61">
        <v>540</v>
      </c>
      <c r="S27" s="61">
        <v>600</v>
      </c>
      <c r="T27" s="61">
        <v>695</v>
      </c>
      <c r="U27" s="61">
        <v>795</v>
      </c>
      <c r="W27" s="61">
        <f t="shared" si="2"/>
        <v>2.4E-2</v>
      </c>
      <c r="Z27" s="61"/>
      <c r="AA27" s="61"/>
      <c r="AB27" s="61"/>
      <c r="AC27" s="61"/>
    </row>
    <row r="28" spans="1:29" ht="15" customHeight="1" x14ac:dyDescent="0.35">
      <c r="A28" t="s">
        <v>102</v>
      </c>
      <c r="B28" t="s">
        <v>103</v>
      </c>
      <c r="C28" t="s">
        <v>6</v>
      </c>
      <c r="D28" t="s">
        <v>47</v>
      </c>
      <c r="E28" t="s">
        <v>2</v>
      </c>
      <c r="F28" t="s">
        <v>63</v>
      </c>
      <c r="G28" t="s">
        <v>10</v>
      </c>
      <c r="H28">
        <v>567</v>
      </c>
      <c r="I28">
        <v>630</v>
      </c>
      <c r="J28">
        <v>700</v>
      </c>
      <c r="K28">
        <v>850</v>
      </c>
      <c r="L28" t="s">
        <v>48</v>
      </c>
      <c r="M28" s="11">
        <v>30000</v>
      </c>
      <c r="Q28" t="str">
        <f t="shared" si="1"/>
        <v>Alten Sverige ABE1.1 IT- eller Digitaliseringsstrateg</v>
      </c>
      <c r="R28" s="61">
        <v>567</v>
      </c>
      <c r="S28" s="61">
        <v>630</v>
      </c>
      <c r="T28" s="61">
        <v>700</v>
      </c>
      <c r="U28" s="61">
        <v>850</v>
      </c>
      <c r="W28" s="61">
        <f t="shared" si="2"/>
        <v>0.03</v>
      </c>
      <c r="Z28" s="61"/>
      <c r="AA28" s="61"/>
      <c r="AB28" s="61"/>
      <c r="AC28" s="61"/>
    </row>
    <row r="29" spans="1:29" ht="15" customHeight="1" x14ac:dyDescent="0.35">
      <c r="A29" t="s">
        <v>102</v>
      </c>
      <c r="B29" t="s">
        <v>103</v>
      </c>
      <c r="C29" t="s">
        <v>6</v>
      </c>
      <c r="D29" t="s">
        <v>47</v>
      </c>
      <c r="E29" t="s">
        <v>2</v>
      </c>
      <c r="F29" t="s">
        <v>63</v>
      </c>
      <c r="G29" t="s">
        <v>11</v>
      </c>
      <c r="H29">
        <v>567</v>
      </c>
      <c r="I29">
        <v>630</v>
      </c>
      <c r="J29">
        <v>700</v>
      </c>
      <c r="K29">
        <v>850</v>
      </c>
      <c r="L29" t="s">
        <v>48</v>
      </c>
      <c r="M29" s="11">
        <v>30000</v>
      </c>
      <c r="Q29" t="str">
        <f t="shared" si="1"/>
        <v>Alten Sverige ABE1.2 Modelleringsledare</v>
      </c>
      <c r="R29" s="61">
        <v>567</v>
      </c>
      <c r="S29" s="61">
        <v>630</v>
      </c>
      <c r="T29" s="61">
        <v>700</v>
      </c>
      <c r="U29" s="61">
        <v>850</v>
      </c>
      <c r="W29" s="61">
        <f t="shared" si="2"/>
        <v>0.03</v>
      </c>
      <c r="Z29" s="61"/>
      <c r="AA29" s="61"/>
      <c r="AB29" s="61"/>
      <c r="AC29" s="61"/>
    </row>
    <row r="30" spans="1:29" ht="15" customHeight="1" x14ac:dyDescent="0.35">
      <c r="A30" t="s">
        <v>102</v>
      </c>
      <c r="B30" t="s">
        <v>103</v>
      </c>
      <c r="C30" t="s">
        <v>6</v>
      </c>
      <c r="D30" t="s">
        <v>47</v>
      </c>
      <c r="E30" t="s">
        <v>2</v>
      </c>
      <c r="F30" t="s">
        <v>63</v>
      </c>
      <c r="G30" t="s">
        <v>49</v>
      </c>
      <c r="H30">
        <v>567</v>
      </c>
      <c r="I30">
        <v>630</v>
      </c>
      <c r="J30">
        <v>700</v>
      </c>
      <c r="K30">
        <v>850</v>
      </c>
      <c r="L30" t="s">
        <v>48</v>
      </c>
      <c r="M30" s="11">
        <v>30000</v>
      </c>
      <c r="Q30" t="str">
        <f t="shared" si="1"/>
        <v>Alten Sverige ABE1.3 Kravställare/Kravanalytiker</v>
      </c>
      <c r="R30" s="61">
        <v>567</v>
      </c>
      <c r="S30" s="61">
        <v>630</v>
      </c>
      <c r="T30" s="61">
        <v>700</v>
      </c>
      <c r="U30" s="61">
        <v>850</v>
      </c>
      <c r="W30" s="61">
        <f t="shared" si="2"/>
        <v>0.03</v>
      </c>
      <c r="Z30" s="61"/>
      <c r="AA30" s="61"/>
      <c r="AB30" s="61"/>
      <c r="AC30" s="61"/>
    </row>
    <row r="31" spans="1:29" ht="15" customHeight="1" x14ac:dyDescent="0.35">
      <c r="A31" t="s">
        <v>102</v>
      </c>
      <c r="B31" t="s">
        <v>103</v>
      </c>
      <c r="C31" t="s">
        <v>6</v>
      </c>
      <c r="D31" t="s">
        <v>47</v>
      </c>
      <c r="E31" t="s">
        <v>2</v>
      </c>
      <c r="F31" t="s">
        <v>63</v>
      </c>
      <c r="G31" t="s">
        <v>12</v>
      </c>
      <c r="H31">
        <v>567</v>
      </c>
      <c r="I31">
        <v>630</v>
      </c>
      <c r="J31">
        <v>700</v>
      </c>
      <c r="K31">
        <v>850</v>
      </c>
      <c r="L31" t="s">
        <v>48</v>
      </c>
      <c r="M31" s="11">
        <v>30000</v>
      </c>
      <c r="Q31" t="str">
        <f t="shared" si="1"/>
        <v>Alten Sverige ABE1.4 Metodstöd</v>
      </c>
      <c r="R31" s="61">
        <v>567</v>
      </c>
      <c r="S31" s="61">
        <v>630</v>
      </c>
      <c r="T31" s="61">
        <v>700</v>
      </c>
      <c r="U31" s="61">
        <v>850</v>
      </c>
      <c r="W31" s="61">
        <f t="shared" si="2"/>
        <v>0.03</v>
      </c>
      <c r="Z31" s="61"/>
      <c r="AA31" s="61"/>
      <c r="AB31" s="61"/>
      <c r="AC31" s="61"/>
    </row>
    <row r="32" spans="1:29" ht="15" customHeight="1" x14ac:dyDescent="0.35">
      <c r="A32" t="s">
        <v>102</v>
      </c>
      <c r="B32" t="s">
        <v>103</v>
      </c>
      <c r="C32" t="s">
        <v>6</v>
      </c>
      <c r="D32" t="s">
        <v>50</v>
      </c>
      <c r="E32" t="s">
        <v>2</v>
      </c>
      <c r="F32" t="s">
        <v>127</v>
      </c>
      <c r="G32" t="s">
        <v>13</v>
      </c>
      <c r="H32">
        <v>540</v>
      </c>
      <c r="I32">
        <v>600</v>
      </c>
      <c r="J32">
        <v>750</v>
      </c>
      <c r="K32">
        <v>900</v>
      </c>
      <c r="L32" t="s">
        <v>48</v>
      </c>
      <c r="M32" s="11">
        <v>30000</v>
      </c>
      <c r="Q32" t="str">
        <f t="shared" si="1"/>
        <v>Alten Sverige ABE2.1 Projektledare</v>
      </c>
      <c r="R32" s="61">
        <v>540</v>
      </c>
      <c r="S32" s="61">
        <v>600</v>
      </c>
      <c r="T32" s="61">
        <v>750</v>
      </c>
      <c r="U32" s="61">
        <v>900</v>
      </c>
      <c r="W32" s="61">
        <f t="shared" si="2"/>
        <v>0.03</v>
      </c>
      <c r="Z32" s="61"/>
      <c r="AA32" s="61"/>
      <c r="AB32" s="61"/>
      <c r="AC32" s="61"/>
    </row>
    <row r="33" spans="1:29" ht="15" customHeight="1" x14ac:dyDescent="0.35">
      <c r="A33" t="s">
        <v>102</v>
      </c>
      <c r="B33" t="s">
        <v>103</v>
      </c>
      <c r="C33" t="s">
        <v>6</v>
      </c>
      <c r="D33" t="s">
        <v>50</v>
      </c>
      <c r="E33" t="s">
        <v>2</v>
      </c>
      <c r="F33" t="s">
        <v>63</v>
      </c>
      <c r="G33" t="s">
        <v>14</v>
      </c>
      <c r="H33">
        <v>540</v>
      </c>
      <c r="I33">
        <v>600</v>
      </c>
      <c r="J33">
        <v>750</v>
      </c>
      <c r="K33">
        <v>900</v>
      </c>
      <c r="L33" t="s">
        <v>48</v>
      </c>
      <c r="M33" s="11">
        <v>30000</v>
      </c>
      <c r="Q33" t="str">
        <f t="shared" si="1"/>
        <v>Alten Sverige ABE2.2 Teknisk projektledare</v>
      </c>
      <c r="R33" s="61">
        <v>540</v>
      </c>
      <c r="S33" s="61">
        <v>600</v>
      </c>
      <c r="T33" s="61">
        <v>750</v>
      </c>
      <c r="U33" s="61">
        <v>900</v>
      </c>
      <c r="W33" s="61">
        <f t="shared" si="2"/>
        <v>0.03</v>
      </c>
      <c r="Z33" s="61"/>
      <c r="AA33" s="61"/>
      <c r="AB33" s="61"/>
      <c r="AC33" s="61"/>
    </row>
    <row r="34" spans="1:29" ht="15" customHeight="1" x14ac:dyDescent="0.35">
      <c r="A34" t="s">
        <v>102</v>
      </c>
      <c r="B34" t="s">
        <v>103</v>
      </c>
      <c r="C34" t="s">
        <v>6</v>
      </c>
      <c r="D34" t="s">
        <v>50</v>
      </c>
      <c r="E34" t="s">
        <v>2</v>
      </c>
      <c r="F34" t="s">
        <v>63</v>
      </c>
      <c r="G34" t="s">
        <v>15</v>
      </c>
      <c r="H34">
        <v>540</v>
      </c>
      <c r="I34">
        <v>600</v>
      </c>
      <c r="J34">
        <v>750</v>
      </c>
      <c r="K34">
        <v>900</v>
      </c>
      <c r="L34" t="s">
        <v>48</v>
      </c>
      <c r="M34" s="11">
        <v>30000</v>
      </c>
      <c r="Q34" t="str">
        <f t="shared" si="1"/>
        <v>Alten Sverige ABE2.3 Process-/Förändringsledare</v>
      </c>
      <c r="R34" s="61">
        <v>540</v>
      </c>
      <c r="S34" s="61">
        <v>600</v>
      </c>
      <c r="T34" s="61">
        <v>750</v>
      </c>
      <c r="U34" s="61">
        <v>900</v>
      </c>
      <c r="W34" s="61">
        <f t="shared" si="2"/>
        <v>0.03</v>
      </c>
      <c r="Z34" s="61"/>
      <c r="AA34" s="61"/>
      <c r="AB34" s="61"/>
      <c r="AC34" s="61"/>
    </row>
    <row r="35" spans="1:29" ht="15" customHeight="1" x14ac:dyDescent="0.35">
      <c r="A35" t="s">
        <v>102</v>
      </c>
      <c r="B35" t="s">
        <v>103</v>
      </c>
      <c r="C35" t="s">
        <v>6</v>
      </c>
      <c r="D35" t="s">
        <v>50</v>
      </c>
      <c r="E35" t="s">
        <v>2</v>
      </c>
      <c r="F35" t="s">
        <v>63</v>
      </c>
      <c r="G35" t="s">
        <v>16</v>
      </c>
      <c r="H35">
        <v>540</v>
      </c>
      <c r="I35">
        <v>600</v>
      </c>
      <c r="J35">
        <v>750</v>
      </c>
      <c r="K35">
        <v>900</v>
      </c>
      <c r="L35" t="s">
        <v>48</v>
      </c>
      <c r="M35" s="11">
        <v>30000</v>
      </c>
      <c r="Q35" t="str">
        <f t="shared" si="1"/>
        <v>Alten Sverige ABE2.4 Testledare</v>
      </c>
      <c r="R35" s="61">
        <v>540</v>
      </c>
      <c r="S35" s="61">
        <v>600</v>
      </c>
      <c r="T35" s="61">
        <v>750</v>
      </c>
      <c r="U35" s="61">
        <v>900</v>
      </c>
      <c r="W35" s="61">
        <f t="shared" si="2"/>
        <v>0.03</v>
      </c>
      <c r="Z35" s="61"/>
      <c r="AA35" s="61"/>
      <c r="AB35" s="61"/>
      <c r="AC35" s="61"/>
    </row>
    <row r="36" spans="1:29" ht="15" customHeight="1" x14ac:dyDescent="0.35">
      <c r="A36" t="s">
        <v>102</v>
      </c>
      <c r="B36" t="s">
        <v>103</v>
      </c>
      <c r="C36" t="s">
        <v>6</v>
      </c>
      <c r="D36" t="s">
        <v>50</v>
      </c>
      <c r="E36" t="s">
        <v>2</v>
      </c>
      <c r="F36" t="s">
        <v>63</v>
      </c>
      <c r="G36" t="s">
        <v>17</v>
      </c>
      <c r="H36">
        <v>540</v>
      </c>
      <c r="I36">
        <v>600</v>
      </c>
      <c r="J36">
        <v>750</v>
      </c>
      <c r="K36">
        <v>900</v>
      </c>
      <c r="L36" t="s">
        <v>48</v>
      </c>
      <c r="M36" s="11">
        <v>30000</v>
      </c>
      <c r="Q36" t="str">
        <f t="shared" si="1"/>
        <v>Alten Sverige ABE2.5 IT-controller</v>
      </c>
      <c r="R36" s="61">
        <v>540</v>
      </c>
      <c r="S36" s="61">
        <v>600</v>
      </c>
      <c r="T36" s="61">
        <v>750</v>
      </c>
      <c r="U36" s="61">
        <v>900</v>
      </c>
      <c r="W36" s="61">
        <f t="shared" si="2"/>
        <v>0.03</v>
      </c>
      <c r="Z36" s="61"/>
      <c r="AA36" s="61"/>
      <c r="AB36" s="61"/>
      <c r="AC36" s="61"/>
    </row>
    <row r="37" spans="1:29" ht="15" customHeight="1" x14ac:dyDescent="0.35">
      <c r="A37" t="s">
        <v>102</v>
      </c>
      <c r="B37" t="s">
        <v>103</v>
      </c>
      <c r="C37" t="s">
        <v>6</v>
      </c>
      <c r="D37" t="s">
        <v>51</v>
      </c>
      <c r="E37" t="s">
        <v>2</v>
      </c>
      <c r="F37" t="s">
        <v>63</v>
      </c>
      <c r="G37" t="s">
        <v>18</v>
      </c>
      <c r="H37">
        <v>540</v>
      </c>
      <c r="I37">
        <v>600</v>
      </c>
      <c r="J37">
        <v>750</v>
      </c>
      <c r="K37">
        <v>850</v>
      </c>
      <c r="L37" t="s">
        <v>48</v>
      </c>
      <c r="M37" s="11">
        <v>30000</v>
      </c>
      <c r="Q37" t="str">
        <f t="shared" si="1"/>
        <v>Alten Sverige ABE3.1 Systemutvecklare</v>
      </c>
      <c r="R37" s="61">
        <v>540</v>
      </c>
      <c r="S37" s="61">
        <v>600</v>
      </c>
      <c r="T37" s="61">
        <v>750</v>
      </c>
      <c r="U37" s="61">
        <v>850</v>
      </c>
      <c r="W37" s="61">
        <f t="shared" si="2"/>
        <v>0.03</v>
      </c>
      <c r="Z37" s="61"/>
      <c r="AA37" s="61"/>
      <c r="AB37" s="61"/>
      <c r="AC37" s="61"/>
    </row>
    <row r="38" spans="1:29" ht="15" customHeight="1" x14ac:dyDescent="0.35">
      <c r="A38" t="s">
        <v>102</v>
      </c>
      <c r="B38" t="s">
        <v>103</v>
      </c>
      <c r="C38" t="s">
        <v>6</v>
      </c>
      <c r="D38" t="s">
        <v>51</v>
      </c>
      <c r="E38" t="s">
        <v>2</v>
      </c>
      <c r="F38" t="s">
        <v>63</v>
      </c>
      <c r="G38" t="s">
        <v>19</v>
      </c>
      <c r="H38">
        <v>540</v>
      </c>
      <c r="I38">
        <v>600</v>
      </c>
      <c r="J38">
        <v>750</v>
      </c>
      <c r="K38">
        <v>850</v>
      </c>
      <c r="L38" t="s">
        <v>48</v>
      </c>
      <c r="M38" s="11">
        <v>30000</v>
      </c>
      <c r="Q38" t="str">
        <f t="shared" si="1"/>
        <v>Alten Sverige ABE3.2 Systemintegratör</v>
      </c>
      <c r="R38" s="61">
        <v>540</v>
      </c>
      <c r="S38" s="61">
        <v>600</v>
      </c>
      <c r="T38" s="61">
        <v>750</v>
      </c>
      <c r="U38" s="61">
        <v>850</v>
      </c>
      <c r="W38" s="61">
        <f t="shared" si="2"/>
        <v>0.03</v>
      </c>
      <c r="Z38" s="61"/>
      <c r="AA38" s="61"/>
      <c r="AB38" s="61"/>
      <c r="AC38" s="61"/>
    </row>
    <row r="39" spans="1:29" ht="15" customHeight="1" x14ac:dyDescent="0.35">
      <c r="A39" t="s">
        <v>102</v>
      </c>
      <c r="B39" t="s">
        <v>103</v>
      </c>
      <c r="C39" t="s">
        <v>6</v>
      </c>
      <c r="D39" t="s">
        <v>51</v>
      </c>
      <c r="E39" t="s">
        <v>3</v>
      </c>
      <c r="F39" t="s">
        <v>63</v>
      </c>
      <c r="G39" t="s">
        <v>20</v>
      </c>
      <c r="H39">
        <v>540</v>
      </c>
      <c r="I39">
        <v>600</v>
      </c>
      <c r="J39">
        <v>750</v>
      </c>
      <c r="K39">
        <v>850</v>
      </c>
      <c r="L39" t="s">
        <v>48</v>
      </c>
      <c r="M39" s="11">
        <v>30000</v>
      </c>
      <c r="Q39" t="str">
        <f t="shared" si="1"/>
        <v>Alten Sverige ABE3.3 Tekniker</v>
      </c>
      <c r="R39" s="61">
        <v>540</v>
      </c>
      <c r="S39" s="61">
        <v>600</v>
      </c>
      <c r="T39" s="61">
        <v>750</v>
      </c>
      <c r="U39" s="61">
        <v>850</v>
      </c>
      <c r="W39" s="61">
        <f t="shared" si="2"/>
        <v>0.03</v>
      </c>
      <c r="Z39" s="61"/>
      <c r="AA39" s="61"/>
      <c r="AB39" s="61"/>
      <c r="AC39" s="61"/>
    </row>
    <row r="40" spans="1:29" ht="15" customHeight="1" x14ac:dyDescent="0.35">
      <c r="A40" t="s">
        <v>102</v>
      </c>
      <c r="B40" t="s">
        <v>103</v>
      </c>
      <c r="C40" t="s">
        <v>6</v>
      </c>
      <c r="D40" t="s">
        <v>51</v>
      </c>
      <c r="E40" t="s">
        <v>3</v>
      </c>
      <c r="F40" t="s">
        <v>63</v>
      </c>
      <c r="G40" t="s">
        <v>21</v>
      </c>
      <c r="H40">
        <v>540</v>
      </c>
      <c r="I40">
        <v>600</v>
      </c>
      <c r="J40">
        <v>750</v>
      </c>
      <c r="K40">
        <v>850</v>
      </c>
      <c r="L40" t="s">
        <v>48</v>
      </c>
      <c r="M40" s="11">
        <v>30000</v>
      </c>
      <c r="Q40" t="str">
        <f t="shared" si="1"/>
        <v>Alten Sverige ABE3.4 Testare</v>
      </c>
      <c r="R40" s="61">
        <v>540</v>
      </c>
      <c r="S40" s="61">
        <v>600</v>
      </c>
      <c r="T40" s="61">
        <v>750</v>
      </c>
      <c r="U40" s="61">
        <v>850</v>
      </c>
      <c r="W40" s="61">
        <f t="shared" si="2"/>
        <v>0.03</v>
      </c>
      <c r="Z40" s="61"/>
      <c r="AA40" s="61"/>
      <c r="AB40" s="61"/>
      <c r="AC40" s="61"/>
    </row>
    <row r="41" spans="1:29" ht="15" customHeight="1" x14ac:dyDescent="0.35">
      <c r="A41" t="s">
        <v>102</v>
      </c>
      <c r="B41" t="s">
        <v>103</v>
      </c>
      <c r="C41" t="s">
        <v>6</v>
      </c>
      <c r="D41" t="s">
        <v>52</v>
      </c>
      <c r="E41" t="s">
        <v>2</v>
      </c>
      <c r="F41" t="s">
        <v>63</v>
      </c>
      <c r="G41" t="s">
        <v>53</v>
      </c>
      <c r="H41">
        <v>607.5</v>
      </c>
      <c r="I41">
        <v>675</v>
      </c>
      <c r="J41">
        <v>750</v>
      </c>
      <c r="K41">
        <v>900</v>
      </c>
      <c r="L41" t="s">
        <v>48</v>
      </c>
      <c r="M41" s="11">
        <v>30000</v>
      </c>
      <c r="Q41" t="str">
        <f t="shared" si="1"/>
        <v>Alten Sverige ABE4.1 Enterprisearkitekt</v>
      </c>
      <c r="R41" s="61">
        <v>608</v>
      </c>
      <c r="S41" s="61">
        <v>675</v>
      </c>
      <c r="T41" s="61">
        <v>750</v>
      </c>
      <c r="U41" s="61">
        <v>900</v>
      </c>
      <c r="W41" s="61">
        <f t="shared" si="2"/>
        <v>0.03</v>
      </c>
      <c r="Z41" s="61"/>
      <c r="AA41" s="61"/>
      <c r="AB41" s="61"/>
      <c r="AC41" s="61"/>
    </row>
    <row r="42" spans="1:29" ht="15" customHeight="1" x14ac:dyDescent="0.35">
      <c r="A42" t="s">
        <v>102</v>
      </c>
      <c r="B42" t="s">
        <v>103</v>
      </c>
      <c r="C42" t="s">
        <v>6</v>
      </c>
      <c r="D42" t="s">
        <v>52</v>
      </c>
      <c r="E42" t="s">
        <v>2</v>
      </c>
      <c r="F42" t="s">
        <v>63</v>
      </c>
      <c r="G42" t="s">
        <v>54</v>
      </c>
      <c r="H42">
        <v>607.5</v>
      </c>
      <c r="I42">
        <v>675</v>
      </c>
      <c r="J42">
        <v>750</v>
      </c>
      <c r="K42">
        <v>900</v>
      </c>
      <c r="L42" t="s">
        <v>48</v>
      </c>
      <c r="M42" s="11">
        <v>30000</v>
      </c>
      <c r="Q42" t="str">
        <f t="shared" si="1"/>
        <v>Alten Sverige ABE4.2 Verksamhetsarkitekt</v>
      </c>
      <c r="R42" s="61">
        <v>608</v>
      </c>
      <c r="S42" s="61">
        <v>675</v>
      </c>
      <c r="T42" s="61">
        <v>750</v>
      </c>
      <c r="U42" s="61">
        <v>900</v>
      </c>
      <c r="W42" s="61">
        <f t="shared" si="2"/>
        <v>0.03</v>
      </c>
      <c r="Z42" s="61"/>
      <c r="AA42" s="61"/>
      <c r="AB42" s="61"/>
      <c r="AC42" s="61"/>
    </row>
    <row r="43" spans="1:29" ht="15" customHeight="1" x14ac:dyDescent="0.35">
      <c r="A43" t="s">
        <v>102</v>
      </c>
      <c r="B43" t="s">
        <v>103</v>
      </c>
      <c r="C43" t="s">
        <v>6</v>
      </c>
      <c r="D43" t="s">
        <v>52</v>
      </c>
      <c r="E43" t="s">
        <v>2</v>
      </c>
      <c r="F43" t="s">
        <v>63</v>
      </c>
      <c r="G43" t="s">
        <v>55</v>
      </c>
      <c r="H43">
        <v>607.5</v>
      </c>
      <c r="I43">
        <v>675</v>
      </c>
      <c r="J43">
        <v>750</v>
      </c>
      <c r="K43">
        <v>900</v>
      </c>
      <c r="L43" t="s">
        <v>48</v>
      </c>
      <c r="M43" s="11">
        <v>30000</v>
      </c>
      <c r="Q43" t="str">
        <f t="shared" si="1"/>
        <v>Alten Sverige ABE4.3 Lösningsarkitekt</v>
      </c>
      <c r="R43" s="61">
        <v>608</v>
      </c>
      <c r="S43" s="61">
        <v>675</v>
      </c>
      <c r="T43" s="61">
        <v>750</v>
      </c>
      <c r="U43" s="61">
        <v>900</v>
      </c>
      <c r="W43" s="61">
        <f t="shared" si="2"/>
        <v>0.03</v>
      </c>
      <c r="Z43" s="61"/>
      <c r="AA43" s="61"/>
      <c r="AB43" s="61"/>
      <c r="AC43" s="61"/>
    </row>
    <row r="44" spans="1:29" ht="15" customHeight="1" x14ac:dyDescent="0.35">
      <c r="A44" t="s">
        <v>102</v>
      </c>
      <c r="B44" t="s">
        <v>103</v>
      </c>
      <c r="C44" t="s">
        <v>6</v>
      </c>
      <c r="D44" t="s">
        <v>52</v>
      </c>
      <c r="E44" t="s">
        <v>2</v>
      </c>
      <c r="F44" t="s">
        <v>63</v>
      </c>
      <c r="G44" t="s">
        <v>56</v>
      </c>
      <c r="H44">
        <v>607.5</v>
      </c>
      <c r="I44">
        <v>675</v>
      </c>
      <c r="J44">
        <v>750</v>
      </c>
      <c r="K44">
        <v>900</v>
      </c>
      <c r="L44" t="s">
        <v>48</v>
      </c>
      <c r="M44" s="11">
        <v>30000</v>
      </c>
      <c r="Q44" t="str">
        <f t="shared" si="1"/>
        <v>Alten Sverige ABE4.4 Mjukvaruarkitekt</v>
      </c>
      <c r="R44" s="61">
        <v>608</v>
      </c>
      <c r="S44" s="61">
        <v>675</v>
      </c>
      <c r="T44" s="61">
        <v>750</v>
      </c>
      <c r="U44" s="61">
        <v>900</v>
      </c>
      <c r="W44" s="61">
        <f t="shared" si="2"/>
        <v>0.03</v>
      </c>
      <c r="Z44" s="61"/>
      <c r="AA44" s="61"/>
      <c r="AB44" s="61"/>
      <c r="AC44" s="61"/>
    </row>
    <row r="45" spans="1:29" ht="15" customHeight="1" x14ac:dyDescent="0.35">
      <c r="A45" t="s">
        <v>102</v>
      </c>
      <c r="B45" t="s">
        <v>103</v>
      </c>
      <c r="C45" t="s">
        <v>6</v>
      </c>
      <c r="D45" t="s">
        <v>52</v>
      </c>
      <c r="E45" t="s">
        <v>2</v>
      </c>
      <c r="F45" t="s">
        <v>63</v>
      </c>
      <c r="G45" t="s">
        <v>57</v>
      </c>
      <c r="H45">
        <v>607.5</v>
      </c>
      <c r="I45">
        <v>675</v>
      </c>
      <c r="J45">
        <v>750</v>
      </c>
      <c r="K45">
        <v>900</v>
      </c>
      <c r="L45" t="s">
        <v>48</v>
      </c>
      <c r="M45" s="11">
        <v>30000</v>
      </c>
      <c r="Q45" t="str">
        <f t="shared" si="1"/>
        <v>Alten Sverige ABE4.5 Infrastrukturarkitekt</v>
      </c>
      <c r="R45" s="61">
        <v>608</v>
      </c>
      <c r="S45" s="61">
        <v>675</v>
      </c>
      <c r="T45" s="61">
        <v>750</v>
      </c>
      <c r="U45" s="61">
        <v>900</v>
      </c>
      <c r="W45" s="61">
        <f t="shared" si="2"/>
        <v>0.03</v>
      </c>
      <c r="Z45" s="61"/>
      <c r="AA45" s="61"/>
      <c r="AB45" s="61"/>
      <c r="AC45" s="61"/>
    </row>
    <row r="46" spans="1:29" ht="15" customHeight="1" x14ac:dyDescent="0.35">
      <c r="A46" t="s">
        <v>102</v>
      </c>
      <c r="B46" t="s">
        <v>103</v>
      </c>
      <c r="C46" t="s">
        <v>6</v>
      </c>
      <c r="D46" t="s">
        <v>58</v>
      </c>
      <c r="E46" t="s">
        <v>2</v>
      </c>
      <c r="F46" t="s">
        <v>63</v>
      </c>
      <c r="G46" t="s">
        <v>22</v>
      </c>
      <c r="H46">
        <v>540</v>
      </c>
      <c r="I46">
        <v>600</v>
      </c>
      <c r="J46">
        <v>750</v>
      </c>
      <c r="K46">
        <v>900</v>
      </c>
      <c r="L46" t="s">
        <v>48</v>
      </c>
      <c r="M46" s="11">
        <v>30000</v>
      </c>
      <c r="Q46" t="str">
        <f t="shared" si="1"/>
        <v>Alten Sverige ABE5.1 Säkerhetsstrateg/Säkerhetsanalytiker</v>
      </c>
      <c r="R46" s="61">
        <v>540</v>
      </c>
      <c r="S46" s="61">
        <v>600</v>
      </c>
      <c r="T46" s="61">
        <v>750</v>
      </c>
      <c r="U46" s="61">
        <v>900</v>
      </c>
      <c r="W46" s="61">
        <f t="shared" si="2"/>
        <v>0.03</v>
      </c>
      <c r="Z46" s="61"/>
      <c r="AA46" s="61"/>
      <c r="AB46" s="61"/>
      <c r="AC46" s="61"/>
    </row>
    <row r="47" spans="1:29" ht="15" customHeight="1" x14ac:dyDescent="0.35">
      <c r="A47" t="s">
        <v>102</v>
      </c>
      <c r="B47" t="s">
        <v>103</v>
      </c>
      <c r="C47" t="s">
        <v>6</v>
      </c>
      <c r="D47" t="s">
        <v>58</v>
      </c>
      <c r="E47" t="s">
        <v>2</v>
      </c>
      <c r="F47" t="s">
        <v>63</v>
      </c>
      <c r="G47" t="s">
        <v>23</v>
      </c>
      <c r="H47">
        <v>540</v>
      </c>
      <c r="I47">
        <v>600</v>
      </c>
      <c r="J47">
        <v>750</v>
      </c>
      <c r="K47">
        <v>900</v>
      </c>
      <c r="L47" t="s">
        <v>48</v>
      </c>
      <c r="M47" s="11">
        <v>30000</v>
      </c>
      <c r="Q47" t="str">
        <f t="shared" si="1"/>
        <v>Alten Sverige ABE5.2 Risk Management</v>
      </c>
      <c r="R47" s="61">
        <v>540</v>
      </c>
      <c r="S47" s="61">
        <v>600</v>
      </c>
      <c r="T47" s="61">
        <v>750</v>
      </c>
      <c r="U47" s="61">
        <v>900</v>
      </c>
      <c r="W47" s="61">
        <f t="shared" si="2"/>
        <v>0.03</v>
      </c>
      <c r="Z47" s="61"/>
      <c r="AA47" s="61"/>
      <c r="AB47" s="61"/>
      <c r="AC47" s="61"/>
    </row>
    <row r="48" spans="1:29" ht="15" customHeight="1" x14ac:dyDescent="0.35">
      <c r="A48" t="s">
        <v>102</v>
      </c>
      <c r="B48" t="s">
        <v>103</v>
      </c>
      <c r="C48" t="s">
        <v>6</v>
      </c>
      <c r="D48" t="s">
        <v>58</v>
      </c>
      <c r="E48" t="s">
        <v>3</v>
      </c>
      <c r="F48" t="s">
        <v>63</v>
      </c>
      <c r="G48" t="s">
        <v>24</v>
      </c>
      <c r="H48">
        <v>540</v>
      </c>
      <c r="I48">
        <v>600</v>
      </c>
      <c r="J48">
        <v>750</v>
      </c>
      <c r="K48">
        <v>900</v>
      </c>
      <c r="L48" t="s">
        <v>48</v>
      </c>
      <c r="M48" s="11">
        <v>30000</v>
      </c>
      <c r="Q48" t="str">
        <f t="shared" si="1"/>
        <v>Alten Sverige ABE5.3 Säkerhetstekniker</v>
      </c>
      <c r="R48" s="61">
        <v>540</v>
      </c>
      <c r="S48" s="61">
        <v>600</v>
      </c>
      <c r="T48" s="61">
        <v>750</v>
      </c>
      <c r="U48" s="61">
        <v>900</v>
      </c>
      <c r="W48" s="61">
        <f t="shared" si="2"/>
        <v>0.03</v>
      </c>
      <c r="Z48" s="61"/>
      <c r="AA48" s="61"/>
      <c r="AB48" s="61"/>
      <c r="AC48" s="61"/>
    </row>
    <row r="49" spans="1:29" ht="15" customHeight="1" x14ac:dyDescent="0.35">
      <c r="A49" t="s">
        <v>102</v>
      </c>
      <c r="B49" t="s">
        <v>103</v>
      </c>
      <c r="C49" t="s">
        <v>6</v>
      </c>
      <c r="D49" t="s">
        <v>59</v>
      </c>
      <c r="E49" t="s">
        <v>2</v>
      </c>
      <c r="F49" t="s">
        <v>63</v>
      </c>
      <c r="G49" t="s">
        <v>60</v>
      </c>
      <c r="H49">
        <v>540</v>
      </c>
      <c r="I49">
        <v>600</v>
      </c>
      <c r="J49">
        <v>750</v>
      </c>
      <c r="K49">
        <v>900</v>
      </c>
      <c r="L49" t="s">
        <v>48</v>
      </c>
      <c r="M49" s="11">
        <v>30000</v>
      </c>
      <c r="Q49" t="str">
        <f t="shared" si="1"/>
        <v>Alten Sverige ABE6.1 Webbstrateg</v>
      </c>
      <c r="R49" s="61">
        <v>540</v>
      </c>
      <c r="S49" s="61">
        <v>600</v>
      </c>
      <c r="T49" s="61">
        <v>750</v>
      </c>
      <c r="U49" s="61">
        <v>900</v>
      </c>
      <c r="W49" s="61">
        <f t="shared" si="2"/>
        <v>0.03</v>
      </c>
      <c r="Z49" s="61"/>
      <c r="AA49" s="61"/>
      <c r="AB49" s="61"/>
      <c r="AC49" s="61"/>
    </row>
    <row r="50" spans="1:29" ht="15" customHeight="1" x14ac:dyDescent="0.35">
      <c r="A50" t="s">
        <v>102</v>
      </c>
      <c r="B50" t="s">
        <v>103</v>
      </c>
      <c r="C50" t="s">
        <v>6</v>
      </c>
      <c r="D50" t="s">
        <v>59</v>
      </c>
      <c r="E50" t="s">
        <v>2</v>
      </c>
      <c r="F50" t="s">
        <v>63</v>
      </c>
      <c r="G50" t="s">
        <v>25</v>
      </c>
      <c r="H50">
        <v>540</v>
      </c>
      <c r="I50">
        <v>600</v>
      </c>
      <c r="J50">
        <v>750</v>
      </c>
      <c r="K50">
        <v>900</v>
      </c>
      <c r="L50" t="s">
        <v>48</v>
      </c>
      <c r="M50" s="11">
        <v>30000</v>
      </c>
      <c r="Q50" t="str">
        <f t="shared" si="1"/>
        <v>Alten Sverige ABE6.2 Interaktionsdesigner</v>
      </c>
      <c r="R50" s="61">
        <v>540</v>
      </c>
      <c r="S50" s="61">
        <v>600</v>
      </c>
      <c r="T50" s="61">
        <v>750</v>
      </c>
      <c r="U50" s="61">
        <v>900</v>
      </c>
      <c r="W50" s="61">
        <f t="shared" si="2"/>
        <v>0.03</v>
      </c>
      <c r="Z50" s="61"/>
      <c r="AA50" s="61"/>
      <c r="AB50" s="61"/>
      <c r="AC50" s="61"/>
    </row>
    <row r="51" spans="1:29" ht="15" customHeight="1" x14ac:dyDescent="0.35">
      <c r="A51" t="s">
        <v>102</v>
      </c>
      <c r="B51" t="s">
        <v>103</v>
      </c>
      <c r="C51" t="s">
        <v>6</v>
      </c>
      <c r="D51" t="s">
        <v>59</v>
      </c>
      <c r="E51" t="s">
        <v>2</v>
      </c>
      <c r="F51" t="s">
        <v>63</v>
      </c>
      <c r="G51" t="s">
        <v>26</v>
      </c>
      <c r="H51">
        <v>540</v>
      </c>
      <c r="I51">
        <v>600</v>
      </c>
      <c r="J51">
        <v>750</v>
      </c>
      <c r="K51">
        <v>900</v>
      </c>
      <c r="L51" t="s">
        <v>48</v>
      </c>
      <c r="M51" s="11">
        <v>30000</v>
      </c>
      <c r="Q51" t="str">
        <f t="shared" si="1"/>
        <v>Alten Sverige ABE6.3 Grafisk formgivare</v>
      </c>
      <c r="R51" s="61">
        <v>540</v>
      </c>
      <c r="S51" s="61">
        <v>600</v>
      </c>
      <c r="T51" s="61">
        <v>750</v>
      </c>
      <c r="U51" s="61">
        <v>900</v>
      </c>
      <c r="W51" s="61">
        <f t="shared" si="2"/>
        <v>0.03</v>
      </c>
      <c r="Z51" s="61"/>
      <c r="AA51" s="61"/>
      <c r="AB51" s="61"/>
      <c r="AC51" s="61"/>
    </row>
    <row r="52" spans="1:29" ht="15" customHeight="1" x14ac:dyDescent="0.35">
      <c r="A52" t="s">
        <v>102</v>
      </c>
      <c r="B52" t="s">
        <v>103</v>
      </c>
      <c r="C52" t="s">
        <v>6</v>
      </c>
      <c r="D52" t="s">
        <v>59</v>
      </c>
      <c r="E52" t="s">
        <v>3</v>
      </c>
      <c r="F52" t="s">
        <v>63</v>
      </c>
      <c r="G52" t="s">
        <v>27</v>
      </c>
      <c r="H52">
        <v>540</v>
      </c>
      <c r="I52">
        <v>600</v>
      </c>
      <c r="J52">
        <v>750</v>
      </c>
      <c r="K52">
        <v>900</v>
      </c>
      <c r="L52" t="s">
        <v>48</v>
      </c>
      <c r="M52" s="11">
        <v>30000</v>
      </c>
      <c r="Q52" t="str">
        <f t="shared" si="1"/>
        <v>Alten Sverige ABE6.4 Testare av användbarhet</v>
      </c>
      <c r="R52" s="61">
        <v>540</v>
      </c>
      <c r="S52" s="61">
        <v>600</v>
      </c>
      <c r="T52" s="61">
        <v>750</v>
      </c>
      <c r="U52" s="61">
        <v>900</v>
      </c>
      <c r="W52" s="61">
        <f t="shared" si="2"/>
        <v>0.03</v>
      </c>
      <c r="Z52" s="61"/>
      <c r="AA52" s="61"/>
      <c r="AB52" s="61"/>
      <c r="AC52" s="61"/>
    </row>
    <row r="53" spans="1:29" ht="15" customHeight="1" x14ac:dyDescent="0.35">
      <c r="A53" t="s">
        <v>102</v>
      </c>
      <c r="B53" t="s">
        <v>103</v>
      </c>
      <c r="C53" t="s">
        <v>6</v>
      </c>
      <c r="D53" t="s">
        <v>61</v>
      </c>
      <c r="E53" t="s">
        <v>2</v>
      </c>
      <c r="F53" t="s">
        <v>63</v>
      </c>
      <c r="G53" t="s">
        <v>62</v>
      </c>
      <c r="H53">
        <v>450</v>
      </c>
      <c r="I53">
        <v>500</v>
      </c>
      <c r="J53">
        <v>550</v>
      </c>
      <c r="K53">
        <v>650</v>
      </c>
      <c r="L53" t="s">
        <v>48</v>
      </c>
      <c r="M53" s="11">
        <v>30000</v>
      </c>
      <c r="Q53" t="str">
        <f t="shared" si="1"/>
        <v>Alten Sverige ABE7.1 Teknikstöd – på plats</v>
      </c>
      <c r="R53" s="61">
        <v>450</v>
      </c>
      <c r="S53" s="61">
        <v>500</v>
      </c>
      <c r="T53" s="61">
        <v>550</v>
      </c>
      <c r="U53" s="61">
        <v>650</v>
      </c>
      <c r="W53" s="61">
        <f t="shared" si="2"/>
        <v>0.03</v>
      </c>
      <c r="Z53" s="61"/>
      <c r="AA53" s="61"/>
      <c r="AB53" s="61"/>
      <c r="AC53" s="61"/>
    </row>
    <row r="54" spans="1:29" ht="15" customHeight="1" x14ac:dyDescent="0.35">
      <c r="A54" t="s">
        <v>121</v>
      </c>
      <c r="B54" t="s">
        <v>122</v>
      </c>
      <c r="C54" t="s">
        <v>5</v>
      </c>
      <c r="D54" t="s">
        <v>47</v>
      </c>
      <c r="E54" t="s">
        <v>2</v>
      </c>
      <c r="F54" t="s">
        <v>63</v>
      </c>
      <c r="G54" t="s">
        <v>10</v>
      </c>
      <c r="H54">
        <v>538.65</v>
      </c>
      <c r="I54">
        <v>598.5</v>
      </c>
      <c r="J54">
        <v>665</v>
      </c>
      <c r="K54">
        <v>950</v>
      </c>
      <c r="L54" t="s">
        <v>48</v>
      </c>
      <c r="M54" s="11">
        <v>20000</v>
      </c>
      <c r="Q54" t="str">
        <f t="shared" si="1"/>
        <v>Antigo Consulting ABD1.1 IT- eller Digitaliseringsstrateg</v>
      </c>
      <c r="R54" s="61">
        <v>539</v>
      </c>
      <c r="S54" s="61">
        <v>599</v>
      </c>
      <c r="T54" s="61">
        <v>665</v>
      </c>
      <c r="U54" s="61">
        <v>950</v>
      </c>
      <c r="W54" s="61">
        <f t="shared" si="2"/>
        <v>0.02</v>
      </c>
      <c r="Z54" s="61"/>
      <c r="AA54" s="61"/>
      <c r="AB54" s="61"/>
      <c r="AC54" s="61"/>
    </row>
    <row r="55" spans="1:29" ht="15" customHeight="1" x14ac:dyDescent="0.35">
      <c r="A55" s="61" t="s">
        <v>121</v>
      </c>
      <c r="B55" t="s">
        <v>122</v>
      </c>
      <c r="C55" t="s">
        <v>5</v>
      </c>
      <c r="D55" t="s">
        <v>47</v>
      </c>
      <c r="E55" t="s">
        <v>2</v>
      </c>
      <c r="F55" t="s">
        <v>63</v>
      </c>
      <c r="G55" t="s">
        <v>11</v>
      </c>
      <c r="H55">
        <v>538.65</v>
      </c>
      <c r="I55">
        <v>598.5</v>
      </c>
      <c r="J55">
        <v>665</v>
      </c>
      <c r="K55">
        <v>950</v>
      </c>
      <c r="L55" t="s">
        <v>48</v>
      </c>
      <c r="M55" s="11">
        <v>20000</v>
      </c>
      <c r="Q55" t="str">
        <f t="shared" si="1"/>
        <v>Antigo Consulting ABD1.2 Modelleringsledare</v>
      </c>
      <c r="R55" s="61">
        <v>539</v>
      </c>
      <c r="S55" s="61">
        <v>599</v>
      </c>
      <c r="T55" s="61">
        <v>665</v>
      </c>
      <c r="U55" s="61">
        <v>950</v>
      </c>
      <c r="W55" s="61">
        <f t="shared" si="2"/>
        <v>0.02</v>
      </c>
      <c r="Z55" s="61"/>
      <c r="AA55" s="61"/>
      <c r="AB55" s="61"/>
      <c r="AC55" s="61"/>
    </row>
    <row r="56" spans="1:29" ht="15" customHeight="1" x14ac:dyDescent="0.35">
      <c r="A56" s="61" t="s">
        <v>121</v>
      </c>
      <c r="B56" t="s">
        <v>122</v>
      </c>
      <c r="C56" t="s">
        <v>5</v>
      </c>
      <c r="D56" t="s">
        <v>47</v>
      </c>
      <c r="E56" t="s">
        <v>2</v>
      </c>
      <c r="F56" t="s">
        <v>63</v>
      </c>
      <c r="G56" t="s">
        <v>49</v>
      </c>
      <c r="H56">
        <v>538.65</v>
      </c>
      <c r="I56">
        <v>598.5</v>
      </c>
      <c r="J56">
        <v>665</v>
      </c>
      <c r="K56">
        <v>950</v>
      </c>
      <c r="L56" t="s">
        <v>48</v>
      </c>
      <c r="M56" s="11">
        <v>20000</v>
      </c>
      <c r="Q56" t="str">
        <f t="shared" si="1"/>
        <v>Antigo Consulting ABD1.3 Kravställare/Kravanalytiker</v>
      </c>
      <c r="R56" s="61">
        <v>539</v>
      </c>
      <c r="S56" s="61">
        <v>599</v>
      </c>
      <c r="T56" s="61">
        <v>665</v>
      </c>
      <c r="U56" s="61">
        <v>950</v>
      </c>
      <c r="W56" s="61">
        <f t="shared" si="2"/>
        <v>0.02</v>
      </c>
      <c r="Z56" s="61"/>
      <c r="AA56" s="61"/>
      <c r="AB56" s="61"/>
      <c r="AC56" s="61"/>
    </row>
    <row r="57" spans="1:29" ht="15" customHeight="1" x14ac:dyDescent="0.35">
      <c r="A57" s="61" t="s">
        <v>121</v>
      </c>
      <c r="B57" t="s">
        <v>122</v>
      </c>
      <c r="C57" t="s">
        <v>5</v>
      </c>
      <c r="D57" t="s">
        <v>47</v>
      </c>
      <c r="E57" t="s">
        <v>2</v>
      </c>
      <c r="F57" t="s">
        <v>63</v>
      </c>
      <c r="G57" t="s">
        <v>12</v>
      </c>
      <c r="H57">
        <v>538.65</v>
      </c>
      <c r="I57">
        <v>598.5</v>
      </c>
      <c r="J57">
        <v>665</v>
      </c>
      <c r="K57">
        <v>950</v>
      </c>
      <c r="L57" t="s">
        <v>48</v>
      </c>
      <c r="M57" s="11">
        <v>20000</v>
      </c>
      <c r="Q57" t="str">
        <f t="shared" si="1"/>
        <v>Antigo Consulting ABD1.4 Metodstöd</v>
      </c>
      <c r="R57" s="61">
        <v>539</v>
      </c>
      <c r="S57" s="61">
        <v>599</v>
      </c>
      <c r="T57" s="61">
        <v>665</v>
      </c>
      <c r="U57" s="61">
        <v>950</v>
      </c>
      <c r="W57" s="61">
        <f t="shared" si="2"/>
        <v>0.02</v>
      </c>
      <c r="Z57" s="61"/>
      <c r="AA57" s="61"/>
      <c r="AB57" s="61"/>
      <c r="AC57" s="61"/>
    </row>
    <row r="58" spans="1:29" ht="15" customHeight="1" x14ac:dyDescent="0.35">
      <c r="A58" s="61" t="s">
        <v>121</v>
      </c>
      <c r="B58" t="s">
        <v>122</v>
      </c>
      <c r="C58" t="s">
        <v>5</v>
      </c>
      <c r="D58" t="s">
        <v>50</v>
      </c>
      <c r="E58" t="s">
        <v>2</v>
      </c>
      <c r="F58" t="s">
        <v>63</v>
      </c>
      <c r="G58" t="s">
        <v>13</v>
      </c>
      <c r="H58">
        <v>419.40000000000003</v>
      </c>
      <c r="I58">
        <v>466</v>
      </c>
      <c r="J58">
        <v>665</v>
      </c>
      <c r="K58">
        <v>950</v>
      </c>
      <c r="L58" t="s">
        <v>48</v>
      </c>
      <c r="M58" s="11">
        <v>20000</v>
      </c>
      <c r="Q58" t="str">
        <f t="shared" si="1"/>
        <v>Antigo Consulting ABD2.1 Projektledare</v>
      </c>
      <c r="R58" s="61">
        <v>419</v>
      </c>
      <c r="S58" s="61">
        <v>466</v>
      </c>
      <c r="T58" s="61">
        <v>665</v>
      </c>
      <c r="U58" s="61">
        <v>950</v>
      </c>
      <c r="W58" s="61">
        <f t="shared" si="2"/>
        <v>0.02</v>
      </c>
      <c r="Z58" s="61"/>
      <c r="AA58" s="61"/>
      <c r="AB58" s="61"/>
      <c r="AC58" s="61"/>
    </row>
    <row r="59" spans="1:29" ht="15" customHeight="1" x14ac:dyDescent="0.35">
      <c r="A59" s="61" t="s">
        <v>121</v>
      </c>
      <c r="B59" t="s">
        <v>122</v>
      </c>
      <c r="C59" t="s">
        <v>5</v>
      </c>
      <c r="D59" t="s">
        <v>50</v>
      </c>
      <c r="E59" t="s">
        <v>2</v>
      </c>
      <c r="F59" t="s">
        <v>63</v>
      </c>
      <c r="G59" t="s">
        <v>14</v>
      </c>
      <c r="H59">
        <v>419.40000000000003</v>
      </c>
      <c r="I59">
        <v>466</v>
      </c>
      <c r="J59">
        <v>665</v>
      </c>
      <c r="K59">
        <v>950</v>
      </c>
      <c r="L59" t="s">
        <v>48</v>
      </c>
      <c r="M59" s="11">
        <v>20000</v>
      </c>
      <c r="Q59" t="str">
        <f t="shared" si="1"/>
        <v>Antigo Consulting ABD2.2 Teknisk projektledare</v>
      </c>
      <c r="R59" s="61">
        <v>419</v>
      </c>
      <c r="S59" s="61">
        <v>466</v>
      </c>
      <c r="T59" s="61">
        <v>665</v>
      </c>
      <c r="U59" s="61">
        <v>950</v>
      </c>
      <c r="W59" s="61">
        <f t="shared" si="2"/>
        <v>0.02</v>
      </c>
      <c r="Z59" s="61"/>
      <c r="AA59" s="61"/>
      <c r="AB59" s="61"/>
      <c r="AC59" s="61"/>
    </row>
    <row r="60" spans="1:29" ht="15" customHeight="1" x14ac:dyDescent="0.35">
      <c r="A60" s="61" t="s">
        <v>121</v>
      </c>
      <c r="B60" t="s">
        <v>122</v>
      </c>
      <c r="C60" t="s">
        <v>5</v>
      </c>
      <c r="D60" t="s">
        <v>50</v>
      </c>
      <c r="E60" t="s">
        <v>2</v>
      </c>
      <c r="F60" t="s">
        <v>63</v>
      </c>
      <c r="G60" t="s">
        <v>15</v>
      </c>
      <c r="H60">
        <v>419.40000000000003</v>
      </c>
      <c r="I60">
        <v>466</v>
      </c>
      <c r="J60">
        <v>665</v>
      </c>
      <c r="K60">
        <v>950</v>
      </c>
      <c r="L60" t="s">
        <v>48</v>
      </c>
      <c r="M60" s="11">
        <v>20000</v>
      </c>
      <c r="Q60" t="str">
        <f t="shared" si="1"/>
        <v>Antigo Consulting ABD2.3 Process-/Förändringsledare</v>
      </c>
      <c r="R60" s="61">
        <v>419</v>
      </c>
      <c r="S60" s="61">
        <v>466</v>
      </c>
      <c r="T60" s="61">
        <v>665</v>
      </c>
      <c r="U60" s="61">
        <v>950</v>
      </c>
      <c r="W60" s="61">
        <f t="shared" si="2"/>
        <v>0.02</v>
      </c>
      <c r="Z60" s="61"/>
      <c r="AA60" s="61"/>
      <c r="AB60" s="61"/>
      <c r="AC60" s="61"/>
    </row>
    <row r="61" spans="1:29" ht="15" customHeight="1" x14ac:dyDescent="0.35">
      <c r="A61" s="61" t="s">
        <v>121</v>
      </c>
      <c r="B61" t="s">
        <v>122</v>
      </c>
      <c r="C61" t="s">
        <v>5</v>
      </c>
      <c r="D61" t="s">
        <v>50</v>
      </c>
      <c r="E61" t="s">
        <v>2</v>
      </c>
      <c r="F61" t="s">
        <v>63</v>
      </c>
      <c r="G61" t="s">
        <v>16</v>
      </c>
      <c r="H61">
        <v>419.40000000000003</v>
      </c>
      <c r="I61">
        <v>466</v>
      </c>
      <c r="J61">
        <v>665</v>
      </c>
      <c r="K61">
        <v>950</v>
      </c>
      <c r="L61" t="s">
        <v>48</v>
      </c>
      <c r="M61" s="11">
        <v>20000</v>
      </c>
      <c r="Q61" t="str">
        <f t="shared" si="1"/>
        <v>Antigo Consulting ABD2.4 Testledare</v>
      </c>
      <c r="R61" s="61">
        <v>419</v>
      </c>
      <c r="S61" s="61">
        <v>466</v>
      </c>
      <c r="T61" s="61">
        <v>665</v>
      </c>
      <c r="U61" s="61">
        <v>950</v>
      </c>
      <c r="W61" s="61">
        <f t="shared" si="2"/>
        <v>0.02</v>
      </c>
      <c r="Z61" s="61"/>
      <c r="AA61" s="61"/>
      <c r="AB61" s="61"/>
      <c r="AC61" s="61"/>
    </row>
    <row r="62" spans="1:29" ht="15" customHeight="1" x14ac:dyDescent="0.35">
      <c r="A62" s="61" t="s">
        <v>121</v>
      </c>
      <c r="B62" t="s">
        <v>122</v>
      </c>
      <c r="C62" t="s">
        <v>5</v>
      </c>
      <c r="D62" t="s">
        <v>50</v>
      </c>
      <c r="E62" t="s">
        <v>2</v>
      </c>
      <c r="F62" t="s">
        <v>63</v>
      </c>
      <c r="G62" t="s">
        <v>17</v>
      </c>
      <c r="H62">
        <v>419.40000000000003</v>
      </c>
      <c r="I62">
        <v>466</v>
      </c>
      <c r="J62">
        <v>665</v>
      </c>
      <c r="K62">
        <v>950</v>
      </c>
      <c r="L62" t="s">
        <v>48</v>
      </c>
      <c r="M62" s="11">
        <v>20000</v>
      </c>
      <c r="Q62" t="str">
        <f t="shared" si="1"/>
        <v>Antigo Consulting ABD2.5 IT-controller</v>
      </c>
      <c r="R62" s="61">
        <v>419</v>
      </c>
      <c r="S62" s="61">
        <v>466</v>
      </c>
      <c r="T62" s="61">
        <v>665</v>
      </c>
      <c r="U62" s="61">
        <v>950</v>
      </c>
      <c r="W62" s="61">
        <f t="shared" si="2"/>
        <v>0.02</v>
      </c>
      <c r="Z62" s="61"/>
      <c r="AA62" s="61"/>
      <c r="AB62" s="61"/>
      <c r="AC62" s="61"/>
    </row>
    <row r="63" spans="1:29" ht="15" customHeight="1" x14ac:dyDescent="0.35">
      <c r="A63" s="61" t="s">
        <v>121</v>
      </c>
      <c r="B63" t="s">
        <v>122</v>
      </c>
      <c r="C63" t="s">
        <v>5</v>
      </c>
      <c r="D63" t="s">
        <v>51</v>
      </c>
      <c r="E63" t="s">
        <v>2</v>
      </c>
      <c r="F63" t="s">
        <v>63</v>
      </c>
      <c r="G63" t="s">
        <v>18</v>
      </c>
      <c r="H63">
        <v>504</v>
      </c>
      <c r="I63">
        <v>560</v>
      </c>
      <c r="J63">
        <v>800</v>
      </c>
      <c r="K63">
        <v>900</v>
      </c>
      <c r="L63" t="s">
        <v>48</v>
      </c>
      <c r="M63" s="11">
        <v>20000</v>
      </c>
      <c r="Q63" t="str">
        <f t="shared" si="1"/>
        <v>Antigo Consulting ABD3.1 Systemutvecklare</v>
      </c>
      <c r="R63" s="61">
        <v>504</v>
      </c>
      <c r="S63" s="61">
        <v>560</v>
      </c>
      <c r="T63" s="61">
        <v>800</v>
      </c>
      <c r="U63" s="61">
        <v>900</v>
      </c>
      <c r="W63" s="61">
        <f t="shared" si="2"/>
        <v>0.02</v>
      </c>
      <c r="Z63" s="61"/>
      <c r="AA63" s="61"/>
      <c r="AB63" s="61"/>
      <c r="AC63" s="61"/>
    </row>
    <row r="64" spans="1:29" ht="15" customHeight="1" x14ac:dyDescent="0.35">
      <c r="A64" s="61" t="s">
        <v>121</v>
      </c>
      <c r="B64" t="s">
        <v>122</v>
      </c>
      <c r="C64" t="s">
        <v>5</v>
      </c>
      <c r="D64" t="s">
        <v>51</v>
      </c>
      <c r="E64" t="s">
        <v>2</v>
      </c>
      <c r="F64" t="s">
        <v>63</v>
      </c>
      <c r="G64" t="s">
        <v>19</v>
      </c>
      <c r="H64">
        <v>504</v>
      </c>
      <c r="I64">
        <v>560</v>
      </c>
      <c r="J64">
        <v>800</v>
      </c>
      <c r="K64">
        <v>900</v>
      </c>
      <c r="L64" t="s">
        <v>48</v>
      </c>
      <c r="M64" s="11">
        <v>20000</v>
      </c>
      <c r="Q64" t="str">
        <f t="shared" si="1"/>
        <v>Antigo Consulting ABD3.2 Systemintegratör</v>
      </c>
      <c r="R64" s="61">
        <v>504</v>
      </c>
      <c r="S64" s="61">
        <v>560</v>
      </c>
      <c r="T64" s="61">
        <v>800</v>
      </c>
      <c r="U64" s="61">
        <v>900</v>
      </c>
      <c r="W64" s="61">
        <f t="shared" si="2"/>
        <v>0.02</v>
      </c>
      <c r="Z64" s="61"/>
      <c r="AA64" s="61"/>
      <c r="AB64" s="61"/>
      <c r="AC64" s="61"/>
    </row>
    <row r="65" spans="1:29" ht="15" customHeight="1" x14ac:dyDescent="0.35">
      <c r="A65" s="61" t="s">
        <v>121</v>
      </c>
      <c r="B65" t="s">
        <v>122</v>
      </c>
      <c r="C65" t="s">
        <v>5</v>
      </c>
      <c r="D65" t="s">
        <v>51</v>
      </c>
      <c r="E65" t="s">
        <v>3</v>
      </c>
      <c r="F65" t="s">
        <v>63</v>
      </c>
      <c r="G65" t="s">
        <v>20</v>
      </c>
      <c r="H65">
        <v>504</v>
      </c>
      <c r="I65">
        <v>560</v>
      </c>
      <c r="J65">
        <v>800</v>
      </c>
      <c r="K65">
        <v>900</v>
      </c>
      <c r="L65" t="s">
        <v>48</v>
      </c>
      <c r="M65" s="11">
        <v>20000</v>
      </c>
      <c r="Q65" t="str">
        <f t="shared" si="1"/>
        <v>Antigo Consulting ABD3.3 Tekniker</v>
      </c>
      <c r="R65" s="61">
        <v>504</v>
      </c>
      <c r="S65" s="61">
        <v>560</v>
      </c>
      <c r="T65" s="61">
        <v>800</v>
      </c>
      <c r="U65" s="61">
        <v>900</v>
      </c>
      <c r="W65" s="61">
        <f t="shared" si="2"/>
        <v>0.02</v>
      </c>
      <c r="Z65" s="61"/>
      <c r="AA65" s="61"/>
      <c r="AB65" s="61"/>
      <c r="AC65" s="61"/>
    </row>
    <row r="66" spans="1:29" ht="15" customHeight="1" x14ac:dyDescent="0.35">
      <c r="A66" s="61" t="s">
        <v>121</v>
      </c>
      <c r="B66" t="s">
        <v>122</v>
      </c>
      <c r="C66" t="s">
        <v>5</v>
      </c>
      <c r="D66" t="s">
        <v>51</v>
      </c>
      <c r="E66" t="s">
        <v>3</v>
      </c>
      <c r="F66" t="s">
        <v>63</v>
      </c>
      <c r="G66" t="s">
        <v>21</v>
      </c>
      <c r="H66">
        <v>504</v>
      </c>
      <c r="I66">
        <v>560</v>
      </c>
      <c r="J66">
        <v>800</v>
      </c>
      <c r="K66">
        <v>900</v>
      </c>
      <c r="L66" t="s">
        <v>48</v>
      </c>
      <c r="M66" s="11">
        <v>20000</v>
      </c>
      <c r="Q66" t="str">
        <f t="shared" si="1"/>
        <v>Antigo Consulting ABD3.4 Testare</v>
      </c>
      <c r="R66" s="61">
        <v>504</v>
      </c>
      <c r="S66" s="61">
        <v>560</v>
      </c>
      <c r="T66" s="61">
        <v>800</v>
      </c>
      <c r="U66" s="61">
        <v>900</v>
      </c>
      <c r="W66" s="61">
        <f t="shared" si="2"/>
        <v>0.02</v>
      </c>
      <c r="Z66" s="61"/>
      <c r="AA66" s="61"/>
      <c r="AB66" s="61"/>
      <c r="AC66" s="61"/>
    </row>
    <row r="67" spans="1:29" ht="15" customHeight="1" x14ac:dyDescent="0.35">
      <c r="A67" s="61" t="s">
        <v>121</v>
      </c>
      <c r="B67" t="s">
        <v>122</v>
      </c>
      <c r="C67" t="s">
        <v>5</v>
      </c>
      <c r="D67" t="s">
        <v>52</v>
      </c>
      <c r="E67" t="s">
        <v>2</v>
      </c>
      <c r="F67" t="s">
        <v>63</v>
      </c>
      <c r="G67" t="s">
        <v>53</v>
      </c>
      <c r="H67">
        <v>405</v>
      </c>
      <c r="I67">
        <v>450</v>
      </c>
      <c r="J67">
        <v>500</v>
      </c>
      <c r="K67">
        <v>650</v>
      </c>
      <c r="L67" t="s">
        <v>48</v>
      </c>
      <c r="M67" s="11">
        <v>20000</v>
      </c>
      <c r="Q67" t="str">
        <f t="shared" ref="Q67:Q130" si="3">$A67&amp;$C67&amp;$G67</f>
        <v>Antigo Consulting ABD4.1 Enterprisearkitekt</v>
      </c>
      <c r="R67" s="61">
        <v>405</v>
      </c>
      <c r="S67" s="61">
        <v>450</v>
      </c>
      <c r="T67" s="61">
        <v>500</v>
      </c>
      <c r="U67" s="61">
        <v>650</v>
      </c>
      <c r="W67" s="61">
        <f t="shared" ref="W67:W130" si="4">M67/1000000</f>
        <v>0.02</v>
      </c>
      <c r="Z67" s="61"/>
      <c r="AA67" s="61"/>
      <c r="AB67" s="61"/>
      <c r="AC67" s="61"/>
    </row>
    <row r="68" spans="1:29" ht="15" customHeight="1" x14ac:dyDescent="0.35">
      <c r="A68" s="61" t="s">
        <v>121</v>
      </c>
      <c r="B68" t="s">
        <v>122</v>
      </c>
      <c r="C68" t="s">
        <v>5</v>
      </c>
      <c r="D68" t="s">
        <v>52</v>
      </c>
      <c r="E68" t="s">
        <v>2</v>
      </c>
      <c r="F68" t="s">
        <v>63</v>
      </c>
      <c r="G68" t="s">
        <v>54</v>
      </c>
      <c r="H68">
        <v>405</v>
      </c>
      <c r="I68">
        <v>450</v>
      </c>
      <c r="J68">
        <v>500</v>
      </c>
      <c r="K68">
        <v>650</v>
      </c>
      <c r="L68" t="s">
        <v>48</v>
      </c>
      <c r="M68" s="11">
        <v>20000</v>
      </c>
      <c r="Q68" t="str">
        <f t="shared" si="3"/>
        <v>Antigo Consulting ABD4.2 Verksamhetsarkitekt</v>
      </c>
      <c r="R68" s="61">
        <v>405</v>
      </c>
      <c r="S68" s="61">
        <v>450</v>
      </c>
      <c r="T68" s="61">
        <v>500</v>
      </c>
      <c r="U68" s="61">
        <v>650</v>
      </c>
      <c r="W68" s="61">
        <f t="shared" si="4"/>
        <v>0.02</v>
      </c>
      <c r="Z68" s="61"/>
      <c r="AA68" s="61"/>
      <c r="AB68" s="61"/>
      <c r="AC68" s="61"/>
    </row>
    <row r="69" spans="1:29" ht="15" customHeight="1" x14ac:dyDescent="0.35">
      <c r="A69" s="61" t="s">
        <v>121</v>
      </c>
      <c r="B69" t="s">
        <v>122</v>
      </c>
      <c r="C69" t="s">
        <v>5</v>
      </c>
      <c r="D69" t="s">
        <v>52</v>
      </c>
      <c r="E69" t="s">
        <v>2</v>
      </c>
      <c r="F69" t="s">
        <v>63</v>
      </c>
      <c r="G69" t="s">
        <v>55</v>
      </c>
      <c r="H69">
        <v>405</v>
      </c>
      <c r="I69">
        <v>450</v>
      </c>
      <c r="J69">
        <v>500</v>
      </c>
      <c r="K69">
        <v>650</v>
      </c>
      <c r="L69" t="s">
        <v>48</v>
      </c>
      <c r="M69" s="11">
        <v>20000</v>
      </c>
      <c r="Q69" t="str">
        <f t="shared" si="3"/>
        <v>Antigo Consulting ABD4.3 Lösningsarkitekt</v>
      </c>
      <c r="R69" s="61">
        <v>405</v>
      </c>
      <c r="S69" s="61">
        <v>450</v>
      </c>
      <c r="T69" s="61">
        <v>500</v>
      </c>
      <c r="U69" s="61">
        <v>650</v>
      </c>
      <c r="W69" s="61">
        <f t="shared" si="4"/>
        <v>0.02</v>
      </c>
      <c r="Z69" s="61"/>
      <c r="AA69" s="61"/>
      <c r="AB69" s="61"/>
      <c r="AC69" s="61"/>
    </row>
    <row r="70" spans="1:29" ht="15" customHeight="1" x14ac:dyDescent="0.35">
      <c r="A70" s="61" t="s">
        <v>121</v>
      </c>
      <c r="B70" t="s">
        <v>122</v>
      </c>
      <c r="C70" t="s">
        <v>5</v>
      </c>
      <c r="D70" t="s">
        <v>52</v>
      </c>
      <c r="E70" t="s">
        <v>2</v>
      </c>
      <c r="F70" t="s">
        <v>63</v>
      </c>
      <c r="G70" t="s">
        <v>56</v>
      </c>
      <c r="H70">
        <v>405</v>
      </c>
      <c r="I70">
        <v>450</v>
      </c>
      <c r="J70">
        <v>500</v>
      </c>
      <c r="K70">
        <v>650</v>
      </c>
      <c r="L70" t="s">
        <v>48</v>
      </c>
      <c r="M70" s="11">
        <v>20000</v>
      </c>
      <c r="Q70" t="str">
        <f t="shared" si="3"/>
        <v>Antigo Consulting ABD4.4 Mjukvaruarkitekt</v>
      </c>
      <c r="R70" s="61">
        <v>405</v>
      </c>
      <c r="S70" s="61">
        <v>450</v>
      </c>
      <c r="T70" s="61">
        <v>500</v>
      </c>
      <c r="U70" s="61">
        <v>650</v>
      </c>
      <c r="W70" s="61">
        <f t="shared" si="4"/>
        <v>0.02</v>
      </c>
      <c r="Z70" s="61"/>
      <c r="AA70" s="61"/>
      <c r="AB70" s="61"/>
      <c r="AC70" s="61"/>
    </row>
    <row r="71" spans="1:29" ht="15" customHeight="1" x14ac:dyDescent="0.35">
      <c r="A71" s="61" t="s">
        <v>121</v>
      </c>
      <c r="B71" t="s">
        <v>122</v>
      </c>
      <c r="C71" t="s">
        <v>5</v>
      </c>
      <c r="D71" t="s">
        <v>52</v>
      </c>
      <c r="E71" t="s">
        <v>2</v>
      </c>
      <c r="F71" t="s">
        <v>63</v>
      </c>
      <c r="G71" t="s">
        <v>57</v>
      </c>
      <c r="H71">
        <v>405</v>
      </c>
      <c r="I71">
        <v>450</v>
      </c>
      <c r="J71">
        <v>500</v>
      </c>
      <c r="K71">
        <v>650</v>
      </c>
      <c r="L71" t="s">
        <v>48</v>
      </c>
      <c r="M71" s="11">
        <v>20000</v>
      </c>
      <c r="Q71" t="str">
        <f t="shared" si="3"/>
        <v>Antigo Consulting ABD4.5 Infrastrukturarkitekt</v>
      </c>
      <c r="R71" s="61">
        <v>405</v>
      </c>
      <c r="S71" s="61">
        <v>450</v>
      </c>
      <c r="T71" s="61">
        <v>500</v>
      </c>
      <c r="U71" s="61">
        <v>650</v>
      </c>
      <c r="W71" s="61">
        <f t="shared" si="4"/>
        <v>0.02</v>
      </c>
      <c r="Z71" s="61"/>
      <c r="AA71" s="61"/>
      <c r="AB71" s="61"/>
      <c r="AC71" s="61"/>
    </row>
    <row r="72" spans="1:29" ht="15" customHeight="1" x14ac:dyDescent="0.35">
      <c r="A72" s="61" t="s">
        <v>121</v>
      </c>
      <c r="B72" t="s">
        <v>122</v>
      </c>
      <c r="C72" t="s">
        <v>5</v>
      </c>
      <c r="D72" t="s">
        <v>58</v>
      </c>
      <c r="E72" t="s">
        <v>2</v>
      </c>
      <c r="F72" t="s">
        <v>63</v>
      </c>
      <c r="G72" t="s">
        <v>22</v>
      </c>
      <c r="H72">
        <v>419.40000000000003</v>
      </c>
      <c r="I72">
        <v>466</v>
      </c>
      <c r="J72">
        <v>665</v>
      </c>
      <c r="K72">
        <v>950</v>
      </c>
      <c r="L72" t="s">
        <v>48</v>
      </c>
      <c r="M72" s="11">
        <v>20000</v>
      </c>
      <c r="Q72" t="str">
        <f t="shared" si="3"/>
        <v>Antigo Consulting ABD5.1 Säkerhetsstrateg/Säkerhetsanalytiker</v>
      </c>
      <c r="R72" s="61">
        <v>419</v>
      </c>
      <c r="S72" s="61">
        <v>466</v>
      </c>
      <c r="T72" s="61">
        <v>665</v>
      </c>
      <c r="U72" s="61">
        <v>950</v>
      </c>
      <c r="W72" s="61">
        <f t="shared" si="4"/>
        <v>0.02</v>
      </c>
      <c r="Z72" s="61"/>
      <c r="AA72" s="61"/>
      <c r="AB72" s="61"/>
      <c r="AC72" s="61"/>
    </row>
    <row r="73" spans="1:29" ht="15" customHeight="1" x14ac:dyDescent="0.35">
      <c r="A73" s="61" t="s">
        <v>121</v>
      </c>
      <c r="B73" t="s">
        <v>122</v>
      </c>
      <c r="C73" t="s">
        <v>5</v>
      </c>
      <c r="D73" t="s">
        <v>58</v>
      </c>
      <c r="E73" t="s">
        <v>2</v>
      </c>
      <c r="F73" t="s">
        <v>63</v>
      </c>
      <c r="G73" t="s">
        <v>23</v>
      </c>
      <c r="H73">
        <v>419.40000000000003</v>
      </c>
      <c r="I73">
        <v>466</v>
      </c>
      <c r="J73">
        <v>665</v>
      </c>
      <c r="K73">
        <v>950</v>
      </c>
      <c r="L73" t="s">
        <v>48</v>
      </c>
      <c r="M73" s="11">
        <v>20000</v>
      </c>
      <c r="Q73" t="str">
        <f t="shared" si="3"/>
        <v>Antigo Consulting ABD5.2 Risk Management</v>
      </c>
      <c r="R73" s="61">
        <v>419</v>
      </c>
      <c r="S73" s="61">
        <v>466</v>
      </c>
      <c r="T73" s="61">
        <v>665</v>
      </c>
      <c r="U73" s="61">
        <v>950</v>
      </c>
      <c r="W73" s="61">
        <f t="shared" si="4"/>
        <v>0.02</v>
      </c>
      <c r="Z73" s="61"/>
      <c r="AA73" s="61"/>
      <c r="AB73" s="61"/>
      <c r="AC73" s="61"/>
    </row>
    <row r="74" spans="1:29" ht="15" customHeight="1" x14ac:dyDescent="0.35">
      <c r="A74" s="61" t="s">
        <v>121</v>
      </c>
      <c r="B74" t="s">
        <v>122</v>
      </c>
      <c r="C74" t="s">
        <v>5</v>
      </c>
      <c r="D74" t="s">
        <v>58</v>
      </c>
      <c r="E74" t="s">
        <v>3</v>
      </c>
      <c r="F74" t="s">
        <v>63</v>
      </c>
      <c r="G74" t="s">
        <v>24</v>
      </c>
      <c r="H74">
        <v>419.40000000000003</v>
      </c>
      <c r="I74">
        <v>466</v>
      </c>
      <c r="J74">
        <v>665</v>
      </c>
      <c r="K74">
        <v>950</v>
      </c>
      <c r="L74" t="s">
        <v>48</v>
      </c>
      <c r="M74" s="11">
        <v>20000</v>
      </c>
      <c r="Q74" t="str">
        <f t="shared" si="3"/>
        <v>Antigo Consulting ABD5.3 Säkerhetstekniker</v>
      </c>
      <c r="R74" s="61">
        <v>419</v>
      </c>
      <c r="S74" s="61">
        <v>466</v>
      </c>
      <c r="T74" s="61">
        <v>665</v>
      </c>
      <c r="U74" s="61">
        <v>950</v>
      </c>
      <c r="W74" s="61">
        <f t="shared" si="4"/>
        <v>0.02</v>
      </c>
      <c r="Z74" s="61"/>
      <c r="AA74" s="61"/>
      <c r="AB74" s="61"/>
      <c r="AC74" s="61"/>
    </row>
    <row r="75" spans="1:29" ht="15" customHeight="1" x14ac:dyDescent="0.35">
      <c r="A75" s="61" t="s">
        <v>121</v>
      </c>
      <c r="B75" t="s">
        <v>122</v>
      </c>
      <c r="C75" t="s">
        <v>5</v>
      </c>
      <c r="D75" t="s">
        <v>59</v>
      </c>
      <c r="E75" t="s">
        <v>2</v>
      </c>
      <c r="F75" t="s">
        <v>63</v>
      </c>
      <c r="G75" t="s">
        <v>60</v>
      </c>
      <c r="H75">
        <v>220.5</v>
      </c>
      <c r="I75">
        <v>245</v>
      </c>
      <c r="J75">
        <v>350</v>
      </c>
      <c r="K75">
        <v>500</v>
      </c>
      <c r="L75" t="s">
        <v>48</v>
      </c>
      <c r="M75" s="11">
        <v>20000</v>
      </c>
      <c r="Q75" t="str">
        <f t="shared" si="3"/>
        <v>Antigo Consulting ABD6.1 Webbstrateg</v>
      </c>
      <c r="R75" s="61">
        <v>221</v>
      </c>
      <c r="S75" s="61">
        <v>245</v>
      </c>
      <c r="T75" s="61">
        <v>350</v>
      </c>
      <c r="U75" s="61">
        <v>500</v>
      </c>
      <c r="W75" s="61">
        <f t="shared" si="4"/>
        <v>0.02</v>
      </c>
      <c r="Z75" s="61"/>
      <c r="AA75" s="61"/>
      <c r="AB75" s="61"/>
      <c r="AC75" s="61"/>
    </row>
    <row r="76" spans="1:29" ht="15" customHeight="1" x14ac:dyDescent="0.35">
      <c r="A76" s="61" t="s">
        <v>121</v>
      </c>
      <c r="B76" t="s">
        <v>122</v>
      </c>
      <c r="C76" t="s">
        <v>5</v>
      </c>
      <c r="D76" t="s">
        <v>59</v>
      </c>
      <c r="E76" t="s">
        <v>2</v>
      </c>
      <c r="F76" t="s">
        <v>63</v>
      </c>
      <c r="G76" t="s">
        <v>25</v>
      </c>
      <c r="H76">
        <v>220.5</v>
      </c>
      <c r="I76">
        <v>245</v>
      </c>
      <c r="J76">
        <v>350</v>
      </c>
      <c r="K76">
        <v>500</v>
      </c>
      <c r="L76" t="s">
        <v>48</v>
      </c>
      <c r="M76" s="11">
        <v>20000</v>
      </c>
      <c r="Q76" t="str">
        <f t="shared" si="3"/>
        <v>Antigo Consulting ABD6.2 Interaktionsdesigner</v>
      </c>
      <c r="R76" s="61">
        <v>221</v>
      </c>
      <c r="S76" s="61">
        <v>245</v>
      </c>
      <c r="T76" s="61">
        <v>350</v>
      </c>
      <c r="U76" s="61">
        <v>500</v>
      </c>
      <c r="W76" s="61">
        <f t="shared" si="4"/>
        <v>0.02</v>
      </c>
      <c r="Z76" s="61"/>
      <c r="AA76" s="61"/>
      <c r="AB76" s="61"/>
      <c r="AC76" s="61"/>
    </row>
    <row r="77" spans="1:29" ht="15" customHeight="1" x14ac:dyDescent="0.35">
      <c r="A77" s="61" t="s">
        <v>121</v>
      </c>
      <c r="B77" t="s">
        <v>122</v>
      </c>
      <c r="C77" t="s">
        <v>5</v>
      </c>
      <c r="D77" t="s">
        <v>59</v>
      </c>
      <c r="E77" t="s">
        <v>2</v>
      </c>
      <c r="F77" t="s">
        <v>63</v>
      </c>
      <c r="G77" t="s">
        <v>26</v>
      </c>
      <c r="H77">
        <v>220.5</v>
      </c>
      <c r="I77">
        <v>245</v>
      </c>
      <c r="J77">
        <v>350</v>
      </c>
      <c r="K77">
        <v>500</v>
      </c>
      <c r="L77" t="s">
        <v>48</v>
      </c>
      <c r="M77" s="11">
        <v>20000</v>
      </c>
      <c r="Q77" t="str">
        <f t="shared" si="3"/>
        <v>Antigo Consulting ABD6.3 Grafisk formgivare</v>
      </c>
      <c r="R77" s="61">
        <v>221</v>
      </c>
      <c r="S77" s="61">
        <v>245</v>
      </c>
      <c r="T77" s="61">
        <v>350</v>
      </c>
      <c r="U77" s="61">
        <v>500</v>
      </c>
      <c r="W77" s="61">
        <f t="shared" si="4"/>
        <v>0.02</v>
      </c>
      <c r="Z77" s="61"/>
      <c r="AA77" s="61"/>
      <c r="AB77" s="61"/>
      <c r="AC77" s="61"/>
    </row>
    <row r="78" spans="1:29" ht="15" customHeight="1" x14ac:dyDescent="0.35">
      <c r="A78" s="61" t="s">
        <v>121</v>
      </c>
      <c r="B78" t="s">
        <v>122</v>
      </c>
      <c r="C78" t="s">
        <v>5</v>
      </c>
      <c r="D78" t="s">
        <v>59</v>
      </c>
      <c r="E78" t="s">
        <v>3</v>
      </c>
      <c r="F78" t="s">
        <v>63</v>
      </c>
      <c r="G78" t="s">
        <v>27</v>
      </c>
      <c r="H78">
        <v>220.5</v>
      </c>
      <c r="I78">
        <v>245</v>
      </c>
      <c r="J78">
        <v>350</v>
      </c>
      <c r="K78">
        <v>500</v>
      </c>
      <c r="L78" t="s">
        <v>48</v>
      </c>
      <c r="M78" s="11">
        <v>20000</v>
      </c>
      <c r="Q78" t="str">
        <f t="shared" si="3"/>
        <v>Antigo Consulting ABD6.4 Testare av användbarhet</v>
      </c>
      <c r="R78" s="61">
        <v>221</v>
      </c>
      <c r="S78" s="61">
        <v>245</v>
      </c>
      <c r="T78" s="61">
        <v>350</v>
      </c>
      <c r="U78" s="61">
        <v>500</v>
      </c>
      <c r="W78" s="61">
        <f t="shared" si="4"/>
        <v>0.02</v>
      </c>
      <c r="Z78" s="61"/>
      <c r="AA78" s="61"/>
      <c r="AB78" s="61"/>
      <c r="AC78" s="61"/>
    </row>
    <row r="79" spans="1:29" ht="15" customHeight="1" x14ac:dyDescent="0.35">
      <c r="A79" s="61" t="s">
        <v>121</v>
      </c>
      <c r="B79" t="s">
        <v>122</v>
      </c>
      <c r="C79" t="s">
        <v>5</v>
      </c>
      <c r="D79" t="s">
        <v>61</v>
      </c>
      <c r="E79" t="s">
        <v>2</v>
      </c>
      <c r="F79" t="s">
        <v>63</v>
      </c>
      <c r="G79" t="s">
        <v>62</v>
      </c>
      <c r="H79">
        <v>214.20000000000002</v>
      </c>
      <c r="I79">
        <v>238</v>
      </c>
      <c r="J79">
        <v>340</v>
      </c>
      <c r="K79">
        <v>475</v>
      </c>
      <c r="L79" t="s">
        <v>48</v>
      </c>
      <c r="M79" s="11">
        <v>20000</v>
      </c>
      <c r="Q79" t="str">
        <f t="shared" si="3"/>
        <v>Antigo Consulting ABD7.1 Teknikstöd – på plats</v>
      </c>
      <c r="R79" s="61">
        <v>214</v>
      </c>
      <c r="S79" s="61">
        <v>238</v>
      </c>
      <c r="T79" s="61">
        <v>340</v>
      </c>
      <c r="U79" s="61">
        <v>475</v>
      </c>
      <c r="W79" s="61">
        <f t="shared" si="4"/>
        <v>0.02</v>
      </c>
      <c r="Z79" s="61"/>
      <c r="AA79" s="61"/>
      <c r="AB79" s="61"/>
      <c r="AC79" s="61"/>
    </row>
    <row r="80" spans="1:29" ht="15" customHeight="1" x14ac:dyDescent="0.35">
      <c r="A80" s="61" t="s">
        <v>121</v>
      </c>
      <c r="B80" t="s">
        <v>122</v>
      </c>
      <c r="C80" t="s">
        <v>6</v>
      </c>
      <c r="D80" t="s">
        <v>47</v>
      </c>
      <c r="E80" t="s">
        <v>2</v>
      </c>
      <c r="F80" t="s">
        <v>63</v>
      </c>
      <c r="G80" t="s">
        <v>10</v>
      </c>
      <c r="H80">
        <v>538.65</v>
      </c>
      <c r="I80">
        <v>598.5</v>
      </c>
      <c r="J80">
        <v>665</v>
      </c>
      <c r="K80">
        <v>950</v>
      </c>
      <c r="L80" t="s">
        <v>48</v>
      </c>
      <c r="M80" s="11">
        <v>16200</v>
      </c>
      <c r="Q80" t="str">
        <f t="shared" si="3"/>
        <v>Antigo Consulting ABE1.1 IT- eller Digitaliseringsstrateg</v>
      </c>
      <c r="R80" s="61">
        <v>539</v>
      </c>
      <c r="S80" s="61">
        <v>599</v>
      </c>
      <c r="T80" s="61">
        <v>665</v>
      </c>
      <c r="U80" s="61">
        <v>950</v>
      </c>
      <c r="W80" s="61">
        <f t="shared" si="4"/>
        <v>1.6199999999999999E-2</v>
      </c>
      <c r="Z80" s="61"/>
      <c r="AA80" s="61"/>
      <c r="AB80" s="61"/>
      <c r="AC80" s="61"/>
    </row>
    <row r="81" spans="1:29" ht="15" customHeight="1" x14ac:dyDescent="0.35">
      <c r="A81" s="61" t="s">
        <v>121</v>
      </c>
      <c r="B81" t="s">
        <v>122</v>
      </c>
      <c r="C81" t="s">
        <v>6</v>
      </c>
      <c r="D81" t="s">
        <v>47</v>
      </c>
      <c r="E81" t="s">
        <v>2</v>
      </c>
      <c r="F81" t="s">
        <v>63</v>
      </c>
      <c r="G81" t="s">
        <v>11</v>
      </c>
      <c r="H81">
        <v>538.65</v>
      </c>
      <c r="I81">
        <v>598.5</v>
      </c>
      <c r="J81">
        <v>665</v>
      </c>
      <c r="K81">
        <v>950</v>
      </c>
      <c r="L81" t="s">
        <v>48</v>
      </c>
      <c r="M81" s="11">
        <v>16200</v>
      </c>
      <c r="Q81" t="str">
        <f t="shared" si="3"/>
        <v>Antigo Consulting ABE1.2 Modelleringsledare</v>
      </c>
      <c r="R81" s="61">
        <v>539</v>
      </c>
      <c r="S81" s="61">
        <v>599</v>
      </c>
      <c r="T81" s="61">
        <v>665</v>
      </c>
      <c r="U81" s="61">
        <v>950</v>
      </c>
      <c r="W81" s="61">
        <f t="shared" si="4"/>
        <v>1.6199999999999999E-2</v>
      </c>
      <c r="Z81" s="61"/>
      <c r="AA81" s="61"/>
      <c r="AB81" s="61"/>
      <c r="AC81" s="61"/>
    </row>
    <row r="82" spans="1:29" ht="15" customHeight="1" x14ac:dyDescent="0.35">
      <c r="A82" s="61" t="s">
        <v>121</v>
      </c>
      <c r="B82" t="s">
        <v>122</v>
      </c>
      <c r="C82" t="s">
        <v>6</v>
      </c>
      <c r="D82" t="s">
        <v>47</v>
      </c>
      <c r="E82" t="s">
        <v>2</v>
      </c>
      <c r="F82" t="s">
        <v>63</v>
      </c>
      <c r="G82" t="s">
        <v>49</v>
      </c>
      <c r="H82">
        <v>538.65</v>
      </c>
      <c r="I82">
        <v>598.5</v>
      </c>
      <c r="J82">
        <v>665</v>
      </c>
      <c r="K82">
        <v>950</v>
      </c>
      <c r="L82" t="s">
        <v>48</v>
      </c>
      <c r="M82" s="11">
        <v>16200</v>
      </c>
      <c r="Q82" t="str">
        <f t="shared" si="3"/>
        <v>Antigo Consulting ABE1.3 Kravställare/Kravanalytiker</v>
      </c>
      <c r="R82" s="61">
        <v>539</v>
      </c>
      <c r="S82" s="61">
        <v>599</v>
      </c>
      <c r="T82" s="61">
        <v>665</v>
      </c>
      <c r="U82" s="61">
        <v>950</v>
      </c>
      <c r="W82" s="61">
        <f t="shared" si="4"/>
        <v>1.6199999999999999E-2</v>
      </c>
      <c r="Z82" s="61"/>
      <c r="AA82" s="61"/>
      <c r="AB82" s="61"/>
      <c r="AC82" s="61"/>
    </row>
    <row r="83" spans="1:29" ht="15" customHeight="1" x14ac:dyDescent="0.35">
      <c r="A83" s="61" t="s">
        <v>121</v>
      </c>
      <c r="B83" t="s">
        <v>122</v>
      </c>
      <c r="C83" t="s">
        <v>6</v>
      </c>
      <c r="D83" t="s">
        <v>47</v>
      </c>
      <c r="E83" t="s">
        <v>2</v>
      </c>
      <c r="F83" t="s">
        <v>63</v>
      </c>
      <c r="G83" t="s">
        <v>12</v>
      </c>
      <c r="H83">
        <v>538.65</v>
      </c>
      <c r="I83">
        <v>598.5</v>
      </c>
      <c r="J83">
        <v>665</v>
      </c>
      <c r="K83">
        <v>950</v>
      </c>
      <c r="L83" t="s">
        <v>48</v>
      </c>
      <c r="M83" s="11">
        <v>16200</v>
      </c>
      <c r="Q83" t="str">
        <f t="shared" si="3"/>
        <v>Antigo Consulting ABE1.4 Metodstöd</v>
      </c>
      <c r="R83" s="61">
        <v>539</v>
      </c>
      <c r="S83" s="61">
        <v>599</v>
      </c>
      <c r="T83" s="61">
        <v>665</v>
      </c>
      <c r="U83" s="61">
        <v>950</v>
      </c>
      <c r="W83" s="61">
        <f t="shared" si="4"/>
        <v>1.6199999999999999E-2</v>
      </c>
      <c r="Z83" s="61"/>
      <c r="AA83" s="61"/>
      <c r="AB83" s="61"/>
      <c r="AC83" s="61"/>
    </row>
    <row r="84" spans="1:29" ht="15" customHeight="1" x14ac:dyDescent="0.35">
      <c r="A84" s="61" t="s">
        <v>121</v>
      </c>
      <c r="B84" t="s">
        <v>122</v>
      </c>
      <c r="C84" t="s">
        <v>6</v>
      </c>
      <c r="D84" t="s">
        <v>50</v>
      </c>
      <c r="E84" t="s">
        <v>2</v>
      </c>
      <c r="F84" t="s">
        <v>63</v>
      </c>
      <c r="G84" t="s">
        <v>13</v>
      </c>
      <c r="H84">
        <v>419.40000000000003</v>
      </c>
      <c r="I84">
        <v>466</v>
      </c>
      <c r="J84">
        <v>665</v>
      </c>
      <c r="K84">
        <v>950</v>
      </c>
      <c r="L84" t="s">
        <v>48</v>
      </c>
      <c r="M84" s="11">
        <v>16200</v>
      </c>
      <c r="Q84" t="str">
        <f t="shared" si="3"/>
        <v>Antigo Consulting ABE2.1 Projektledare</v>
      </c>
      <c r="R84" s="61">
        <v>419</v>
      </c>
      <c r="S84" s="61">
        <v>466</v>
      </c>
      <c r="T84" s="61">
        <v>665</v>
      </c>
      <c r="U84" s="61">
        <v>950</v>
      </c>
      <c r="W84" s="61">
        <f t="shared" si="4"/>
        <v>1.6199999999999999E-2</v>
      </c>
      <c r="Z84" s="61"/>
      <c r="AA84" s="61"/>
      <c r="AB84" s="61"/>
      <c r="AC84" s="61"/>
    </row>
    <row r="85" spans="1:29" ht="15" customHeight="1" x14ac:dyDescent="0.35">
      <c r="A85" s="61" t="s">
        <v>121</v>
      </c>
      <c r="B85" t="s">
        <v>122</v>
      </c>
      <c r="C85" t="s">
        <v>6</v>
      </c>
      <c r="D85" t="s">
        <v>50</v>
      </c>
      <c r="E85" t="s">
        <v>2</v>
      </c>
      <c r="F85" t="s">
        <v>63</v>
      </c>
      <c r="G85" t="s">
        <v>14</v>
      </c>
      <c r="H85">
        <v>419.40000000000003</v>
      </c>
      <c r="I85">
        <v>466</v>
      </c>
      <c r="J85">
        <v>665</v>
      </c>
      <c r="K85">
        <v>950</v>
      </c>
      <c r="L85" t="s">
        <v>48</v>
      </c>
      <c r="M85" s="11">
        <v>16200</v>
      </c>
      <c r="Q85" t="str">
        <f t="shared" si="3"/>
        <v>Antigo Consulting ABE2.2 Teknisk projektledare</v>
      </c>
      <c r="R85" s="61">
        <v>419</v>
      </c>
      <c r="S85" s="61">
        <v>466</v>
      </c>
      <c r="T85" s="61">
        <v>665</v>
      </c>
      <c r="U85" s="61">
        <v>950</v>
      </c>
      <c r="W85" s="61">
        <f t="shared" si="4"/>
        <v>1.6199999999999999E-2</v>
      </c>
      <c r="Z85" s="61"/>
      <c r="AA85" s="61"/>
      <c r="AB85" s="61"/>
      <c r="AC85" s="61"/>
    </row>
    <row r="86" spans="1:29" ht="15" customHeight="1" x14ac:dyDescent="0.35">
      <c r="A86" s="61" t="s">
        <v>121</v>
      </c>
      <c r="B86" t="s">
        <v>122</v>
      </c>
      <c r="C86" t="s">
        <v>6</v>
      </c>
      <c r="D86" t="s">
        <v>50</v>
      </c>
      <c r="E86" t="s">
        <v>2</v>
      </c>
      <c r="F86" t="s">
        <v>63</v>
      </c>
      <c r="G86" t="s">
        <v>15</v>
      </c>
      <c r="H86">
        <v>419.40000000000003</v>
      </c>
      <c r="I86">
        <v>466</v>
      </c>
      <c r="J86">
        <v>665</v>
      </c>
      <c r="K86">
        <v>950</v>
      </c>
      <c r="L86" t="s">
        <v>48</v>
      </c>
      <c r="M86" s="11">
        <v>16200</v>
      </c>
      <c r="Q86" t="str">
        <f t="shared" si="3"/>
        <v>Antigo Consulting ABE2.3 Process-/Förändringsledare</v>
      </c>
      <c r="R86" s="61">
        <v>419</v>
      </c>
      <c r="S86" s="61">
        <v>466</v>
      </c>
      <c r="T86" s="61">
        <v>665</v>
      </c>
      <c r="U86" s="61">
        <v>950</v>
      </c>
      <c r="W86" s="61">
        <f t="shared" si="4"/>
        <v>1.6199999999999999E-2</v>
      </c>
      <c r="Z86" s="61"/>
      <c r="AA86" s="61"/>
      <c r="AB86" s="61"/>
      <c r="AC86" s="61"/>
    </row>
    <row r="87" spans="1:29" ht="15" customHeight="1" x14ac:dyDescent="0.35">
      <c r="A87" s="61" t="s">
        <v>121</v>
      </c>
      <c r="B87" t="s">
        <v>122</v>
      </c>
      <c r="C87" t="s">
        <v>6</v>
      </c>
      <c r="D87" t="s">
        <v>50</v>
      </c>
      <c r="E87" t="s">
        <v>2</v>
      </c>
      <c r="F87" t="s">
        <v>63</v>
      </c>
      <c r="G87" t="s">
        <v>16</v>
      </c>
      <c r="H87">
        <v>419.40000000000003</v>
      </c>
      <c r="I87">
        <v>466</v>
      </c>
      <c r="J87">
        <v>665</v>
      </c>
      <c r="K87">
        <v>950</v>
      </c>
      <c r="L87" t="s">
        <v>48</v>
      </c>
      <c r="M87" s="11">
        <v>16200</v>
      </c>
      <c r="Q87" t="str">
        <f t="shared" si="3"/>
        <v>Antigo Consulting ABE2.4 Testledare</v>
      </c>
      <c r="R87" s="61">
        <v>419</v>
      </c>
      <c r="S87" s="61">
        <v>466</v>
      </c>
      <c r="T87" s="61">
        <v>665</v>
      </c>
      <c r="U87" s="61">
        <v>950</v>
      </c>
      <c r="W87" s="61">
        <f t="shared" si="4"/>
        <v>1.6199999999999999E-2</v>
      </c>
      <c r="Z87" s="61"/>
      <c r="AA87" s="61"/>
      <c r="AB87" s="61"/>
      <c r="AC87" s="61"/>
    </row>
    <row r="88" spans="1:29" ht="15" customHeight="1" x14ac:dyDescent="0.35">
      <c r="A88" s="61" t="s">
        <v>121</v>
      </c>
      <c r="B88" t="s">
        <v>122</v>
      </c>
      <c r="C88" t="s">
        <v>6</v>
      </c>
      <c r="D88" t="s">
        <v>50</v>
      </c>
      <c r="E88" t="s">
        <v>2</v>
      </c>
      <c r="F88" t="s">
        <v>63</v>
      </c>
      <c r="G88" t="s">
        <v>17</v>
      </c>
      <c r="H88">
        <v>419.40000000000003</v>
      </c>
      <c r="I88">
        <v>466</v>
      </c>
      <c r="J88">
        <v>665</v>
      </c>
      <c r="K88">
        <v>950</v>
      </c>
      <c r="L88" t="s">
        <v>48</v>
      </c>
      <c r="M88" s="11">
        <v>16200</v>
      </c>
      <c r="Q88" t="str">
        <f t="shared" si="3"/>
        <v>Antigo Consulting ABE2.5 IT-controller</v>
      </c>
      <c r="R88" s="61">
        <v>419</v>
      </c>
      <c r="S88" s="61">
        <v>466</v>
      </c>
      <c r="T88" s="61">
        <v>665</v>
      </c>
      <c r="U88" s="61">
        <v>950</v>
      </c>
      <c r="W88" s="61">
        <f t="shared" si="4"/>
        <v>1.6199999999999999E-2</v>
      </c>
      <c r="Z88" s="61"/>
      <c r="AA88" s="61"/>
      <c r="AB88" s="61"/>
      <c r="AC88" s="61"/>
    </row>
    <row r="89" spans="1:29" ht="15" customHeight="1" x14ac:dyDescent="0.35">
      <c r="A89" s="61" t="s">
        <v>121</v>
      </c>
      <c r="B89" t="s">
        <v>122</v>
      </c>
      <c r="C89" t="s">
        <v>6</v>
      </c>
      <c r="D89" t="s">
        <v>51</v>
      </c>
      <c r="E89" t="s">
        <v>2</v>
      </c>
      <c r="F89" t="s">
        <v>63</v>
      </c>
      <c r="G89" t="s">
        <v>18</v>
      </c>
      <c r="H89">
        <v>504</v>
      </c>
      <c r="I89">
        <v>560</v>
      </c>
      <c r="J89">
        <v>800</v>
      </c>
      <c r="K89">
        <v>900</v>
      </c>
      <c r="L89" t="s">
        <v>48</v>
      </c>
      <c r="M89" s="11">
        <v>16200</v>
      </c>
      <c r="Q89" t="str">
        <f t="shared" si="3"/>
        <v>Antigo Consulting ABE3.1 Systemutvecklare</v>
      </c>
      <c r="R89" s="61">
        <v>504</v>
      </c>
      <c r="S89" s="61">
        <v>560</v>
      </c>
      <c r="T89" s="61">
        <v>800</v>
      </c>
      <c r="U89" s="61">
        <v>900</v>
      </c>
      <c r="W89" s="61">
        <f t="shared" si="4"/>
        <v>1.6199999999999999E-2</v>
      </c>
      <c r="Z89" s="61"/>
      <c r="AA89" s="61"/>
      <c r="AB89" s="61"/>
      <c r="AC89" s="61"/>
    </row>
    <row r="90" spans="1:29" ht="15" customHeight="1" x14ac:dyDescent="0.35">
      <c r="A90" s="61" t="s">
        <v>121</v>
      </c>
      <c r="B90" t="s">
        <v>122</v>
      </c>
      <c r="C90" t="s">
        <v>6</v>
      </c>
      <c r="D90" t="s">
        <v>51</v>
      </c>
      <c r="E90" t="s">
        <v>2</v>
      </c>
      <c r="F90" t="s">
        <v>63</v>
      </c>
      <c r="G90" t="s">
        <v>19</v>
      </c>
      <c r="H90">
        <v>504</v>
      </c>
      <c r="I90">
        <v>560</v>
      </c>
      <c r="J90">
        <v>800</v>
      </c>
      <c r="K90">
        <v>900</v>
      </c>
      <c r="L90" t="s">
        <v>48</v>
      </c>
      <c r="M90" s="11">
        <v>16200</v>
      </c>
      <c r="Q90" t="str">
        <f t="shared" si="3"/>
        <v>Antigo Consulting ABE3.2 Systemintegratör</v>
      </c>
      <c r="R90" s="61">
        <v>504</v>
      </c>
      <c r="S90" s="61">
        <v>560</v>
      </c>
      <c r="T90" s="61">
        <v>800</v>
      </c>
      <c r="U90" s="61">
        <v>900</v>
      </c>
      <c r="W90" s="61">
        <f t="shared" si="4"/>
        <v>1.6199999999999999E-2</v>
      </c>
      <c r="Z90" s="61"/>
      <c r="AA90" s="61"/>
      <c r="AB90" s="61"/>
      <c r="AC90" s="61"/>
    </row>
    <row r="91" spans="1:29" ht="15" customHeight="1" x14ac:dyDescent="0.35">
      <c r="A91" s="61" t="s">
        <v>121</v>
      </c>
      <c r="B91" t="s">
        <v>122</v>
      </c>
      <c r="C91" t="s">
        <v>6</v>
      </c>
      <c r="D91" t="s">
        <v>51</v>
      </c>
      <c r="E91" t="s">
        <v>3</v>
      </c>
      <c r="F91" t="s">
        <v>63</v>
      </c>
      <c r="G91" t="s">
        <v>20</v>
      </c>
      <c r="H91">
        <v>504</v>
      </c>
      <c r="I91">
        <v>560</v>
      </c>
      <c r="J91">
        <v>800</v>
      </c>
      <c r="K91">
        <v>900</v>
      </c>
      <c r="L91" t="s">
        <v>48</v>
      </c>
      <c r="M91" s="11">
        <v>16200</v>
      </c>
      <c r="Q91" t="str">
        <f t="shared" si="3"/>
        <v>Antigo Consulting ABE3.3 Tekniker</v>
      </c>
      <c r="R91" s="61">
        <v>504</v>
      </c>
      <c r="S91" s="61">
        <v>560</v>
      </c>
      <c r="T91" s="61">
        <v>800</v>
      </c>
      <c r="U91" s="61">
        <v>900</v>
      </c>
      <c r="W91" s="61">
        <f t="shared" si="4"/>
        <v>1.6199999999999999E-2</v>
      </c>
      <c r="Z91" s="61"/>
      <c r="AA91" s="61"/>
      <c r="AB91" s="61"/>
      <c r="AC91" s="61"/>
    </row>
    <row r="92" spans="1:29" ht="15" customHeight="1" x14ac:dyDescent="0.35">
      <c r="A92" s="61" t="s">
        <v>121</v>
      </c>
      <c r="B92" t="s">
        <v>122</v>
      </c>
      <c r="C92" t="s">
        <v>6</v>
      </c>
      <c r="D92" t="s">
        <v>51</v>
      </c>
      <c r="E92" t="s">
        <v>3</v>
      </c>
      <c r="F92" t="s">
        <v>63</v>
      </c>
      <c r="G92" t="s">
        <v>21</v>
      </c>
      <c r="H92">
        <v>504</v>
      </c>
      <c r="I92">
        <v>560</v>
      </c>
      <c r="J92">
        <v>800</v>
      </c>
      <c r="K92">
        <v>900</v>
      </c>
      <c r="L92" t="s">
        <v>48</v>
      </c>
      <c r="M92" s="11">
        <v>16200</v>
      </c>
      <c r="Q92" t="str">
        <f t="shared" si="3"/>
        <v>Antigo Consulting ABE3.4 Testare</v>
      </c>
      <c r="R92" s="61">
        <v>504</v>
      </c>
      <c r="S92" s="61">
        <v>560</v>
      </c>
      <c r="T92" s="61">
        <v>800</v>
      </c>
      <c r="U92" s="61">
        <v>900</v>
      </c>
      <c r="W92" s="61">
        <f t="shared" si="4"/>
        <v>1.6199999999999999E-2</v>
      </c>
      <c r="Z92" s="61"/>
      <c r="AA92" s="61"/>
      <c r="AB92" s="61"/>
      <c r="AC92" s="61"/>
    </row>
    <row r="93" spans="1:29" ht="15" customHeight="1" x14ac:dyDescent="0.35">
      <c r="A93" s="61" t="s">
        <v>121</v>
      </c>
      <c r="B93" t="s">
        <v>122</v>
      </c>
      <c r="C93" t="s">
        <v>6</v>
      </c>
      <c r="D93" t="s">
        <v>52</v>
      </c>
      <c r="E93" t="s">
        <v>2</v>
      </c>
      <c r="F93" t="s">
        <v>63</v>
      </c>
      <c r="G93" t="s">
        <v>53</v>
      </c>
      <c r="H93">
        <v>405</v>
      </c>
      <c r="I93">
        <v>450</v>
      </c>
      <c r="J93">
        <v>500</v>
      </c>
      <c r="K93">
        <v>650</v>
      </c>
      <c r="L93" t="s">
        <v>48</v>
      </c>
      <c r="M93" s="11">
        <v>16200</v>
      </c>
      <c r="Q93" t="str">
        <f t="shared" si="3"/>
        <v>Antigo Consulting ABE4.1 Enterprisearkitekt</v>
      </c>
      <c r="R93" s="61">
        <v>405</v>
      </c>
      <c r="S93" s="61">
        <v>450</v>
      </c>
      <c r="T93" s="61">
        <v>500</v>
      </c>
      <c r="U93" s="61">
        <v>650</v>
      </c>
      <c r="W93" s="61">
        <f t="shared" si="4"/>
        <v>1.6199999999999999E-2</v>
      </c>
      <c r="Z93" s="61"/>
      <c r="AA93" s="61"/>
      <c r="AB93" s="61"/>
      <c r="AC93" s="61"/>
    </row>
    <row r="94" spans="1:29" ht="15" customHeight="1" x14ac:dyDescent="0.35">
      <c r="A94" s="61" t="s">
        <v>121</v>
      </c>
      <c r="B94" t="s">
        <v>122</v>
      </c>
      <c r="C94" t="s">
        <v>6</v>
      </c>
      <c r="D94" t="s">
        <v>52</v>
      </c>
      <c r="E94" t="s">
        <v>2</v>
      </c>
      <c r="F94" t="s">
        <v>63</v>
      </c>
      <c r="G94" t="s">
        <v>54</v>
      </c>
      <c r="H94">
        <v>405</v>
      </c>
      <c r="I94">
        <v>450</v>
      </c>
      <c r="J94">
        <v>500</v>
      </c>
      <c r="K94">
        <v>650</v>
      </c>
      <c r="L94" t="s">
        <v>48</v>
      </c>
      <c r="M94" s="11">
        <v>16200</v>
      </c>
      <c r="Q94" t="str">
        <f t="shared" si="3"/>
        <v>Antigo Consulting ABE4.2 Verksamhetsarkitekt</v>
      </c>
      <c r="R94" s="61">
        <v>405</v>
      </c>
      <c r="S94" s="61">
        <v>450</v>
      </c>
      <c r="T94" s="61">
        <v>500</v>
      </c>
      <c r="U94" s="61">
        <v>650</v>
      </c>
      <c r="W94" s="61">
        <f t="shared" si="4"/>
        <v>1.6199999999999999E-2</v>
      </c>
      <c r="Z94" s="61"/>
      <c r="AA94" s="61"/>
      <c r="AB94" s="61"/>
      <c r="AC94" s="61"/>
    </row>
    <row r="95" spans="1:29" ht="15" customHeight="1" x14ac:dyDescent="0.35">
      <c r="A95" s="61" t="s">
        <v>121</v>
      </c>
      <c r="B95" t="s">
        <v>122</v>
      </c>
      <c r="C95" t="s">
        <v>6</v>
      </c>
      <c r="D95" t="s">
        <v>52</v>
      </c>
      <c r="E95" t="s">
        <v>2</v>
      </c>
      <c r="F95" t="s">
        <v>63</v>
      </c>
      <c r="G95" t="s">
        <v>55</v>
      </c>
      <c r="H95">
        <v>405</v>
      </c>
      <c r="I95">
        <v>450</v>
      </c>
      <c r="J95">
        <v>500</v>
      </c>
      <c r="K95">
        <v>650</v>
      </c>
      <c r="L95" t="s">
        <v>48</v>
      </c>
      <c r="M95" s="11">
        <v>16200</v>
      </c>
      <c r="Q95" t="str">
        <f t="shared" si="3"/>
        <v>Antigo Consulting ABE4.3 Lösningsarkitekt</v>
      </c>
      <c r="R95" s="61">
        <v>405</v>
      </c>
      <c r="S95" s="61">
        <v>450</v>
      </c>
      <c r="T95" s="61">
        <v>500</v>
      </c>
      <c r="U95" s="61">
        <v>650</v>
      </c>
      <c r="W95" s="61">
        <f t="shared" si="4"/>
        <v>1.6199999999999999E-2</v>
      </c>
      <c r="Z95" s="61"/>
      <c r="AA95" s="61"/>
      <c r="AB95" s="61"/>
      <c r="AC95" s="61"/>
    </row>
    <row r="96" spans="1:29" ht="15" customHeight="1" x14ac:dyDescent="0.35">
      <c r="A96" s="61" t="s">
        <v>121</v>
      </c>
      <c r="B96" t="s">
        <v>122</v>
      </c>
      <c r="C96" t="s">
        <v>6</v>
      </c>
      <c r="D96" t="s">
        <v>52</v>
      </c>
      <c r="E96" t="s">
        <v>2</v>
      </c>
      <c r="F96" t="s">
        <v>63</v>
      </c>
      <c r="G96" t="s">
        <v>56</v>
      </c>
      <c r="H96">
        <v>405</v>
      </c>
      <c r="I96">
        <v>450</v>
      </c>
      <c r="J96">
        <v>500</v>
      </c>
      <c r="K96">
        <v>650</v>
      </c>
      <c r="L96" t="s">
        <v>48</v>
      </c>
      <c r="M96" s="11">
        <v>16200</v>
      </c>
      <c r="Q96" t="str">
        <f t="shared" si="3"/>
        <v>Antigo Consulting ABE4.4 Mjukvaruarkitekt</v>
      </c>
      <c r="R96" s="61">
        <v>405</v>
      </c>
      <c r="S96" s="61">
        <v>450</v>
      </c>
      <c r="T96" s="61">
        <v>500</v>
      </c>
      <c r="U96" s="61">
        <v>650</v>
      </c>
      <c r="W96" s="61">
        <f t="shared" si="4"/>
        <v>1.6199999999999999E-2</v>
      </c>
      <c r="Z96" s="61"/>
      <c r="AA96" s="61"/>
      <c r="AB96" s="61"/>
      <c r="AC96" s="61"/>
    </row>
    <row r="97" spans="1:29" ht="15" customHeight="1" x14ac:dyDescent="0.35">
      <c r="A97" s="61" t="s">
        <v>121</v>
      </c>
      <c r="B97" t="s">
        <v>122</v>
      </c>
      <c r="C97" t="s">
        <v>6</v>
      </c>
      <c r="D97" t="s">
        <v>52</v>
      </c>
      <c r="E97" t="s">
        <v>2</v>
      </c>
      <c r="F97" t="s">
        <v>63</v>
      </c>
      <c r="G97" t="s">
        <v>57</v>
      </c>
      <c r="H97">
        <v>405</v>
      </c>
      <c r="I97">
        <v>450</v>
      </c>
      <c r="J97">
        <v>500</v>
      </c>
      <c r="K97">
        <v>650</v>
      </c>
      <c r="L97" t="s">
        <v>48</v>
      </c>
      <c r="M97" s="11">
        <v>16200</v>
      </c>
      <c r="Q97" t="str">
        <f t="shared" si="3"/>
        <v>Antigo Consulting ABE4.5 Infrastrukturarkitekt</v>
      </c>
      <c r="R97" s="61">
        <v>405</v>
      </c>
      <c r="S97" s="61">
        <v>450</v>
      </c>
      <c r="T97" s="61">
        <v>500</v>
      </c>
      <c r="U97" s="61">
        <v>650</v>
      </c>
      <c r="W97" s="61">
        <f t="shared" si="4"/>
        <v>1.6199999999999999E-2</v>
      </c>
      <c r="Z97" s="61"/>
      <c r="AA97" s="61"/>
      <c r="AB97" s="61"/>
      <c r="AC97" s="61"/>
    </row>
    <row r="98" spans="1:29" ht="15" customHeight="1" x14ac:dyDescent="0.35">
      <c r="A98" s="61" t="s">
        <v>121</v>
      </c>
      <c r="B98" t="s">
        <v>122</v>
      </c>
      <c r="C98" t="s">
        <v>6</v>
      </c>
      <c r="D98" t="s">
        <v>58</v>
      </c>
      <c r="E98" t="s">
        <v>2</v>
      </c>
      <c r="F98" t="s">
        <v>63</v>
      </c>
      <c r="G98" t="s">
        <v>22</v>
      </c>
      <c r="H98">
        <v>419.40000000000003</v>
      </c>
      <c r="I98">
        <v>466</v>
      </c>
      <c r="J98">
        <v>665</v>
      </c>
      <c r="K98">
        <v>950</v>
      </c>
      <c r="L98" t="s">
        <v>48</v>
      </c>
      <c r="M98" s="11">
        <v>16200</v>
      </c>
      <c r="Q98" t="str">
        <f t="shared" si="3"/>
        <v>Antigo Consulting ABE5.1 Säkerhetsstrateg/Säkerhetsanalytiker</v>
      </c>
      <c r="R98" s="61">
        <v>419</v>
      </c>
      <c r="S98" s="61">
        <v>466</v>
      </c>
      <c r="T98" s="61">
        <v>665</v>
      </c>
      <c r="U98" s="61">
        <v>950</v>
      </c>
      <c r="W98" s="61">
        <f t="shared" si="4"/>
        <v>1.6199999999999999E-2</v>
      </c>
      <c r="Z98" s="61"/>
      <c r="AA98" s="61"/>
      <c r="AB98" s="61"/>
      <c r="AC98" s="61"/>
    </row>
    <row r="99" spans="1:29" ht="15" customHeight="1" x14ac:dyDescent="0.35">
      <c r="A99" s="61" t="s">
        <v>121</v>
      </c>
      <c r="B99" t="s">
        <v>122</v>
      </c>
      <c r="C99" t="s">
        <v>6</v>
      </c>
      <c r="D99" t="s">
        <v>58</v>
      </c>
      <c r="E99" t="s">
        <v>2</v>
      </c>
      <c r="F99" t="s">
        <v>63</v>
      </c>
      <c r="G99" t="s">
        <v>23</v>
      </c>
      <c r="H99">
        <v>419.40000000000003</v>
      </c>
      <c r="I99">
        <v>466</v>
      </c>
      <c r="J99">
        <v>665</v>
      </c>
      <c r="K99">
        <v>950</v>
      </c>
      <c r="L99" t="s">
        <v>48</v>
      </c>
      <c r="M99" s="11">
        <v>16200</v>
      </c>
      <c r="Q99" t="str">
        <f t="shared" si="3"/>
        <v>Antigo Consulting ABE5.2 Risk Management</v>
      </c>
      <c r="R99" s="61">
        <v>419</v>
      </c>
      <c r="S99" s="61">
        <v>466</v>
      </c>
      <c r="T99" s="61">
        <v>665</v>
      </c>
      <c r="U99" s="61">
        <v>950</v>
      </c>
      <c r="W99" s="61">
        <f t="shared" si="4"/>
        <v>1.6199999999999999E-2</v>
      </c>
      <c r="Z99" s="61"/>
      <c r="AA99" s="61"/>
      <c r="AB99" s="61"/>
      <c r="AC99" s="61"/>
    </row>
    <row r="100" spans="1:29" ht="15" customHeight="1" x14ac:dyDescent="0.35">
      <c r="A100" s="61" t="s">
        <v>121</v>
      </c>
      <c r="B100" t="s">
        <v>122</v>
      </c>
      <c r="C100" t="s">
        <v>6</v>
      </c>
      <c r="D100" t="s">
        <v>58</v>
      </c>
      <c r="E100" t="s">
        <v>3</v>
      </c>
      <c r="F100" t="s">
        <v>63</v>
      </c>
      <c r="G100" t="s">
        <v>24</v>
      </c>
      <c r="H100">
        <v>419.40000000000003</v>
      </c>
      <c r="I100">
        <v>466</v>
      </c>
      <c r="J100">
        <v>665</v>
      </c>
      <c r="K100">
        <v>950</v>
      </c>
      <c r="L100" t="s">
        <v>48</v>
      </c>
      <c r="M100" s="11">
        <v>16200</v>
      </c>
      <c r="Q100" t="str">
        <f t="shared" si="3"/>
        <v>Antigo Consulting ABE5.3 Säkerhetstekniker</v>
      </c>
      <c r="R100" s="61">
        <v>419</v>
      </c>
      <c r="S100" s="61">
        <v>466</v>
      </c>
      <c r="T100" s="61">
        <v>665</v>
      </c>
      <c r="U100" s="61">
        <v>950</v>
      </c>
      <c r="W100" s="61">
        <f t="shared" si="4"/>
        <v>1.6199999999999999E-2</v>
      </c>
      <c r="Z100" s="61"/>
      <c r="AA100" s="61"/>
      <c r="AB100" s="61"/>
      <c r="AC100" s="61"/>
    </row>
    <row r="101" spans="1:29" ht="15" customHeight="1" x14ac:dyDescent="0.35">
      <c r="A101" s="61" t="s">
        <v>121</v>
      </c>
      <c r="B101" t="s">
        <v>122</v>
      </c>
      <c r="C101" t="s">
        <v>6</v>
      </c>
      <c r="D101" t="s">
        <v>59</v>
      </c>
      <c r="E101" t="s">
        <v>2</v>
      </c>
      <c r="F101" t="s">
        <v>63</v>
      </c>
      <c r="G101" t="s">
        <v>60</v>
      </c>
      <c r="H101">
        <v>220.5</v>
      </c>
      <c r="I101">
        <v>245</v>
      </c>
      <c r="J101">
        <v>350</v>
      </c>
      <c r="K101">
        <v>500</v>
      </c>
      <c r="L101" t="s">
        <v>48</v>
      </c>
      <c r="M101" s="11">
        <v>16200</v>
      </c>
      <c r="Q101" t="str">
        <f t="shared" si="3"/>
        <v>Antigo Consulting ABE6.1 Webbstrateg</v>
      </c>
      <c r="R101" s="61">
        <v>221</v>
      </c>
      <c r="S101" s="61">
        <v>245</v>
      </c>
      <c r="T101" s="61">
        <v>350</v>
      </c>
      <c r="U101" s="61">
        <v>500</v>
      </c>
      <c r="W101" s="61">
        <f t="shared" si="4"/>
        <v>1.6199999999999999E-2</v>
      </c>
      <c r="Z101" s="61"/>
      <c r="AA101" s="61"/>
      <c r="AB101" s="61"/>
      <c r="AC101" s="61"/>
    </row>
    <row r="102" spans="1:29" ht="15" customHeight="1" x14ac:dyDescent="0.35">
      <c r="A102" s="61" t="s">
        <v>121</v>
      </c>
      <c r="B102" t="s">
        <v>122</v>
      </c>
      <c r="C102" t="s">
        <v>6</v>
      </c>
      <c r="D102" t="s">
        <v>59</v>
      </c>
      <c r="E102" t="s">
        <v>2</v>
      </c>
      <c r="F102" t="s">
        <v>63</v>
      </c>
      <c r="G102" t="s">
        <v>25</v>
      </c>
      <c r="H102">
        <v>220.5</v>
      </c>
      <c r="I102">
        <v>245</v>
      </c>
      <c r="J102">
        <v>350</v>
      </c>
      <c r="K102">
        <v>500</v>
      </c>
      <c r="L102" t="s">
        <v>48</v>
      </c>
      <c r="M102" s="11">
        <v>16200</v>
      </c>
      <c r="Q102" t="str">
        <f t="shared" si="3"/>
        <v>Antigo Consulting ABE6.2 Interaktionsdesigner</v>
      </c>
      <c r="R102" s="61">
        <v>221</v>
      </c>
      <c r="S102" s="61">
        <v>245</v>
      </c>
      <c r="T102" s="61">
        <v>350</v>
      </c>
      <c r="U102" s="61">
        <v>500</v>
      </c>
      <c r="W102" s="61">
        <f t="shared" si="4"/>
        <v>1.6199999999999999E-2</v>
      </c>
      <c r="Z102" s="61"/>
      <c r="AA102" s="61"/>
      <c r="AB102" s="61"/>
      <c r="AC102" s="61"/>
    </row>
    <row r="103" spans="1:29" ht="15" customHeight="1" x14ac:dyDescent="0.35">
      <c r="A103" s="61" t="s">
        <v>121</v>
      </c>
      <c r="B103" t="s">
        <v>122</v>
      </c>
      <c r="C103" t="s">
        <v>6</v>
      </c>
      <c r="D103" t="s">
        <v>59</v>
      </c>
      <c r="E103" t="s">
        <v>2</v>
      </c>
      <c r="F103" t="s">
        <v>63</v>
      </c>
      <c r="G103" t="s">
        <v>26</v>
      </c>
      <c r="H103">
        <v>220.5</v>
      </c>
      <c r="I103">
        <v>245</v>
      </c>
      <c r="J103">
        <v>350</v>
      </c>
      <c r="K103">
        <v>500</v>
      </c>
      <c r="L103" t="s">
        <v>48</v>
      </c>
      <c r="M103" s="11">
        <v>16200</v>
      </c>
      <c r="Q103" t="str">
        <f t="shared" si="3"/>
        <v>Antigo Consulting ABE6.3 Grafisk formgivare</v>
      </c>
      <c r="R103" s="61">
        <v>221</v>
      </c>
      <c r="S103" s="61">
        <v>245</v>
      </c>
      <c r="T103" s="61">
        <v>350</v>
      </c>
      <c r="U103" s="61">
        <v>500</v>
      </c>
      <c r="W103" s="61">
        <f t="shared" si="4"/>
        <v>1.6199999999999999E-2</v>
      </c>
      <c r="Z103" s="61"/>
      <c r="AA103" s="61"/>
      <c r="AB103" s="61"/>
      <c r="AC103" s="61"/>
    </row>
    <row r="104" spans="1:29" ht="15" customHeight="1" x14ac:dyDescent="0.35">
      <c r="A104" s="61" t="s">
        <v>121</v>
      </c>
      <c r="B104" t="s">
        <v>122</v>
      </c>
      <c r="C104" t="s">
        <v>6</v>
      </c>
      <c r="D104" t="s">
        <v>59</v>
      </c>
      <c r="E104" t="s">
        <v>3</v>
      </c>
      <c r="F104" t="s">
        <v>63</v>
      </c>
      <c r="G104" t="s">
        <v>27</v>
      </c>
      <c r="H104">
        <v>220.5</v>
      </c>
      <c r="I104">
        <v>245</v>
      </c>
      <c r="J104">
        <v>350</v>
      </c>
      <c r="K104">
        <v>500</v>
      </c>
      <c r="L104" t="s">
        <v>48</v>
      </c>
      <c r="M104" s="11">
        <v>16200</v>
      </c>
      <c r="Q104" t="str">
        <f t="shared" si="3"/>
        <v>Antigo Consulting ABE6.4 Testare av användbarhet</v>
      </c>
      <c r="R104" s="61">
        <v>221</v>
      </c>
      <c r="S104" s="61">
        <v>245</v>
      </c>
      <c r="T104" s="61">
        <v>350</v>
      </c>
      <c r="U104" s="61">
        <v>500</v>
      </c>
      <c r="W104" s="61">
        <f t="shared" si="4"/>
        <v>1.6199999999999999E-2</v>
      </c>
      <c r="Z104" s="61"/>
      <c r="AA104" s="61"/>
      <c r="AB104" s="61"/>
      <c r="AC104" s="61"/>
    </row>
    <row r="105" spans="1:29" ht="15" customHeight="1" x14ac:dyDescent="0.35">
      <c r="A105" s="61" t="s">
        <v>121</v>
      </c>
      <c r="B105" t="s">
        <v>122</v>
      </c>
      <c r="C105" t="s">
        <v>6</v>
      </c>
      <c r="D105" t="s">
        <v>61</v>
      </c>
      <c r="E105" t="s">
        <v>2</v>
      </c>
      <c r="F105" t="s">
        <v>63</v>
      </c>
      <c r="G105" t="s">
        <v>62</v>
      </c>
      <c r="H105">
        <v>214.20000000000002</v>
      </c>
      <c r="I105">
        <v>238</v>
      </c>
      <c r="J105">
        <v>340</v>
      </c>
      <c r="K105">
        <v>475</v>
      </c>
      <c r="L105" t="s">
        <v>48</v>
      </c>
      <c r="M105" s="11">
        <v>16200</v>
      </c>
      <c r="Q105" t="str">
        <f t="shared" si="3"/>
        <v>Antigo Consulting ABE7.1 Teknikstöd – på plats</v>
      </c>
      <c r="R105" s="61">
        <v>214</v>
      </c>
      <c r="S105" s="61">
        <v>238</v>
      </c>
      <c r="T105" s="61">
        <v>340</v>
      </c>
      <c r="U105" s="61">
        <v>475</v>
      </c>
      <c r="W105" s="61">
        <f t="shared" si="4"/>
        <v>1.6199999999999999E-2</v>
      </c>
      <c r="Z105" s="61"/>
      <c r="AA105" s="61"/>
      <c r="AB105" s="61"/>
      <c r="AC105" s="61"/>
    </row>
    <row r="106" spans="1:29" ht="15" customHeight="1" x14ac:dyDescent="0.35">
      <c r="A106" t="s">
        <v>104</v>
      </c>
      <c r="B106" t="s">
        <v>105</v>
      </c>
      <c r="C106" t="s">
        <v>2</v>
      </c>
      <c r="D106" t="s">
        <v>47</v>
      </c>
      <c r="E106" t="s">
        <v>2</v>
      </c>
      <c r="F106" t="s">
        <v>63</v>
      </c>
      <c r="G106" t="s">
        <v>10</v>
      </c>
      <c r="H106">
        <v>558.9</v>
      </c>
      <c r="I106">
        <v>621</v>
      </c>
      <c r="J106">
        <v>690</v>
      </c>
      <c r="K106">
        <v>890</v>
      </c>
      <c r="L106" t="s">
        <v>48</v>
      </c>
      <c r="M106" s="11">
        <v>24000</v>
      </c>
      <c r="Q106" t="str">
        <f t="shared" si="3"/>
        <v>Atea Sverige ABA1.1 IT- eller Digitaliseringsstrateg</v>
      </c>
      <c r="R106" s="61">
        <v>559</v>
      </c>
      <c r="S106" s="61">
        <v>621</v>
      </c>
      <c r="T106" s="61">
        <v>690</v>
      </c>
      <c r="U106" s="61">
        <v>890</v>
      </c>
      <c r="W106" s="61">
        <f t="shared" si="4"/>
        <v>2.4E-2</v>
      </c>
      <c r="Z106" s="61"/>
      <c r="AA106" s="61"/>
      <c r="AB106" s="61"/>
      <c r="AC106" s="61"/>
    </row>
    <row r="107" spans="1:29" ht="15" customHeight="1" x14ac:dyDescent="0.35">
      <c r="A107" t="s">
        <v>104</v>
      </c>
      <c r="B107" t="s">
        <v>105</v>
      </c>
      <c r="C107" t="s">
        <v>2</v>
      </c>
      <c r="D107" t="s">
        <v>47</v>
      </c>
      <c r="E107" t="s">
        <v>2</v>
      </c>
      <c r="F107" t="s">
        <v>63</v>
      </c>
      <c r="G107" t="s">
        <v>11</v>
      </c>
      <c r="H107">
        <v>558.9</v>
      </c>
      <c r="I107">
        <v>621</v>
      </c>
      <c r="J107">
        <v>690</v>
      </c>
      <c r="K107">
        <v>890</v>
      </c>
      <c r="L107" t="s">
        <v>48</v>
      </c>
      <c r="M107" s="11">
        <v>24000</v>
      </c>
      <c r="Q107" t="str">
        <f t="shared" si="3"/>
        <v>Atea Sverige ABA1.2 Modelleringsledare</v>
      </c>
      <c r="R107" s="61">
        <v>559</v>
      </c>
      <c r="S107" s="61">
        <v>621</v>
      </c>
      <c r="T107" s="61">
        <v>690</v>
      </c>
      <c r="U107" s="61">
        <v>890</v>
      </c>
      <c r="W107" s="61">
        <f t="shared" si="4"/>
        <v>2.4E-2</v>
      </c>
      <c r="Z107" s="61"/>
      <c r="AA107" s="61"/>
      <c r="AB107" s="61"/>
      <c r="AC107" s="61"/>
    </row>
    <row r="108" spans="1:29" ht="15" customHeight="1" x14ac:dyDescent="0.35">
      <c r="A108" t="s">
        <v>104</v>
      </c>
      <c r="B108" t="s">
        <v>105</v>
      </c>
      <c r="C108" t="s">
        <v>2</v>
      </c>
      <c r="D108" t="s">
        <v>47</v>
      </c>
      <c r="E108" t="s">
        <v>2</v>
      </c>
      <c r="F108" t="s">
        <v>63</v>
      </c>
      <c r="G108" t="s">
        <v>49</v>
      </c>
      <c r="H108">
        <v>558.9</v>
      </c>
      <c r="I108">
        <v>621</v>
      </c>
      <c r="J108">
        <v>690</v>
      </c>
      <c r="K108">
        <v>890</v>
      </c>
      <c r="L108" t="s">
        <v>48</v>
      </c>
      <c r="M108" s="11">
        <v>24000</v>
      </c>
      <c r="Q108" t="str">
        <f t="shared" si="3"/>
        <v>Atea Sverige ABA1.3 Kravställare/Kravanalytiker</v>
      </c>
      <c r="R108" s="61">
        <v>559</v>
      </c>
      <c r="S108" s="61">
        <v>621</v>
      </c>
      <c r="T108" s="61">
        <v>690</v>
      </c>
      <c r="U108" s="61">
        <v>890</v>
      </c>
      <c r="W108" s="61">
        <f t="shared" si="4"/>
        <v>2.4E-2</v>
      </c>
      <c r="Z108" s="61"/>
      <c r="AA108" s="61"/>
      <c r="AB108" s="61"/>
      <c r="AC108" s="61"/>
    </row>
    <row r="109" spans="1:29" ht="15" customHeight="1" x14ac:dyDescent="0.35">
      <c r="A109" t="s">
        <v>104</v>
      </c>
      <c r="B109" t="s">
        <v>105</v>
      </c>
      <c r="C109" t="s">
        <v>2</v>
      </c>
      <c r="D109" t="s">
        <v>47</v>
      </c>
      <c r="E109" t="s">
        <v>2</v>
      </c>
      <c r="F109" t="s">
        <v>63</v>
      </c>
      <c r="G109" t="s">
        <v>12</v>
      </c>
      <c r="H109">
        <v>558.9</v>
      </c>
      <c r="I109">
        <v>621</v>
      </c>
      <c r="J109">
        <v>690</v>
      </c>
      <c r="K109">
        <v>890</v>
      </c>
      <c r="L109" t="s">
        <v>48</v>
      </c>
      <c r="M109" s="11">
        <v>24000</v>
      </c>
      <c r="Q109" t="str">
        <f t="shared" si="3"/>
        <v>Atea Sverige ABA1.4 Metodstöd</v>
      </c>
      <c r="R109" s="61">
        <v>559</v>
      </c>
      <c r="S109" s="61">
        <v>621</v>
      </c>
      <c r="T109" s="61">
        <v>690</v>
      </c>
      <c r="U109" s="61">
        <v>890</v>
      </c>
      <c r="W109" s="61">
        <f t="shared" si="4"/>
        <v>2.4E-2</v>
      </c>
      <c r="Z109" s="61"/>
      <c r="AA109" s="61"/>
      <c r="AB109" s="61"/>
      <c r="AC109" s="61"/>
    </row>
    <row r="110" spans="1:29" ht="15" customHeight="1" x14ac:dyDescent="0.35">
      <c r="A110" t="s">
        <v>104</v>
      </c>
      <c r="B110" t="s">
        <v>105</v>
      </c>
      <c r="C110" t="s">
        <v>2</v>
      </c>
      <c r="D110" t="s">
        <v>50</v>
      </c>
      <c r="E110" t="s">
        <v>2</v>
      </c>
      <c r="F110" t="s">
        <v>63</v>
      </c>
      <c r="G110" t="s">
        <v>13</v>
      </c>
      <c r="H110">
        <v>459</v>
      </c>
      <c r="I110">
        <v>510</v>
      </c>
      <c r="J110">
        <v>720</v>
      </c>
      <c r="K110">
        <v>875</v>
      </c>
      <c r="L110" t="s">
        <v>48</v>
      </c>
      <c r="M110" s="11">
        <v>24000</v>
      </c>
      <c r="Q110" t="str">
        <f t="shared" si="3"/>
        <v>Atea Sverige ABA2.1 Projektledare</v>
      </c>
      <c r="R110" s="61">
        <v>459</v>
      </c>
      <c r="S110" s="61">
        <v>510</v>
      </c>
      <c r="T110" s="61">
        <v>720</v>
      </c>
      <c r="U110" s="61">
        <v>875</v>
      </c>
      <c r="W110" s="61">
        <f t="shared" si="4"/>
        <v>2.4E-2</v>
      </c>
      <c r="Z110" s="61"/>
      <c r="AA110" s="61"/>
      <c r="AB110" s="61"/>
      <c r="AC110" s="61"/>
    </row>
    <row r="111" spans="1:29" ht="15" customHeight="1" x14ac:dyDescent="0.35">
      <c r="A111" t="s">
        <v>104</v>
      </c>
      <c r="B111" t="s">
        <v>105</v>
      </c>
      <c r="C111" t="s">
        <v>2</v>
      </c>
      <c r="D111" t="s">
        <v>50</v>
      </c>
      <c r="E111" t="s">
        <v>2</v>
      </c>
      <c r="F111" t="s">
        <v>63</v>
      </c>
      <c r="G111" t="s">
        <v>14</v>
      </c>
      <c r="H111">
        <v>459</v>
      </c>
      <c r="I111">
        <v>510</v>
      </c>
      <c r="J111">
        <v>720</v>
      </c>
      <c r="K111">
        <v>875</v>
      </c>
      <c r="L111" t="s">
        <v>48</v>
      </c>
      <c r="M111" s="11">
        <v>24000</v>
      </c>
      <c r="Q111" t="str">
        <f t="shared" si="3"/>
        <v>Atea Sverige ABA2.2 Teknisk projektledare</v>
      </c>
      <c r="R111" s="61">
        <v>459</v>
      </c>
      <c r="S111" s="61">
        <v>510</v>
      </c>
      <c r="T111" s="61">
        <v>720</v>
      </c>
      <c r="U111" s="61">
        <v>875</v>
      </c>
      <c r="W111" s="61">
        <f t="shared" si="4"/>
        <v>2.4E-2</v>
      </c>
      <c r="Z111" s="61"/>
      <c r="AA111" s="61"/>
      <c r="AB111" s="61"/>
      <c r="AC111" s="61"/>
    </row>
    <row r="112" spans="1:29" ht="15" customHeight="1" x14ac:dyDescent="0.35">
      <c r="A112" t="s">
        <v>104</v>
      </c>
      <c r="B112" t="s">
        <v>105</v>
      </c>
      <c r="C112" t="s">
        <v>2</v>
      </c>
      <c r="D112" t="s">
        <v>50</v>
      </c>
      <c r="E112" t="s">
        <v>2</v>
      </c>
      <c r="F112" t="s">
        <v>63</v>
      </c>
      <c r="G112" t="s">
        <v>15</v>
      </c>
      <c r="H112">
        <v>459</v>
      </c>
      <c r="I112">
        <v>510</v>
      </c>
      <c r="J112">
        <v>720</v>
      </c>
      <c r="K112">
        <v>875</v>
      </c>
      <c r="L112" t="s">
        <v>48</v>
      </c>
      <c r="M112" s="11">
        <v>24000</v>
      </c>
      <c r="Q112" t="str">
        <f t="shared" si="3"/>
        <v>Atea Sverige ABA2.3 Process-/Förändringsledare</v>
      </c>
      <c r="R112" s="61">
        <v>459</v>
      </c>
      <c r="S112" s="61">
        <v>510</v>
      </c>
      <c r="T112" s="61">
        <v>720</v>
      </c>
      <c r="U112" s="61">
        <v>875</v>
      </c>
      <c r="W112" s="61">
        <f t="shared" si="4"/>
        <v>2.4E-2</v>
      </c>
      <c r="Z112" s="61"/>
      <c r="AA112" s="61"/>
      <c r="AB112" s="61"/>
      <c r="AC112" s="61"/>
    </row>
    <row r="113" spans="1:29" ht="15" customHeight="1" x14ac:dyDescent="0.35">
      <c r="A113" t="s">
        <v>104</v>
      </c>
      <c r="B113" t="s">
        <v>105</v>
      </c>
      <c r="C113" t="s">
        <v>2</v>
      </c>
      <c r="D113" t="s">
        <v>50</v>
      </c>
      <c r="E113" t="s">
        <v>2</v>
      </c>
      <c r="F113" t="s">
        <v>63</v>
      </c>
      <c r="G113" t="s">
        <v>16</v>
      </c>
      <c r="H113">
        <v>459</v>
      </c>
      <c r="I113">
        <v>510</v>
      </c>
      <c r="J113">
        <v>720</v>
      </c>
      <c r="K113">
        <v>875</v>
      </c>
      <c r="L113" t="s">
        <v>48</v>
      </c>
      <c r="M113" s="11">
        <v>24000</v>
      </c>
      <c r="Q113" t="str">
        <f t="shared" si="3"/>
        <v>Atea Sverige ABA2.4 Testledare</v>
      </c>
      <c r="R113" s="61">
        <v>459</v>
      </c>
      <c r="S113" s="61">
        <v>510</v>
      </c>
      <c r="T113" s="61">
        <v>720</v>
      </c>
      <c r="U113" s="61">
        <v>875</v>
      </c>
      <c r="W113" s="61">
        <f t="shared" si="4"/>
        <v>2.4E-2</v>
      </c>
      <c r="Z113" s="61"/>
      <c r="AA113" s="61"/>
      <c r="AB113" s="61"/>
      <c r="AC113" s="61"/>
    </row>
    <row r="114" spans="1:29" ht="15" customHeight="1" x14ac:dyDescent="0.35">
      <c r="A114" t="s">
        <v>104</v>
      </c>
      <c r="B114" t="s">
        <v>105</v>
      </c>
      <c r="C114" t="s">
        <v>2</v>
      </c>
      <c r="D114" t="s">
        <v>50</v>
      </c>
      <c r="E114" t="s">
        <v>2</v>
      </c>
      <c r="F114" t="s">
        <v>63</v>
      </c>
      <c r="G114" t="s">
        <v>17</v>
      </c>
      <c r="H114">
        <v>459</v>
      </c>
      <c r="I114">
        <v>510</v>
      </c>
      <c r="J114">
        <v>720</v>
      </c>
      <c r="K114">
        <v>875</v>
      </c>
      <c r="L114" t="s">
        <v>48</v>
      </c>
      <c r="M114" s="11">
        <v>24000</v>
      </c>
      <c r="Q114" t="str">
        <f t="shared" si="3"/>
        <v>Atea Sverige ABA2.5 IT-controller</v>
      </c>
      <c r="R114" s="61">
        <v>459</v>
      </c>
      <c r="S114" s="61">
        <v>510</v>
      </c>
      <c r="T114" s="61">
        <v>720</v>
      </c>
      <c r="U114" s="61">
        <v>875</v>
      </c>
      <c r="W114" s="61">
        <f t="shared" si="4"/>
        <v>2.4E-2</v>
      </c>
      <c r="Z114" s="61"/>
      <c r="AA114" s="61"/>
      <c r="AB114" s="61"/>
      <c r="AC114" s="61"/>
    </row>
    <row r="115" spans="1:29" ht="15" customHeight="1" x14ac:dyDescent="0.35">
      <c r="A115" t="s">
        <v>104</v>
      </c>
      <c r="B115" t="s">
        <v>105</v>
      </c>
      <c r="C115" t="s">
        <v>2</v>
      </c>
      <c r="D115" t="s">
        <v>51</v>
      </c>
      <c r="E115" t="s">
        <v>2</v>
      </c>
      <c r="F115" t="s">
        <v>63</v>
      </c>
      <c r="G115" t="s">
        <v>18</v>
      </c>
      <c r="H115">
        <v>450</v>
      </c>
      <c r="I115">
        <v>500</v>
      </c>
      <c r="J115">
        <v>690</v>
      </c>
      <c r="K115">
        <v>890</v>
      </c>
      <c r="L115" t="s">
        <v>48</v>
      </c>
      <c r="M115" s="11">
        <v>24000</v>
      </c>
      <c r="Q115" t="str">
        <f t="shared" si="3"/>
        <v>Atea Sverige ABA3.1 Systemutvecklare</v>
      </c>
      <c r="R115" s="61">
        <v>450</v>
      </c>
      <c r="S115" s="61">
        <v>500</v>
      </c>
      <c r="T115" s="61">
        <v>690</v>
      </c>
      <c r="U115" s="61">
        <v>890</v>
      </c>
      <c r="W115" s="61">
        <f t="shared" si="4"/>
        <v>2.4E-2</v>
      </c>
      <c r="Z115" s="61"/>
      <c r="AA115" s="61"/>
      <c r="AB115" s="61"/>
      <c r="AC115" s="61"/>
    </row>
    <row r="116" spans="1:29" ht="15" customHeight="1" x14ac:dyDescent="0.35">
      <c r="A116" t="s">
        <v>104</v>
      </c>
      <c r="B116" t="s">
        <v>105</v>
      </c>
      <c r="C116" t="s">
        <v>2</v>
      </c>
      <c r="D116" t="s">
        <v>51</v>
      </c>
      <c r="E116" t="s">
        <v>2</v>
      </c>
      <c r="F116" t="s">
        <v>63</v>
      </c>
      <c r="G116" t="s">
        <v>19</v>
      </c>
      <c r="H116">
        <v>450</v>
      </c>
      <c r="I116">
        <v>500</v>
      </c>
      <c r="J116">
        <v>690</v>
      </c>
      <c r="K116">
        <v>890</v>
      </c>
      <c r="L116" t="s">
        <v>48</v>
      </c>
      <c r="M116" s="11">
        <v>24000</v>
      </c>
      <c r="Q116" t="str">
        <f t="shared" si="3"/>
        <v>Atea Sverige ABA3.2 Systemintegratör</v>
      </c>
      <c r="R116" s="61">
        <v>450</v>
      </c>
      <c r="S116" s="61">
        <v>500</v>
      </c>
      <c r="T116" s="61">
        <v>690</v>
      </c>
      <c r="U116" s="61">
        <v>890</v>
      </c>
      <c r="W116" s="61">
        <f t="shared" si="4"/>
        <v>2.4E-2</v>
      </c>
      <c r="Z116" s="61"/>
      <c r="AA116" s="61"/>
      <c r="AB116" s="61"/>
      <c r="AC116" s="61"/>
    </row>
    <row r="117" spans="1:29" ht="15" customHeight="1" x14ac:dyDescent="0.35">
      <c r="A117" t="s">
        <v>104</v>
      </c>
      <c r="B117" t="s">
        <v>105</v>
      </c>
      <c r="C117" t="s">
        <v>2</v>
      </c>
      <c r="D117" t="s">
        <v>51</v>
      </c>
      <c r="E117" t="s">
        <v>3</v>
      </c>
      <c r="F117" t="s">
        <v>63</v>
      </c>
      <c r="G117" t="s">
        <v>20</v>
      </c>
      <c r="H117">
        <v>450</v>
      </c>
      <c r="I117">
        <v>500</v>
      </c>
      <c r="J117">
        <v>690</v>
      </c>
      <c r="K117">
        <v>890</v>
      </c>
      <c r="L117" t="s">
        <v>48</v>
      </c>
      <c r="M117" s="11">
        <v>24000</v>
      </c>
      <c r="Q117" t="str">
        <f t="shared" si="3"/>
        <v>Atea Sverige ABA3.3 Tekniker</v>
      </c>
      <c r="R117" s="61">
        <v>450</v>
      </c>
      <c r="S117" s="61">
        <v>500</v>
      </c>
      <c r="T117" s="61">
        <v>690</v>
      </c>
      <c r="U117" s="61">
        <v>890</v>
      </c>
      <c r="W117" s="61">
        <f t="shared" si="4"/>
        <v>2.4E-2</v>
      </c>
      <c r="Z117" s="61"/>
      <c r="AA117" s="61"/>
      <c r="AB117" s="61"/>
      <c r="AC117" s="61"/>
    </row>
    <row r="118" spans="1:29" ht="15" customHeight="1" x14ac:dyDescent="0.35">
      <c r="A118" t="s">
        <v>104</v>
      </c>
      <c r="B118" t="s">
        <v>105</v>
      </c>
      <c r="C118" t="s">
        <v>2</v>
      </c>
      <c r="D118" t="s">
        <v>51</v>
      </c>
      <c r="E118" t="s">
        <v>3</v>
      </c>
      <c r="F118" t="s">
        <v>63</v>
      </c>
      <c r="G118" t="s">
        <v>21</v>
      </c>
      <c r="H118">
        <v>450</v>
      </c>
      <c r="I118">
        <v>500</v>
      </c>
      <c r="J118">
        <v>690</v>
      </c>
      <c r="K118">
        <v>890</v>
      </c>
      <c r="L118" t="s">
        <v>48</v>
      </c>
      <c r="M118" s="11">
        <v>24000</v>
      </c>
      <c r="Q118" t="str">
        <f t="shared" si="3"/>
        <v>Atea Sverige ABA3.4 Testare</v>
      </c>
      <c r="R118" s="61">
        <v>450</v>
      </c>
      <c r="S118" s="61">
        <v>500</v>
      </c>
      <c r="T118" s="61">
        <v>690</v>
      </c>
      <c r="U118" s="61">
        <v>890</v>
      </c>
      <c r="W118" s="61">
        <f t="shared" si="4"/>
        <v>2.4E-2</v>
      </c>
      <c r="Z118" s="61"/>
      <c r="AA118" s="61"/>
      <c r="AB118" s="61"/>
      <c r="AC118" s="61"/>
    </row>
    <row r="119" spans="1:29" ht="15" customHeight="1" x14ac:dyDescent="0.35">
      <c r="A119" t="s">
        <v>104</v>
      </c>
      <c r="B119" t="s">
        <v>105</v>
      </c>
      <c r="C119" t="s">
        <v>2</v>
      </c>
      <c r="D119" t="s">
        <v>52</v>
      </c>
      <c r="E119" t="s">
        <v>2</v>
      </c>
      <c r="F119" t="s">
        <v>63</v>
      </c>
      <c r="G119" t="s">
        <v>53</v>
      </c>
      <c r="H119">
        <v>648</v>
      </c>
      <c r="I119">
        <v>720</v>
      </c>
      <c r="J119">
        <v>800</v>
      </c>
      <c r="K119">
        <v>890</v>
      </c>
      <c r="L119" t="s">
        <v>48</v>
      </c>
      <c r="M119" s="11">
        <v>24000</v>
      </c>
      <c r="Q119" t="str">
        <f t="shared" si="3"/>
        <v>Atea Sverige ABA4.1 Enterprisearkitekt</v>
      </c>
      <c r="R119" s="61">
        <v>648</v>
      </c>
      <c r="S119" s="61">
        <v>720</v>
      </c>
      <c r="T119" s="61">
        <v>800</v>
      </c>
      <c r="U119" s="61">
        <v>890</v>
      </c>
      <c r="W119" s="61">
        <f t="shared" si="4"/>
        <v>2.4E-2</v>
      </c>
      <c r="Z119" s="61"/>
      <c r="AA119" s="61"/>
      <c r="AB119" s="61"/>
      <c r="AC119" s="61"/>
    </row>
    <row r="120" spans="1:29" ht="15" customHeight="1" x14ac:dyDescent="0.35">
      <c r="A120" t="s">
        <v>104</v>
      </c>
      <c r="B120" t="s">
        <v>105</v>
      </c>
      <c r="C120" t="s">
        <v>2</v>
      </c>
      <c r="D120" t="s">
        <v>52</v>
      </c>
      <c r="E120" t="s">
        <v>2</v>
      </c>
      <c r="F120" t="s">
        <v>63</v>
      </c>
      <c r="G120" t="s">
        <v>54</v>
      </c>
      <c r="H120">
        <v>648</v>
      </c>
      <c r="I120">
        <v>720</v>
      </c>
      <c r="J120">
        <v>800</v>
      </c>
      <c r="K120">
        <v>890</v>
      </c>
      <c r="L120" t="s">
        <v>48</v>
      </c>
      <c r="M120" s="11">
        <v>24000</v>
      </c>
      <c r="Q120" t="str">
        <f t="shared" si="3"/>
        <v>Atea Sverige ABA4.2 Verksamhetsarkitekt</v>
      </c>
      <c r="R120" s="61">
        <v>648</v>
      </c>
      <c r="S120" s="61">
        <v>720</v>
      </c>
      <c r="T120" s="61">
        <v>800</v>
      </c>
      <c r="U120" s="61">
        <v>890</v>
      </c>
      <c r="W120" s="61">
        <f t="shared" si="4"/>
        <v>2.4E-2</v>
      </c>
      <c r="Z120" s="61"/>
      <c r="AA120" s="61"/>
      <c r="AB120" s="61"/>
      <c r="AC120" s="61"/>
    </row>
    <row r="121" spans="1:29" ht="15" customHeight="1" x14ac:dyDescent="0.35">
      <c r="A121" t="s">
        <v>104</v>
      </c>
      <c r="B121" t="s">
        <v>105</v>
      </c>
      <c r="C121" t="s">
        <v>2</v>
      </c>
      <c r="D121" t="s">
        <v>52</v>
      </c>
      <c r="E121" t="s">
        <v>2</v>
      </c>
      <c r="F121" t="s">
        <v>63</v>
      </c>
      <c r="G121" t="s">
        <v>55</v>
      </c>
      <c r="H121">
        <v>648</v>
      </c>
      <c r="I121">
        <v>720</v>
      </c>
      <c r="J121">
        <v>800</v>
      </c>
      <c r="K121">
        <v>890</v>
      </c>
      <c r="L121" t="s">
        <v>48</v>
      </c>
      <c r="M121" s="11">
        <v>24000</v>
      </c>
      <c r="Q121" t="str">
        <f t="shared" si="3"/>
        <v>Atea Sverige ABA4.3 Lösningsarkitekt</v>
      </c>
      <c r="R121" s="61">
        <v>648</v>
      </c>
      <c r="S121" s="61">
        <v>720</v>
      </c>
      <c r="T121" s="61">
        <v>800</v>
      </c>
      <c r="U121" s="61">
        <v>890</v>
      </c>
      <c r="W121" s="61">
        <f t="shared" si="4"/>
        <v>2.4E-2</v>
      </c>
      <c r="Z121" s="61"/>
      <c r="AA121" s="61"/>
      <c r="AB121" s="61"/>
      <c r="AC121" s="61"/>
    </row>
    <row r="122" spans="1:29" ht="15" customHeight="1" x14ac:dyDescent="0.35">
      <c r="A122" t="s">
        <v>104</v>
      </c>
      <c r="B122" t="s">
        <v>105</v>
      </c>
      <c r="C122" t="s">
        <v>2</v>
      </c>
      <c r="D122" t="s">
        <v>52</v>
      </c>
      <c r="E122" t="s">
        <v>2</v>
      </c>
      <c r="F122" t="s">
        <v>63</v>
      </c>
      <c r="G122" t="s">
        <v>56</v>
      </c>
      <c r="H122">
        <v>648</v>
      </c>
      <c r="I122">
        <v>720</v>
      </c>
      <c r="J122">
        <v>800</v>
      </c>
      <c r="K122">
        <v>890</v>
      </c>
      <c r="L122" t="s">
        <v>48</v>
      </c>
      <c r="M122" s="11">
        <v>24000</v>
      </c>
      <c r="Q122" t="str">
        <f t="shared" si="3"/>
        <v>Atea Sverige ABA4.4 Mjukvaruarkitekt</v>
      </c>
      <c r="R122" s="61">
        <v>648</v>
      </c>
      <c r="S122" s="61">
        <v>720</v>
      </c>
      <c r="T122" s="61">
        <v>800</v>
      </c>
      <c r="U122" s="61">
        <v>890</v>
      </c>
      <c r="W122" s="61">
        <f t="shared" si="4"/>
        <v>2.4E-2</v>
      </c>
      <c r="Z122" s="61"/>
      <c r="AA122" s="61"/>
      <c r="AB122" s="61"/>
      <c r="AC122" s="61"/>
    </row>
    <row r="123" spans="1:29" ht="15" customHeight="1" x14ac:dyDescent="0.35">
      <c r="A123" t="s">
        <v>104</v>
      </c>
      <c r="B123" t="s">
        <v>105</v>
      </c>
      <c r="C123" t="s">
        <v>2</v>
      </c>
      <c r="D123" t="s">
        <v>52</v>
      </c>
      <c r="E123" t="s">
        <v>2</v>
      </c>
      <c r="F123" t="s">
        <v>63</v>
      </c>
      <c r="G123" t="s">
        <v>57</v>
      </c>
      <c r="H123">
        <v>648</v>
      </c>
      <c r="I123">
        <v>720</v>
      </c>
      <c r="J123">
        <v>800</v>
      </c>
      <c r="K123">
        <v>890</v>
      </c>
      <c r="L123" t="s">
        <v>48</v>
      </c>
      <c r="M123" s="11">
        <v>24000</v>
      </c>
      <c r="Q123" t="str">
        <f t="shared" si="3"/>
        <v>Atea Sverige ABA4.5 Infrastrukturarkitekt</v>
      </c>
      <c r="R123" s="61">
        <v>648</v>
      </c>
      <c r="S123" s="61">
        <v>720</v>
      </c>
      <c r="T123" s="61">
        <v>800</v>
      </c>
      <c r="U123" s="61">
        <v>890</v>
      </c>
      <c r="W123" s="61">
        <f t="shared" si="4"/>
        <v>2.4E-2</v>
      </c>
      <c r="Z123" s="61"/>
      <c r="AA123" s="61"/>
      <c r="AB123" s="61"/>
      <c r="AC123" s="61"/>
    </row>
    <row r="124" spans="1:29" ht="15" customHeight="1" x14ac:dyDescent="0.35">
      <c r="A124" t="s">
        <v>104</v>
      </c>
      <c r="B124" t="s">
        <v>105</v>
      </c>
      <c r="C124" t="s">
        <v>2</v>
      </c>
      <c r="D124" t="s">
        <v>58</v>
      </c>
      <c r="E124" t="s">
        <v>2</v>
      </c>
      <c r="F124" t="s">
        <v>63</v>
      </c>
      <c r="G124" t="s">
        <v>22</v>
      </c>
      <c r="H124">
        <v>560.70000000000005</v>
      </c>
      <c r="I124">
        <v>623</v>
      </c>
      <c r="J124">
        <v>890</v>
      </c>
      <c r="K124">
        <v>891</v>
      </c>
      <c r="L124" t="s">
        <v>48</v>
      </c>
      <c r="M124" s="11">
        <v>24000</v>
      </c>
      <c r="Q124" t="str">
        <f t="shared" si="3"/>
        <v>Atea Sverige ABA5.1 Säkerhetsstrateg/Säkerhetsanalytiker</v>
      </c>
      <c r="R124" s="61">
        <v>561</v>
      </c>
      <c r="S124" s="61">
        <v>623</v>
      </c>
      <c r="T124" s="61">
        <v>890</v>
      </c>
      <c r="U124" s="61">
        <v>891</v>
      </c>
      <c r="W124" s="61">
        <f t="shared" si="4"/>
        <v>2.4E-2</v>
      </c>
      <c r="Z124" s="61"/>
      <c r="AA124" s="61"/>
      <c r="AB124" s="61"/>
      <c r="AC124" s="61"/>
    </row>
    <row r="125" spans="1:29" ht="15" customHeight="1" x14ac:dyDescent="0.35">
      <c r="A125" t="s">
        <v>104</v>
      </c>
      <c r="B125" t="s">
        <v>105</v>
      </c>
      <c r="C125" t="s">
        <v>2</v>
      </c>
      <c r="D125" t="s">
        <v>58</v>
      </c>
      <c r="E125" t="s">
        <v>2</v>
      </c>
      <c r="F125" t="s">
        <v>63</v>
      </c>
      <c r="G125" t="s">
        <v>23</v>
      </c>
      <c r="H125">
        <v>560.70000000000005</v>
      </c>
      <c r="I125">
        <v>623</v>
      </c>
      <c r="J125">
        <v>890</v>
      </c>
      <c r="K125">
        <v>891</v>
      </c>
      <c r="L125" t="s">
        <v>48</v>
      </c>
      <c r="M125" s="11">
        <v>24000</v>
      </c>
      <c r="Q125" t="str">
        <f t="shared" si="3"/>
        <v>Atea Sverige ABA5.2 Risk Management</v>
      </c>
      <c r="R125" s="61">
        <v>561</v>
      </c>
      <c r="S125" s="61">
        <v>623</v>
      </c>
      <c r="T125" s="61">
        <v>890</v>
      </c>
      <c r="U125" s="61">
        <v>891</v>
      </c>
      <c r="W125" s="61">
        <f t="shared" si="4"/>
        <v>2.4E-2</v>
      </c>
      <c r="Z125" s="61"/>
      <c r="AA125" s="61"/>
      <c r="AB125" s="61"/>
      <c r="AC125" s="61"/>
    </row>
    <row r="126" spans="1:29" ht="15" customHeight="1" x14ac:dyDescent="0.35">
      <c r="A126" t="s">
        <v>104</v>
      </c>
      <c r="B126" t="s">
        <v>105</v>
      </c>
      <c r="C126" t="s">
        <v>2</v>
      </c>
      <c r="D126" t="s">
        <v>58</v>
      </c>
      <c r="E126" t="s">
        <v>3</v>
      </c>
      <c r="F126" t="s">
        <v>63</v>
      </c>
      <c r="G126" t="s">
        <v>24</v>
      </c>
      <c r="H126">
        <v>560.70000000000005</v>
      </c>
      <c r="I126">
        <v>623</v>
      </c>
      <c r="J126">
        <v>890</v>
      </c>
      <c r="K126">
        <v>891</v>
      </c>
      <c r="L126" t="s">
        <v>48</v>
      </c>
      <c r="M126" s="11">
        <v>24000</v>
      </c>
      <c r="Q126" t="str">
        <f t="shared" si="3"/>
        <v>Atea Sverige ABA5.3 Säkerhetstekniker</v>
      </c>
      <c r="R126" s="61">
        <v>561</v>
      </c>
      <c r="S126" s="61">
        <v>623</v>
      </c>
      <c r="T126" s="61">
        <v>890</v>
      </c>
      <c r="U126" s="61">
        <v>891</v>
      </c>
      <c r="W126" s="61">
        <f t="shared" si="4"/>
        <v>2.4E-2</v>
      </c>
      <c r="Z126" s="61"/>
      <c r="AA126" s="61"/>
      <c r="AB126" s="61"/>
      <c r="AC126" s="61"/>
    </row>
    <row r="127" spans="1:29" ht="15" customHeight="1" x14ac:dyDescent="0.35">
      <c r="A127" t="s">
        <v>104</v>
      </c>
      <c r="B127" t="s">
        <v>105</v>
      </c>
      <c r="C127" t="s">
        <v>2</v>
      </c>
      <c r="D127" t="s">
        <v>59</v>
      </c>
      <c r="E127" t="s">
        <v>2</v>
      </c>
      <c r="F127" t="s">
        <v>63</v>
      </c>
      <c r="G127" t="s">
        <v>60</v>
      </c>
      <c r="H127">
        <v>531</v>
      </c>
      <c r="I127">
        <v>590</v>
      </c>
      <c r="J127">
        <v>790</v>
      </c>
      <c r="K127">
        <v>890</v>
      </c>
      <c r="L127" t="s">
        <v>48</v>
      </c>
      <c r="M127" s="11">
        <v>24000</v>
      </c>
      <c r="Q127" t="str">
        <f t="shared" si="3"/>
        <v>Atea Sverige ABA6.1 Webbstrateg</v>
      </c>
      <c r="R127" s="61">
        <v>531</v>
      </c>
      <c r="S127" s="61">
        <v>590</v>
      </c>
      <c r="T127" s="61">
        <v>790</v>
      </c>
      <c r="U127" s="61">
        <v>890</v>
      </c>
      <c r="W127" s="61">
        <f t="shared" si="4"/>
        <v>2.4E-2</v>
      </c>
      <c r="Z127" s="61"/>
      <c r="AA127" s="61"/>
      <c r="AB127" s="61"/>
      <c r="AC127" s="61"/>
    </row>
    <row r="128" spans="1:29" ht="15" customHeight="1" x14ac:dyDescent="0.35">
      <c r="A128" t="s">
        <v>104</v>
      </c>
      <c r="B128" t="s">
        <v>105</v>
      </c>
      <c r="C128" t="s">
        <v>2</v>
      </c>
      <c r="D128" t="s">
        <v>59</v>
      </c>
      <c r="E128" t="s">
        <v>2</v>
      </c>
      <c r="F128" t="s">
        <v>63</v>
      </c>
      <c r="G128" t="s">
        <v>25</v>
      </c>
      <c r="H128">
        <v>531</v>
      </c>
      <c r="I128">
        <v>590</v>
      </c>
      <c r="J128">
        <v>790</v>
      </c>
      <c r="K128">
        <v>890</v>
      </c>
      <c r="L128" t="s">
        <v>48</v>
      </c>
      <c r="M128" s="11">
        <v>24000</v>
      </c>
      <c r="Q128" t="str">
        <f t="shared" si="3"/>
        <v>Atea Sverige ABA6.2 Interaktionsdesigner</v>
      </c>
      <c r="R128" s="61">
        <v>531</v>
      </c>
      <c r="S128" s="61">
        <v>590</v>
      </c>
      <c r="T128" s="61">
        <v>790</v>
      </c>
      <c r="U128" s="61">
        <v>890</v>
      </c>
      <c r="W128" s="61">
        <f t="shared" si="4"/>
        <v>2.4E-2</v>
      </c>
      <c r="Z128" s="61"/>
      <c r="AA128" s="61"/>
      <c r="AB128" s="61"/>
      <c r="AC128" s="61"/>
    </row>
    <row r="129" spans="1:29" ht="15" customHeight="1" x14ac:dyDescent="0.35">
      <c r="A129" t="s">
        <v>104</v>
      </c>
      <c r="B129" t="s">
        <v>105</v>
      </c>
      <c r="C129" t="s">
        <v>2</v>
      </c>
      <c r="D129" t="s">
        <v>59</v>
      </c>
      <c r="E129" t="s">
        <v>2</v>
      </c>
      <c r="F129" t="s">
        <v>63</v>
      </c>
      <c r="G129" t="s">
        <v>26</v>
      </c>
      <c r="H129">
        <v>531</v>
      </c>
      <c r="I129">
        <v>590</v>
      </c>
      <c r="J129">
        <v>790</v>
      </c>
      <c r="K129">
        <v>890</v>
      </c>
      <c r="L129" t="s">
        <v>48</v>
      </c>
      <c r="M129" s="11">
        <v>24000</v>
      </c>
      <c r="Q129" t="str">
        <f t="shared" si="3"/>
        <v>Atea Sverige ABA6.3 Grafisk formgivare</v>
      </c>
      <c r="R129" s="61">
        <v>531</v>
      </c>
      <c r="S129" s="61">
        <v>590</v>
      </c>
      <c r="T129" s="61">
        <v>790</v>
      </c>
      <c r="U129" s="61">
        <v>890</v>
      </c>
      <c r="W129" s="61">
        <f t="shared" si="4"/>
        <v>2.4E-2</v>
      </c>
      <c r="Z129" s="61"/>
      <c r="AA129" s="61"/>
      <c r="AB129" s="61"/>
      <c r="AC129" s="61"/>
    </row>
    <row r="130" spans="1:29" ht="15" customHeight="1" x14ac:dyDescent="0.35">
      <c r="A130" t="s">
        <v>104</v>
      </c>
      <c r="B130" t="s">
        <v>105</v>
      </c>
      <c r="C130" t="s">
        <v>2</v>
      </c>
      <c r="D130" t="s">
        <v>59</v>
      </c>
      <c r="E130" t="s">
        <v>3</v>
      </c>
      <c r="F130" t="s">
        <v>63</v>
      </c>
      <c r="G130" t="s">
        <v>27</v>
      </c>
      <c r="H130">
        <v>531</v>
      </c>
      <c r="I130">
        <v>590</v>
      </c>
      <c r="J130">
        <v>790</v>
      </c>
      <c r="K130">
        <v>890</v>
      </c>
      <c r="L130" t="s">
        <v>48</v>
      </c>
      <c r="M130" s="11">
        <v>24000</v>
      </c>
      <c r="Q130" t="str">
        <f t="shared" si="3"/>
        <v>Atea Sverige ABA6.4 Testare av användbarhet</v>
      </c>
      <c r="R130" s="61">
        <v>531</v>
      </c>
      <c r="S130" s="61">
        <v>590</v>
      </c>
      <c r="T130" s="61">
        <v>790</v>
      </c>
      <c r="U130" s="61">
        <v>890</v>
      </c>
      <c r="W130" s="61">
        <f t="shared" si="4"/>
        <v>2.4E-2</v>
      </c>
      <c r="Z130" s="61"/>
      <c r="AA130" s="61"/>
      <c r="AB130" s="61"/>
      <c r="AC130" s="61"/>
    </row>
    <row r="131" spans="1:29" ht="15" customHeight="1" x14ac:dyDescent="0.35">
      <c r="A131" t="s">
        <v>104</v>
      </c>
      <c r="B131" t="s">
        <v>105</v>
      </c>
      <c r="C131" t="s">
        <v>2</v>
      </c>
      <c r="D131" t="s">
        <v>61</v>
      </c>
      <c r="E131" t="s">
        <v>2</v>
      </c>
      <c r="F131" t="s">
        <v>63</v>
      </c>
      <c r="G131" t="s">
        <v>62</v>
      </c>
      <c r="H131">
        <v>387</v>
      </c>
      <c r="I131">
        <v>430</v>
      </c>
      <c r="J131">
        <v>560</v>
      </c>
      <c r="K131">
        <v>720</v>
      </c>
      <c r="L131" t="s">
        <v>48</v>
      </c>
      <c r="M131" s="11">
        <v>24000</v>
      </c>
      <c r="Q131" t="str">
        <f t="shared" ref="Q131:Q194" si="5">$A131&amp;$C131&amp;$G131</f>
        <v>Atea Sverige ABA7.1 Teknikstöd – på plats</v>
      </c>
      <c r="R131" s="61">
        <v>387</v>
      </c>
      <c r="S131" s="61">
        <v>430</v>
      </c>
      <c r="T131" s="61">
        <v>560</v>
      </c>
      <c r="U131" s="61">
        <v>720</v>
      </c>
      <c r="W131" s="61">
        <f t="shared" ref="W131:W194" si="6">M131/1000000</f>
        <v>2.4E-2</v>
      </c>
      <c r="Z131" s="61"/>
      <c r="AA131" s="61"/>
      <c r="AB131" s="61"/>
      <c r="AC131" s="61"/>
    </row>
    <row r="132" spans="1:29" ht="15" customHeight="1" x14ac:dyDescent="0.35">
      <c r="A132" t="s">
        <v>104</v>
      </c>
      <c r="B132" t="s">
        <v>105</v>
      </c>
      <c r="C132" t="s">
        <v>3</v>
      </c>
      <c r="D132" t="s">
        <v>47</v>
      </c>
      <c r="E132" t="s">
        <v>2</v>
      </c>
      <c r="F132" t="s">
        <v>63</v>
      </c>
      <c r="G132" t="s">
        <v>10</v>
      </c>
      <c r="H132">
        <v>558.9</v>
      </c>
      <c r="I132">
        <v>621</v>
      </c>
      <c r="J132">
        <v>690</v>
      </c>
      <c r="K132">
        <v>890</v>
      </c>
      <c r="L132" t="s">
        <v>48</v>
      </c>
      <c r="M132" s="11">
        <v>22000</v>
      </c>
      <c r="Q132" t="str">
        <f t="shared" si="5"/>
        <v>Atea Sverige ABB1.1 IT- eller Digitaliseringsstrateg</v>
      </c>
      <c r="R132" s="61">
        <v>559</v>
      </c>
      <c r="S132" s="61">
        <v>621</v>
      </c>
      <c r="T132" s="61">
        <v>690</v>
      </c>
      <c r="U132" s="61">
        <v>890</v>
      </c>
      <c r="W132" s="61">
        <f t="shared" si="6"/>
        <v>2.1999999999999999E-2</v>
      </c>
      <c r="Z132" s="61"/>
      <c r="AA132" s="61"/>
      <c r="AB132" s="61"/>
      <c r="AC132" s="61"/>
    </row>
    <row r="133" spans="1:29" ht="15" customHeight="1" x14ac:dyDescent="0.35">
      <c r="A133" t="s">
        <v>104</v>
      </c>
      <c r="B133" t="s">
        <v>105</v>
      </c>
      <c r="C133" t="s">
        <v>3</v>
      </c>
      <c r="D133" t="s">
        <v>47</v>
      </c>
      <c r="E133" t="s">
        <v>2</v>
      </c>
      <c r="F133" t="s">
        <v>63</v>
      </c>
      <c r="G133" t="s">
        <v>11</v>
      </c>
      <c r="H133">
        <v>558.9</v>
      </c>
      <c r="I133">
        <v>621</v>
      </c>
      <c r="J133">
        <v>690</v>
      </c>
      <c r="K133">
        <v>890</v>
      </c>
      <c r="L133" t="s">
        <v>48</v>
      </c>
      <c r="M133" s="11">
        <v>22000</v>
      </c>
      <c r="Q133" t="str">
        <f t="shared" si="5"/>
        <v>Atea Sverige ABB1.2 Modelleringsledare</v>
      </c>
      <c r="R133" s="61">
        <v>559</v>
      </c>
      <c r="S133" s="61">
        <v>621</v>
      </c>
      <c r="T133" s="61">
        <v>690</v>
      </c>
      <c r="U133" s="61">
        <v>890</v>
      </c>
      <c r="W133" s="61">
        <f t="shared" si="6"/>
        <v>2.1999999999999999E-2</v>
      </c>
      <c r="Z133" s="61"/>
      <c r="AA133" s="61"/>
      <c r="AB133" s="61"/>
      <c r="AC133" s="61"/>
    </row>
    <row r="134" spans="1:29" ht="15" customHeight="1" x14ac:dyDescent="0.35">
      <c r="A134" t="s">
        <v>104</v>
      </c>
      <c r="B134" t="s">
        <v>105</v>
      </c>
      <c r="C134" t="s">
        <v>3</v>
      </c>
      <c r="D134" t="s">
        <v>47</v>
      </c>
      <c r="E134" t="s">
        <v>2</v>
      </c>
      <c r="F134" t="s">
        <v>63</v>
      </c>
      <c r="G134" t="s">
        <v>49</v>
      </c>
      <c r="H134">
        <v>558.9</v>
      </c>
      <c r="I134">
        <v>621</v>
      </c>
      <c r="J134">
        <v>690</v>
      </c>
      <c r="K134">
        <v>890</v>
      </c>
      <c r="L134" t="s">
        <v>48</v>
      </c>
      <c r="M134" s="11">
        <v>22000</v>
      </c>
      <c r="Q134" t="str">
        <f t="shared" si="5"/>
        <v>Atea Sverige ABB1.3 Kravställare/Kravanalytiker</v>
      </c>
      <c r="R134" s="61">
        <v>559</v>
      </c>
      <c r="S134" s="61">
        <v>621</v>
      </c>
      <c r="T134" s="61">
        <v>690</v>
      </c>
      <c r="U134" s="61">
        <v>890</v>
      </c>
      <c r="W134" s="61">
        <f t="shared" si="6"/>
        <v>2.1999999999999999E-2</v>
      </c>
      <c r="Z134" s="61"/>
      <c r="AA134" s="61"/>
      <c r="AB134" s="61"/>
      <c r="AC134" s="61"/>
    </row>
    <row r="135" spans="1:29" ht="15" customHeight="1" x14ac:dyDescent="0.35">
      <c r="A135" t="s">
        <v>104</v>
      </c>
      <c r="B135" t="s">
        <v>105</v>
      </c>
      <c r="C135" t="s">
        <v>3</v>
      </c>
      <c r="D135" t="s">
        <v>47</v>
      </c>
      <c r="E135" t="s">
        <v>2</v>
      </c>
      <c r="F135" t="s">
        <v>63</v>
      </c>
      <c r="G135" t="s">
        <v>12</v>
      </c>
      <c r="H135">
        <v>558.9</v>
      </c>
      <c r="I135">
        <v>621</v>
      </c>
      <c r="J135">
        <v>690</v>
      </c>
      <c r="K135">
        <v>890</v>
      </c>
      <c r="L135" t="s">
        <v>48</v>
      </c>
      <c r="M135" s="11">
        <v>22000</v>
      </c>
      <c r="Q135" t="str">
        <f t="shared" si="5"/>
        <v>Atea Sverige ABB1.4 Metodstöd</v>
      </c>
      <c r="R135" s="61">
        <v>559</v>
      </c>
      <c r="S135" s="61">
        <v>621</v>
      </c>
      <c r="T135" s="61">
        <v>690</v>
      </c>
      <c r="U135" s="61">
        <v>890</v>
      </c>
      <c r="W135" s="61">
        <f t="shared" si="6"/>
        <v>2.1999999999999999E-2</v>
      </c>
      <c r="Z135" s="61"/>
      <c r="AA135" s="61"/>
      <c r="AB135" s="61"/>
      <c r="AC135" s="61"/>
    </row>
    <row r="136" spans="1:29" ht="15" customHeight="1" x14ac:dyDescent="0.35">
      <c r="A136" t="s">
        <v>104</v>
      </c>
      <c r="B136" t="s">
        <v>105</v>
      </c>
      <c r="C136" t="s">
        <v>3</v>
      </c>
      <c r="D136" t="s">
        <v>50</v>
      </c>
      <c r="E136" t="s">
        <v>2</v>
      </c>
      <c r="F136" t="s">
        <v>63</v>
      </c>
      <c r="G136" t="s">
        <v>13</v>
      </c>
      <c r="H136">
        <v>459</v>
      </c>
      <c r="I136">
        <v>510</v>
      </c>
      <c r="J136">
        <v>720</v>
      </c>
      <c r="K136">
        <v>875</v>
      </c>
      <c r="L136" t="s">
        <v>48</v>
      </c>
      <c r="M136" s="11">
        <v>22000</v>
      </c>
      <c r="Q136" t="str">
        <f t="shared" si="5"/>
        <v>Atea Sverige ABB2.1 Projektledare</v>
      </c>
      <c r="R136" s="61">
        <v>459</v>
      </c>
      <c r="S136" s="61">
        <v>510</v>
      </c>
      <c r="T136" s="61">
        <v>720</v>
      </c>
      <c r="U136" s="61">
        <v>875</v>
      </c>
      <c r="W136" s="61">
        <f t="shared" si="6"/>
        <v>2.1999999999999999E-2</v>
      </c>
      <c r="Z136" s="61"/>
      <c r="AA136" s="61"/>
      <c r="AB136" s="61"/>
      <c r="AC136" s="61"/>
    </row>
    <row r="137" spans="1:29" ht="15" customHeight="1" x14ac:dyDescent="0.35">
      <c r="A137" t="s">
        <v>104</v>
      </c>
      <c r="B137" t="s">
        <v>105</v>
      </c>
      <c r="C137" t="s">
        <v>3</v>
      </c>
      <c r="D137" t="s">
        <v>50</v>
      </c>
      <c r="E137" t="s">
        <v>2</v>
      </c>
      <c r="F137" t="s">
        <v>63</v>
      </c>
      <c r="G137" t="s">
        <v>14</v>
      </c>
      <c r="H137">
        <v>459</v>
      </c>
      <c r="I137">
        <v>510</v>
      </c>
      <c r="J137">
        <v>720</v>
      </c>
      <c r="K137">
        <v>875</v>
      </c>
      <c r="L137" t="s">
        <v>48</v>
      </c>
      <c r="M137" s="11">
        <v>22000</v>
      </c>
      <c r="Q137" t="str">
        <f t="shared" si="5"/>
        <v>Atea Sverige ABB2.2 Teknisk projektledare</v>
      </c>
      <c r="R137" s="61">
        <v>459</v>
      </c>
      <c r="S137" s="61">
        <v>510</v>
      </c>
      <c r="T137" s="61">
        <v>720</v>
      </c>
      <c r="U137" s="61">
        <v>875</v>
      </c>
      <c r="W137" s="61">
        <f t="shared" si="6"/>
        <v>2.1999999999999999E-2</v>
      </c>
      <c r="Z137" s="61"/>
      <c r="AA137" s="61"/>
      <c r="AB137" s="61"/>
      <c r="AC137" s="61"/>
    </row>
    <row r="138" spans="1:29" ht="15" customHeight="1" x14ac:dyDescent="0.35">
      <c r="A138" t="s">
        <v>104</v>
      </c>
      <c r="B138" t="s">
        <v>105</v>
      </c>
      <c r="C138" t="s">
        <v>3</v>
      </c>
      <c r="D138" t="s">
        <v>50</v>
      </c>
      <c r="E138" t="s">
        <v>2</v>
      </c>
      <c r="F138" t="s">
        <v>63</v>
      </c>
      <c r="G138" t="s">
        <v>15</v>
      </c>
      <c r="H138">
        <v>459</v>
      </c>
      <c r="I138">
        <v>510</v>
      </c>
      <c r="J138">
        <v>720</v>
      </c>
      <c r="K138">
        <v>875</v>
      </c>
      <c r="L138" t="s">
        <v>48</v>
      </c>
      <c r="M138" s="11">
        <v>22000</v>
      </c>
      <c r="Q138" t="str">
        <f t="shared" si="5"/>
        <v>Atea Sverige ABB2.3 Process-/Förändringsledare</v>
      </c>
      <c r="R138" s="61">
        <v>459</v>
      </c>
      <c r="S138" s="61">
        <v>510</v>
      </c>
      <c r="T138" s="61">
        <v>720</v>
      </c>
      <c r="U138" s="61">
        <v>875</v>
      </c>
      <c r="W138" s="61">
        <f t="shared" si="6"/>
        <v>2.1999999999999999E-2</v>
      </c>
      <c r="Z138" s="61"/>
      <c r="AA138" s="61"/>
      <c r="AB138" s="61"/>
      <c r="AC138" s="61"/>
    </row>
    <row r="139" spans="1:29" ht="15" customHeight="1" x14ac:dyDescent="0.35">
      <c r="A139" t="s">
        <v>104</v>
      </c>
      <c r="B139" t="s">
        <v>105</v>
      </c>
      <c r="C139" t="s">
        <v>3</v>
      </c>
      <c r="D139" t="s">
        <v>50</v>
      </c>
      <c r="E139" t="s">
        <v>2</v>
      </c>
      <c r="F139" t="s">
        <v>64</v>
      </c>
      <c r="G139" t="s">
        <v>16</v>
      </c>
      <c r="H139">
        <v>459</v>
      </c>
      <c r="I139">
        <v>510</v>
      </c>
      <c r="J139">
        <v>720</v>
      </c>
      <c r="K139">
        <v>875</v>
      </c>
      <c r="L139" t="s">
        <v>48</v>
      </c>
      <c r="M139" s="11">
        <v>22000</v>
      </c>
      <c r="Q139" t="str">
        <f t="shared" si="5"/>
        <v>Atea Sverige ABB2.4 Testledare</v>
      </c>
      <c r="R139" s="61" t="s">
        <v>214</v>
      </c>
      <c r="S139" s="61" t="s">
        <v>214</v>
      </c>
      <c r="T139" s="61" t="s">
        <v>214</v>
      </c>
      <c r="U139" s="61" t="s">
        <v>214</v>
      </c>
      <c r="W139" s="61">
        <f t="shared" si="6"/>
        <v>2.1999999999999999E-2</v>
      </c>
      <c r="Z139" s="61"/>
      <c r="AA139" s="61"/>
      <c r="AB139" s="61"/>
      <c r="AC139" s="61"/>
    </row>
    <row r="140" spans="1:29" ht="15" customHeight="1" x14ac:dyDescent="0.35">
      <c r="A140" t="s">
        <v>104</v>
      </c>
      <c r="B140" t="s">
        <v>105</v>
      </c>
      <c r="C140" t="s">
        <v>3</v>
      </c>
      <c r="D140" t="s">
        <v>50</v>
      </c>
      <c r="E140" t="s">
        <v>2</v>
      </c>
      <c r="F140" t="s">
        <v>64</v>
      </c>
      <c r="G140" t="s">
        <v>17</v>
      </c>
      <c r="H140">
        <v>459</v>
      </c>
      <c r="I140">
        <v>510</v>
      </c>
      <c r="J140">
        <v>720</v>
      </c>
      <c r="K140">
        <v>875</v>
      </c>
      <c r="L140" t="s">
        <v>48</v>
      </c>
      <c r="M140" s="11">
        <v>22000</v>
      </c>
      <c r="Q140" t="str">
        <f t="shared" si="5"/>
        <v>Atea Sverige ABB2.5 IT-controller</v>
      </c>
      <c r="R140" s="61" t="s">
        <v>214</v>
      </c>
      <c r="S140" s="61" t="s">
        <v>214</v>
      </c>
      <c r="T140" s="61" t="s">
        <v>214</v>
      </c>
      <c r="U140" s="61" t="s">
        <v>214</v>
      </c>
      <c r="W140" s="61">
        <f t="shared" si="6"/>
        <v>2.1999999999999999E-2</v>
      </c>
      <c r="Z140" s="61"/>
      <c r="AA140" s="61"/>
      <c r="AB140" s="61"/>
      <c r="AC140" s="61"/>
    </row>
    <row r="141" spans="1:29" ht="15" customHeight="1" x14ac:dyDescent="0.35">
      <c r="A141" t="s">
        <v>104</v>
      </c>
      <c r="B141" t="s">
        <v>105</v>
      </c>
      <c r="C141" t="s">
        <v>3</v>
      </c>
      <c r="D141" t="s">
        <v>51</v>
      </c>
      <c r="E141" t="s">
        <v>2</v>
      </c>
      <c r="F141" t="s">
        <v>63</v>
      </c>
      <c r="G141" t="s">
        <v>18</v>
      </c>
      <c r="H141">
        <v>450</v>
      </c>
      <c r="I141">
        <v>500</v>
      </c>
      <c r="J141">
        <v>690</v>
      </c>
      <c r="K141">
        <v>890</v>
      </c>
      <c r="L141" t="s">
        <v>48</v>
      </c>
      <c r="M141" s="11">
        <v>22000</v>
      </c>
      <c r="Q141" t="str">
        <f t="shared" si="5"/>
        <v>Atea Sverige ABB3.1 Systemutvecklare</v>
      </c>
      <c r="R141" s="61">
        <v>450</v>
      </c>
      <c r="S141" s="61">
        <v>500</v>
      </c>
      <c r="T141" s="61">
        <v>690</v>
      </c>
      <c r="U141" s="61">
        <v>890</v>
      </c>
      <c r="W141" s="61">
        <f t="shared" si="6"/>
        <v>2.1999999999999999E-2</v>
      </c>
      <c r="Z141" s="61"/>
      <c r="AA141" s="61"/>
      <c r="AB141" s="61"/>
      <c r="AC141" s="61"/>
    </row>
    <row r="142" spans="1:29" ht="15" customHeight="1" x14ac:dyDescent="0.35">
      <c r="A142" t="s">
        <v>104</v>
      </c>
      <c r="B142" t="s">
        <v>105</v>
      </c>
      <c r="C142" t="s">
        <v>3</v>
      </c>
      <c r="D142" t="s">
        <v>51</v>
      </c>
      <c r="E142" t="s">
        <v>2</v>
      </c>
      <c r="F142" t="s">
        <v>63</v>
      </c>
      <c r="G142" t="s">
        <v>19</v>
      </c>
      <c r="H142">
        <v>450</v>
      </c>
      <c r="I142">
        <v>500</v>
      </c>
      <c r="J142">
        <v>690</v>
      </c>
      <c r="K142">
        <v>890</v>
      </c>
      <c r="L142" t="s">
        <v>48</v>
      </c>
      <c r="M142" s="11">
        <v>22000</v>
      </c>
      <c r="Q142" t="str">
        <f t="shared" si="5"/>
        <v>Atea Sverige ABB3.2 Systemintegratör</v>
      </c>
      <c r="R142" s="61">
        <v>450</v>
      </c>
      <c r="S142" s="61">
        <v>500</v>
      </c>
      <c r="T142" s="61">
        <v>690</v>
      </c>
      <c r="U142" s="61">
        <v>890</v>
      </c>
      <c r="W142" s="61">
        <f t="shared" si="6"/>
        <v>2.1999999999999999E-2</v>
      </c>
      <c r="Z142" s="61"/>
      <c r="AA142" s="61"/>
      <c r="AB142" s="61"/>
      <c r="AC142" s="61"/>
    </row>
    <row r="143" spans="1:29" ht="15" customHeight="1" x14ac:dyDescent="0.35">
      <c r="A143" t="s">
        <v>104</v>
      </c>
      <c r="B143" t="s">
        <v>105</v>
      </c>
      <c r="C143" t="s">
        <v>3</v>
      </c>
      <c r="D143" t="s">
        <v>51</v>
      </c>
      <c r="E143" t="s">
        <v>3</v>
      </c>
      <c r="F143" t="s">
        <v>63</v>
      </c>
      <c r="G143" t="s">
        <v>20</v>
      </c>
      <c r="H143">
        <v>450</v>
      </c>
      <c r="I143">
        <v>500</v>
      </c>
      <c r="J143">
        <v>690</v>
      </c>
      <c r="K143">
        <v>890</v>
      </c>
      <c r="L143" t="s">
        <v>48</v>
      </c>
      <c r="M143" s="11">
        <v>22000</v>
      </c>
      <c r="Q143" t="str">
        <f t="shared" si="5"/>
        <v>Atea Sverige ABB3.3 Tekniker</v>
      </c>
      <c r="R143" s="61">
        <v>450</v>
      </c>
      <c r="S143" s="61">
        <v>500</v>
      </c>
      <c r="T143" s="61">
        <v>690</v>
      </c>
      <c r="U143" s="61">
        <v>890</v>
      </c>
      <c r="W143" s="61">
        <f t="shared" si="6"/>
        <v>2.1999999999999999E-2</v>
      </c>
      <c r="Z143" s="61"/>
      <c r="AA143" s="61"/>
      <c r="AB143" s="61"/>
      <c r="AC143" s="61"/>
    </row>
    <row r="144" spans="1:29" ht="15" customHeight="1" x14ac:dyDescent="0.35">
      <c r="A144" t="s">
        <v>104</v>
      </c>
      <c r="B144" t="s">
        <v>105</v>
      </c>
      <c r="C144" t="s">
        <v>3</v>
      </c>
      <c r="D144" t="s">
        <v>51</v>
      </c>
      <c r="E144" t="s">
        <v>3</v>
      </c>
      <c r="F144" t="s">
        <v>63</v>
      </c>
      <c r="G144" t="s">
        <v>21</v>
      </c>
      <c r="H144">
        <v>450</v>
      </c>
      <c r="I144">
        <v>500</v>
      </c>
      <c r="J144">
        <v>690</v>
      </c>
      <c r="K144">
        <v>890</v>
      </c>
      <c r="L144" t="s">
        <v>48</v>
      </c>
      <c r="M144" s="11">
        <v>22000</v>
      </c>
      <c r="Q144" t="str">
        <f t="shared" si="5"/>
        <v>Atea Sverige ABB3.4 Testare</v>
      </c>
      <c r="R144" s="61">
        <v>450</v>
      </c>
      <c r="S144" s="61">
        <v>500</v>
      </c>
      <c r="T144" s="61">
        <v>690</v>
      </c>
      <c r="U144" s="61">
        <v>890</v>
      </c>
      <c r="W144" s="61">
        <f t="shared" si="6"/>
        <v>2.1999999999999999E-2</v>
      </c>
      <c r="Z144" s="61"/>
      <c r="AA144" s="61"/>
      <c r="AB144" s="61"/>
      <c r="AC144" s="61"/>
    </row>
    <row r="145" spans="1:29" ht="15" customHeight="1" x14ac:dyDescent="0.35">
      <c r="A145" t="s">
        <v>104</v>
      </c>
      <c r="B145" t="s">
        <v>105</v>
      </c>
      <c r="C145" t="s">
        <v>3</v>
      </c>
      <c r="D145" t="s">
        <v>52</v>
      </c>
      <c r="E145" t="s">
        <v>2</v>
      </c>
      <c r="F145" t="s">
        <v>64</v>
      </c>
      <c r="G145" t="s">
        <v>53</v>
      </c>
      <c r="H145">
        <v>648</v>
      </c>
      <c r="I145">
        <v>720</v>
      </c>
      <c r="J145">
        <v>800</v>
      </c>
      <c r="K145">
        <v>890</v>
      </c>
      <c r="L145" t="s">
        <v>48</v>
      </c>
      <c r="M145" s="11">
        <v>22000</v>
      </c>
      <c r="Q145" t="str">
        <f t="shared" si="5"/>
        <v>Atea Sverige ABB4.1 Enterprisearkitekt</v>
      </c>
      <c r="R145" s="61" t="s">
        <v>214</v>
      </c>
      <c r="S145" s="61" t="s">
        <v>214</v>
      </c>
      <c r="T145" s="61" t="s">
        <v>214</v>
      </c>
      <c r="U145" s="61" t="s">
        <v>214</v>
      </c>
      <c r="W145" s="61">
        <f t="shared" si="6"/>
        <v>2.1999999999999999E-2</v>
      </c>
      <c r="Z145" s="61"/>
      <c r="AA145" s="61"/>
      <c r="AB145" s="61"/>
      <c r="AC145" s="61"/>
    </row>
    <row r="146" spans="1:29" ht="15" customHeight="1" x14ac:dyDescent="0.35">
      <c r="A146" t="s">
        <v>104</v>
      </c>
      <c r="B146" t="s">
        <v>105</v>
      </c>
      <c r="C146" t="s">
        <v>3</v>
      </c>
      <c r="D146" t="s">
        <v>52</v>
      </c>
      <c r="E146" t="s">
        <v>2</v>
      </c>
      <c r="F146" t="s">
        <v>63</v>
      </c>
      <c r="G146" t="s">
        <v>54</v>
      </c>
      <c r="H146">
        <v>648</v>
      </c>
      <c r="I146">
        <v>720</v>
      </c>
      <c r="J146">
        <v>800</v>
      </c>
      <c r="K146">
        <v>890</v>
      </c>
      <c r="L146" t="s">
        <v>48</v>
      </c>
      <c r="M146" s="11">
        <v>22000</v>
      </c>
      <c r="Q146" t="str">
        <f t="shared" si="5"/>
        <v>Atea Sverige ABB4.2 Verksamhetsarkitekt</v>
      </c>
      <c r="R146" s="61">
        <v>648</v>
      </c>
      <c r="S146" s="61">
        <v>720</v>
      </c>
      <c r="T146" s="61">
        <v>800</v>
      </c>
      <c r="U146" s="61">
        <v>890</v>
      </c>
      <c r="W146" s="61">
        <f t="shared" si="6"/>
        <v>2.1999999999999999E-2</v>
      </c>
      <c r="Z146" s="61"/>
      <c r="AA146" s="61"/>
      <c r="AB146" s="61"/>
      <c r="AC146" s="61"/>
    </row>
    <row r="147" spans="1:29" ht="15" customHeight="1" x14ac:dyDescent="0.35">
      <c r="A147" t="s">
        <v>104</v>
      </c>
      <c r="B147" t="s">
        <v>105</v>
      </c>
      <c r="C147" t="s">
        <v>3</v>
      </c>
      <c r="D147" t="s">
        <v>52</v>
      </c>
      <c r="E147" t="s">
        <v>2</v>
      </c>
      <c r="F147" t="s">
        <v>63</v>
      </c>
      <c r="G147" t="s">
        <v>55</v>
      </c>
      <c r="H147">
        <v>648</v>
      </c>
      <c r="I147">
        <v>720</v>
      </c>
      <c r="J147">
        <v>800</v>
      </c>
      <c r="K147">
        <v>890</v>
      </c>
      <c r="L147" t="s">
        <v>48</v>
      </c>
      <c r="M147" s="11">
        <v>22000</v>
      </c>
      <c r="Q147" t="str">
        <f t="shared" si="5"/>
        <v>Atea Sverige ABB4.3 Lösningsarkitekt</v>
      </c>
      <c r="R147" s="61">
        <v>648</v>
      </c>
      <c r="S147" s="61">
        <v>720</v>
      </c>
      <c r="T147" s="61">
        <v>800</v>
      </c>
      <c r="U147" s="61">
        <v>890</v>
      </c>
      <c r="W147" s="61">
        <f t="shared" si="6"/>
        <v>2.1999999999999999E-2</v>
      </c>
      <c r="Z147" s="61"/>
      <c r="AA147" s="61"/>
      <c r="AB147" s="61"/>
      <c r="AC147" s="61"/>
    </row>
    <row r="148" spans="1:29" ht="15" customHeight="1" x14ac:dyDescent="0.35">
      <c r="A148" t="s">
        <v>104</v>
      </c>
      <c r="B148" t="s">
        <v>105</v>
      </c>
      <c r="C148" t="s">
        <v>3</v>
      </c>
      <c r="D148" t="s">
        <v>52</v>
      </c>
      <c r="E148" t="s">
        <v>2</v>
      </c>
      <c r="F148" t="s">
        <v>64</v>
      </c>
      <c r="G148" t="s">
        <v>56</v>
      </c>
      <c r="H148">
        <v>648</v>
      </c>
      <c r="I148">
        <v>720</v>
      </c>
      <c r="J148">
        <v>800</v>
      </c>
      <c r="K148">
        <v>890</v>
      </c>
      <c r="L148" t="s">
        <v>48</v>
      </c>
      <c r="M148" s="11">
        <v>22000</v>
      </c>
      <c r="Q148" t="str">
        <f t="shared" si="5"/>
        <v>Atea Sverige ABB4.4 Mjukvaruarkitekt</v>
      </c>
      <c r="R148" s="61" t="s">
        <v>214</v>
      </c>
      <c r="S148" s="61" t="s">
        <v>214</v>
      </c>
      <c r="T148" s="61" t="s">
        <v>214</v>
      </c>
      <c r="U148" s="61" t="s">
        <v>214</v>
      </c>
      <c r="W148" s="61">
        <f t="shared" si="6"/>
        <v>2.1999999999999999E-2</v>
      </c>
      <c r="Z148" s="61"/>
      <c r="AA148" s="61"/>
      <c r="AB148" s="61"/>
      <c r="AC148" s="61"/>
    </row>
    <row r="149" spans="1:29" ht="15" customHeight="1" x14ac:dyDescent="0.35">
      <c r="A149" t="s">
        <v>104</v>
      </c>
      <c r="B149" t="s">
        <v>105</v>
      </c>
      <c r="C149" t="s">
        <v>3</v>
      </c>
      <c r="D149" t="s">
        <v>52</v>
      </c>
      <c r="E149" t="s">
        <v>2</v>
      </c>
      <c r="F149" t="s">
        <v>63</v>
      </c>
      <c r="G149" t="s">
        <v>57</v>
      </c>
      <c r="H149">
        <v>648</v>
      </c>
      <c r="I149">
        <v>720</v>
      </c>
      <c r="J149">
        <v>800</v>
      </c>
      <c r="K149">
        <v>890</v>
      </c>
      <c r="L149" t="s">
        <v>48</v>
      </c>
      <c r="M149" s="11">
        <v>22000</v>
      </c>
      <c r="Q149" t="str">
        <f t="shared" si="5"/>
        <v>Atea Sverige ABB4.5 Infrastrukturarkitekt</v>
      </c>
      <c r="R149" s="61">
        <v>648</v>
      </c>
      <c r="S149" s="61">
        <v>720</v>
      </c>
      <c r="T149" s="61">
        <v>800</v>
      </c>
      <c r="U149" s="61">
        <v>890</v>
      </c>
      <c r="W149" s="61">
        <f t="shared" si="6"/>
        <v>2.1999999999999999E-2</v>
      </c>
      <c r="Z149" s="61"/>
      <c r="AA149" s="61"/>
      <c r="AB149" s="61"/>
      <c r="AC149" s="61"/>
    </row>
    <row r="150" spans="1:29" ht="15" customHeight="1" x14ac:dyDescent="0.35">
      <c r="A150" t="s">
        <v>104</v>
      </c>
      <c r="B150" t="s">
        <v>105</v>
      </c>
      <c r="C150" t="s">
        <v>3</v>
      </c>
      <c r="D150" t="s">
        <v>58</v>
      </c>
      <c r="E150" t="s">
        <v>2</v>
      </c>
      <c r="F150" t="s">
        <v>63</v>
      </c>
      <c r="G150" t="s">
        <v>22</v>
      </c>
      <c r="H150">
        <v>560.70000000000005</v>
      </c>
      <c r="I150">
        <v>623</v>
      </c>
      <c r="J150">
        <v>890</v>
      </c>
      <c r="K150">
        <v>891</v>
      </c>
      <c r="L150" t="s">
        <v>48</v>
      </c>
      <c r="M150" s="11">
        <v>22000</v>
      </c>
      <c r="Q150" t="str">
        <f t="shared" si="5"/>
        <v>Atea Sverige ABB5.1 Säkerhetsstrateg/Säkerhetsanalytiker</v>
      </c>
      <c r="R150" s="61">
        <v>561</v>
      </c>
      <c r="S150" s="61">
        <v>623</v>
      </c>
      <c r="T150" s="61">
        <v>890</v>
      </c>
      <c r="U150" s="61">
        <v>891</v>
      </c>
      <c r="W150" s="61">
        <f t="shared" si="6"/>
        <v>2.1999999999999999E-2</v>
      </c>
      <c r="Z150" s="61"/>
      <c r="AA150" s="61"/>
      <c r="AB150" s="61"/>
      <c r="AC150" s="61"/>
    </row>
    <row r="151" spans="1:29" ht="15" customHeight="1" x14ac:dyDescent="0.35">
      <c r="A151" t="s">
        <v>104</v>
      </c>
      <c r="B151" t="s">
        <v>105</v>
      </c>
      <c r="C151" t="s">
        <v>3</v>
      </c>
      <c r="D151" t="s">
        <v>58</v>
      </c>
      <c r="E151" t="s">
        <v>2</v>
      </c>
      <c r="F151" t="s">
        <v>63</v>
      </c>
      <c r="G151" t="s">
        <v>23</v>
      </c>
      <c r="H151">
        <v>560.70000000000005</v>
      </c>
      <c r="I151">
        <v>623</v>
      </c>
      <c r="J151">
        <v>890</v>
      </c>
      <c r="K151">
        <v>891</v>
      </c>
      <c r="L151" t="s">
        <v>48</v>
      </c>
      <c r="M151" s="11">
        <v>22000</v>
      </c>
      <c r="Q151" t="str">
        <f t="shared" si="5"/>
        <v>Atea Sverige ABB5.2 Risk Management</v>
      </c>
      <c r="R151" s="61">
        <v>561</v>
      </c>
      <c r="S151" s="61">
        <v>623</v>
      </c>
      <c r="T151" s="61">
        <v>890</v>
      </c>
      <c r="U151" s="61">
        <v>891</v>
      </c>
      <c r="W151" s="61">
        <f t="shared" si="6"/>
        <v>2.1999999999999999E-2</v>
      </c>
      <c r="Z151" s="61"/>
      <c r="AA151" s="61"/>
      <c r="AB151" s="61"/>
      <c r="AC151" s="61"/>
    </row>
    <row r="152" spans="1:29" ht="15" customHeight="1" x14ac:dyDescent="0.35">
      <c r="A152" t="s">
        <v>104</v>
      </c>
      <c r="B152" t="s">
        <v>105</v>
      </c>
      <c r="C152" t="s">
        <v>3</v>
      </c>
      <c r="D152" t="s">
        <v>58</v>
      </c>
      <c r="E152" t="s">
        <v>3</v>
      </c>
      <c r="F152" t="s">
        <v>63</v>
      </c>
      <c r="G152" t="s">
        <v>24</v>
      </c>
      <c r="H152">
        <v>560.70000000000005</v>
      </c>
      <c r="I152">
        <v>623</v>
      </c>
      <c r="J152">
        <v>890</v>
      </c>
      <c r="K152">
        <v>891</v>
      </c>
      <c r="L152" t="s">
        <v>48</v>
      </c>
      <c r="M152" s="11">
        <v>22000</v>
      </c>
      <c r="Q152" t="str">
        <f t="shared" si="5"/>
        <v>Atea Sverige ABB5.3 Säkerhetstekniker</v>
      </c>
      <c r="R152" s="61">
        <v>561</v>
      </c>
      <c r="S152" s="61">
        <v>623</v>
      </c>
      <c r="T152" s="61">
        <v>890</v>
      </c>
      <c r="U152" s="61">
        <v>891</v>
      </c>
      <c r="W152" s="61">
        <f t="shared" si="6"/>
        <v>2.1999999999999999E-2</v>
      </c>
      <c r="Z152" s="61"/>
      <c r="AA152" s="61"/>
      <c r="AB152" s="61"/>
      <c r="AC152" s="61"/>
    </row>
    <row r="153" spans="1:29" ht="15" customHeight="1" x14ac:dyDescent="0.35">
      <c r="A153" t="s">
        <v>104</v>
      </c>
      <c r="B153" t="s">
        <v>105</v>
      </c>
      <c r="C153" t="s">
        <v>3</v>
      </c>
      <c r="D153" t="s">
        <v>59</v>
      </c>
      <c r="E153" t="s">
        <v>2</v>
      </c>
      <c r="F153" t="s">
        <v>63</v>
      </c>
      <c r="G153" t="s">
        <v>60</v>
      </c>
      <c r="H153">
        <v>531</v>
      </c>
      <c r="I153">
        <v>590</v>
      </c>
      <c r="J153">
        <v>790</v>
      </c>
      <c r="K153">
        <v>890</v>
      </c>
      <c r="L153" t="s">
        <v>48</v>
      </c>
      <c r="M153" s="11">
        <v>22000</v>
      </c>
      <c r="Q153" t="str">
        <f t="shared" si="5"/>
        <v>Atea Sverige ABB6.1 Webbstrateg</v>
      </c>
      <c r="R153" s="61">
        <v>531</v>
      </c>
      <c r="S153" s="61">
        <v>590</v>
      </c>
      <c r="T153" s="61">
        <v>790</v>
      </c>
      <c r="U153" s="61">
        <v>890</v>
      </c>
      <c r="W153" s="61">
        <f t="shared" si="6"/>
        <v>2.1999999999999999E-2</v>
      </c>
      <c r="Z153" s="61"/>
      <c r="AA153" s="61"/>
      <c r="AB153" s="61"/>
      <c r="AC153" s="61"/>
    </row>
    <row r="154" spans="1:29" ht="15" customHeight="1" x14ac:dyDescent="0.35">
      <c r="A154" t="s">
        <v>104</v>
      </c>
      <c r="B154" t="s">
        <v>105</v>
      </c>
      <c r="C154" t="s">
        <v>3</v>
      </c>
      <c r="D154" t="s">
        <v>59</v>
      </c>
      <c r="E154" t="s">
        <v>2</v>
      </c>
      <c r="F154" t="s">
        <v>63</v>
      </c>
      <c r="G154" t="s">
        <v>25</v>
      </c>
      <c r="H154">
        <v>531</v>
      </c>
      <c r="I154">
        <v>590</v>
      </c>
      <c r="J154">
        <v>790</v>
      </c>
      <c r="K154">
        <v>890</v>
      </c>
      <c r="L154" t="s">
        <v>48</v>
      </c>
      <c r="M154" s="11">
        <v>22000</v>
      </c>
      <c r="Q154" t="str">
        <f t="shared" si="5"/>
        <v>Atea Sverige ABB6.2 Interaktionsdesigner</v>
      </c>
      <c r="R154" s="61">
        <v>531</v>
      </c>
      <c r="S154" s="61">
        <v>590</v>
      </c>
      <c r="T154" s="61">
        <v>790</v>
      </c>
      <c r="U154" s="61">
        <v>890</v>
      </c>
      <c r="W154" s="61">
        <f t="shared" si="6"/>
        <v>2.1999999999999999E-2</v>
      </c>
      <c r="Z154" s="61"/>
      <c r="AA154" s="61"/>
      <c r="AB154" s="61"/>
      <c r="AC154" s="61"/>
    </row>
    <row r="155" spans="1:29" ht="15" customHeight="1" x14ac:dyDescent="0.35">
      <c r="A155" t="s">
        <v>104</v>
      </c>
      <c r="B155" t="s">
        <v>105</v>
      </c>
      <c r="C155" t="s">
        <v>3</v>
      </c>
      <c r="D155" t="s">
        <v>59</v>
      </c>
      <c r="E155" t="s">
        <v>2</v>
      </c>
      <c r="F155" t="s">
        <v>63</v>
      </c>
      <c r="G155" t="s">
        <v>26</v>
      </c>
      <c r="H155">
        <v>531</v>
      </c>
      <c r="I155">
        <v>590</v>
      </c>
      <c r="J155">
        <v>790</v>
      </c>
      <c r="K155">
        <v>890</v>
      </c>
      <c r="L155" t="s">
        <v>48</v>
      </c>
      <c r="M155" s="11">
        <v>22000</v>
      </c>
      <c r="Q155" t="str">
        <f t="shared" si="5"/>
        <v>Atea Sverige ABB6.3 Grafisk formgivare</v>
      </c>
      <c r="R155" s="61">
        <v>531</v>
      </c>
      <c r="S155" s="61">
        <v>590</v>
      </c>
      <c r="T155" s="61">
        <v>790</v>
      </c>
      <c r="U155" s="61">
        <v>890</v>
      </c>
      <c r="W155" s="61">
        <f t="shared" si="6"/>
        <v>2.1999999999999999E-2</v>
      </c>
      <c r="Z155" s="61"/>
      <c r="AA155" s="61"/>
      <c r="AB155" s="61"/>
      <c r="AC155" s="61"/>
    </row>
    <row r="156" spans="1:29" ht="15" customHeight="1" x14ac:dyDescent="0.35">
      <c r="A156" t="s">
        <v>104</v>
      </c>
      <c r="B156" t="s">
        <v>105</v>
      </c>
      <c r="C156" t="s">
        <v>3</v>
      </c>
      <c r="D156" t="s">
        <v>59</v>
      </c>
      <c r="E156" t="s">
        <v>3</v>
      </c>
      <c r="F156" t="s">
        <v>63</v>
      </c>
      <c r="G156" t="s">
        <v>27</v>
      </c>
      <c r="H156">
        <v>531</v>
      </c>
      <c r="I156">
        <v>590</v>
      </c>
      <c r="J156">
        <v>790</v>
      </c>
      <c r="K156">
        <v>890</v>
      </c>
      <c r="L156" t="s">
        <v>48</v>
      </c>
      <c r="M156" s="11">
        <v>22000</v>
      </c>
      <c r="Q156" t="str">
        <f t="shared" si="5"/>
        <v>Atea Sverige ABB6.4 Testare av användbarhet</v>
      </c>
      <c r="R156" s="61">
        <v>531</v>
      </c>
      <c r="S156" s="61">
        <v>590</v>
      </c>
      <c r="T156" s="61">
        <v>790</v>
      </c>
      <c r="U156" s="61">
        <v>890</v>
      </c>
      <c r="W156" s="61">
        <f t="shared" si="6"/>
        <v>2.1999999999999999E-2</v>
      </c>
      <c r="Z156" s="61"/>
      <c r="AA156" s="61"/>
      <c r="AB156" s="61"/>
      <c r="AC156" s="61"/>
    </row>
    <row r="157" spans="1:29" ht="15" customHeight="1" x14ac:dyDescent="0.35">
      <c r="A157" t="s">
        <v>104</v>
      </c>
      <c r="B157" t="s">
        <v>105</v>
      </c>
      <c r="C157" t="s">
        <v>3</v>
      </c>
      <c r="D157" t="s">
        <v>61</v>
      </c>
      <c r="E157" t="s">
        <v>2</v>
      </c>
      <c r="F157" t="s">
        <v>63</v>
      </c>
      <c r="G157" t="s">
        <v>62</v>
      </c>
      <c r="H157">
        <v>387</v>
      </c>
      <c r="I157">
        <v>430</v>
      </c>
      <c r="J157">
        <v>560</v>
      </c>
      <c r="K157">
        <v>720</v>
      </c>
      <c r="L157" t="s">
        <v>48</v>
      </c>
      <c r="M157" s="11">
        <v>22000</v>
      </c>
      <c r="Q157" t="str">
        <f t="shared" si="5"/>
        <v>Atea Sverige ABB7.1 Teknikstöd – på plats</v>
      </c>
      <c r="R157" s="61">
        <v>387</v>
      </c>
      <c r="S157" s="61">
        <v>430</v>
      </c>
      <c r="T157" s="61">
        <v>560</v>
      </c>
      <c r="U157" s="61">
        <v>720</v>
      </c>
      <c r="W157" s="61">
        <f t="shared" si="6"/>
        <v>2.1999999999999999E-2</v>
      </c>
      <c r="Z157" s="61"/>
      <c r="AA157" s="61"/>
      <c r="AB157" s="61"/>
      <c r="AC157" s="61"/>
    </row>
    <row r="158" spans="1:29" ht="15" customHeight="1" x14ac:dyDescent="0.35">
      <c r="A158" t="s">
        <v>104</v>
      </c>
      <c r="B158" t="s">
        <v>105</v>
      </c>
      <c r="C158" t="s">
        <v>4</v>
      </c>
      <c r="D158" t="s">
        <v>47</v>
      </c>
      <c r="E158" t="s">
        <v>2</v>
      </c>
      <c r="F158" t="s">
        <v>63</v>
      </c>
      <c r="G158" t="s">
        <v>10</v>
      </c>
      <c r="H158">
        <v>607.5</v>
      </c>
      <c r="I158">
        <v>675</v>
      </c>
      <c r="J158">
        <v>750</v>
      </c>
      <c r="K158">
        <v>950</v>
      </c>
      <c r="L158" t="s">
        <v>48</v>
      </c>
      <c r="M158" s="11">
        <v>27600</v>
      </c>
      <c r="Q158" t="str">
        <f t="shared" si="5"/>
        <v>Atea Sverige ABC1.1 IT- eller Digitaliseringsstrateg</v>
      </c>
      <c r="R158" s="61">
        <v>608</v>
      </c>
      <c r="S158" s="61">
        <v>675</v>
      </c>
      <c r="T158" s="61">
        <v>750</v>
      </c>
      <c r="U158" s="61">
        <v>950</v>
      </c>
      <c r="W158" s="61">
        <f t="shared" si="6"/>
        <v>2.76E-2</v>
      </c>
      <c r="Z158" s="61"/>
      <c r="AA158" s="61"/>
      <c r="AB158" s="61"/>
      <c r="AC158" s="61"/>
    </row>
    <row r="159" spans="1:29" ht="15" customHeight="1" x14ac:dyDescent="0.35">
      <c r="A159" t="s">
        <v>104</v>
      </c>
      <c r="B159" t="s">
        <v>105</v>
      </c>
      <c r="C159" t="s">
        <v>4</v>
      </c>
      <c r="D159" t="s">
        <v>47</v>
      </c>
      <c r="E159" t="s">
        <v>2</v>
      </c>
      <c r="F159" t="s">
        <v>63</v>
      </c>
      <c r="G159" t="s">
        <v>11</v>
      </c>
      <c r="H159">
        <v>607.5</v>
      </c>
      <c r="I159">
        <v>675</v>
      </c>
      <c r="J159">
        <v>750</v>
      </c>
      <c r="K159">
        <v>950</v>
      </c>
      <c r="L159" t="s">
        <v>48</v>
      </c>
      <c r="M159" s="11">
        <v>27600</v>
      </c>
      <c r="Q159" t="str">
        <f t="shared" si="5"/>
        <v>Atea Sverige ABC1.2 Modelleringsledare</v>
      </c>
      <c r="R159" s="61">
        <v>608</v>
      </c>
      <c r="S159" s="61">
        <v>675</v>
      </c>
      <c r="T159" s="61">
        <v>750</v>
      </c>
      <c r="U159" s="61">
        <v>950</v>
      </c>
      <c r="W159" s="61">
        <f t="shared" si="6"/>
        <v>2.76E-2</v>
      </c>
      <c r="Z159" s="61"/>
      <c r="AA159" s="61"/>
      <c r="AB159" s="61"/>
      <c r="AC159" s="61"/>
    </row>
    <row r="160" spans="1:29" ht="15" customHeight="1" x14ac:dyDescent="0.35">
      <c r="A160" t="s">
        <v>104</v>
      </c>
      <c r="B160" t="s">
        <v>105</v>
      </c>
      <c r="C160" t="s">
        <v>4</v>
      </c>
      <c r="D160" t="s">
        <v>47</v>
      </c>
      <c r="E160" t="s">
        <v>2</v>
      </c>
      <c r="F160" t="s">
        <v>63</v>
      </c>
      <c r="G160" t="s">
        <v>49</v>
      </c>
      <c r="H160">
        <v>607.5</v>
      </c>
      <c r="I160">
        <v>675</v>
      </c>
      <c r="J160">
        <v>750</v>
      </c>
      <c r="K160">
        <v>950</v>
      </c>
      <c r="L160" t="s">
        <v>48</v>
      </c>
      <c r="M160" s="11">
        <v>27600</v>
      </c>
      <c r="Q160" t="str">
        <f t="shared" si="5"/>
        <v>Atea Sverige ABC1.3 Kravställare/Kravanalytiker</v>
      </c>
      <c r="R160" s="61">
        <v>608</v>
      </c>
      <c r="S160" s="61">
        <v>675</v>
      </c>
      <c r="T160" s="61">
        <v>750</v>
      </c>
      <c r="U160" s="61">
        <v>950</v>
      </c>
      <c r="W160" s="61">
        <f t="shared" si="6"/>
        <v>2.76E-2</v>
      </c>
      <c r="Z160" s="61"/>
      <c r="AA160" s="61"/>
      <c r="AB160" s="61"/>
      <c r="AC160" s="61"/>
    </row>
    <row r="161" spans="1:29" ht="15" customHeight="1" x14ac:dyDescent="0.35">
      <c r="A161" t="s">
        <v>104</v>
      </c>
      <c r="B161" t="s">
        <v>105</v>
      </c>
      <c r="C161" t="s">
        <v>4</v>
      </c>
      <c r="D161" t="s">
        <v>47</v>
      </c>
      <c r="E161" t="s">
        <v>2</v>
      </c>
      <c r="F161" t="s">
        <v>63</v>
      </c>
      <c r="G161" t="s">
        <v>12</v>
      </c>
      <c r="H161">
        <v>607.5</v>
      </c>
      <c r="I161">
        <v>675</v>
      </c>
      <c r="J161">
        <v>750</v>
      </c>
      <c r="K161">
        <v>950</v>
      </c>
      <c r="L161" t="s">
        <v>48</v>
      </c>
      <c r="M161" s="11">
        <v>27600</v>
      </c>
      <c r="Q161" t="str">
        <f t="shared" si="5"/>
        <v>Atea Sverige ABC1.4 Metodstöd</v>
      </c>
      <c r="R161" s="61">
        <v>608</v>
      </c>
      <c r="S161" s="61">
        <v>675</v>
      </c>
      <c r="T161" s="61">
        <v>750</v>
      </c>
      <c r="U161" s="61">
        <v>950</v>
      </c>
      <c r="W161" s="61">
        <f t="shared" si="6"/>
        <v>2.76E-2</v>
      </c>
      <c r="Z161" s="61"/>
      <c r="AA161" s="61"/>
      <c r="AB161" s="61"/>
      <c r="AC161" s="61"/>
    </row>
    <row r="162" spans="1:29" ht="15" customHeight="1" x14ac:dyDescent="0.35">
      <c r="A162" t="s">
        <v>104</v>
      </c>
      <c r="B162" t="s">
        <v>105</v>
      </c>
      <c r="C162" t="s">
        <v>4</v>
      </c>
      <c r="D162" t="s">
        <v>50</v>
      </c>
      <c r="E162" t="s">
        <v>2</v>
      </c>
      <c r="F162" t="s">
        <v>63</v>
      </c>
      <c r="G162" t="s">
        <v>13</v>
      </c>
      <c r="H162">
        <v>531</v>
      </c>
      <c r="I162">
        <v>590</v>
      </c>
      <c r="J162">
        <v>700</v>
      </c>
      <c r="K162">
        <v>890</v>
      </c>
      <c r="L162" t="s">
        <v>48</v>
      </c>
      <c r="M162" s="11">
        <v>27600</v>
      </c>
      <c r="Q162" t="str">
        <f t="shared" si="5"/>
        <v>Atea Sverige ABC2.1 Projektledare</v>
      </c>
      <c r="R162" s="61">
        <v>531</v>
      </c>
      <c r="S162" s="61">
        <v>590</v>
      </c>
      <c r="T162" s="61">
        <v>700</v>
      </c>
      <c r="U162" s="61">
        <v>890</v>
      </c>
      <c r="W162" s="61">
        <f t="shared" si="6"/>
        <v>2.76E-2</v>
      </c>
      <c r="Z162" s="61"/>
      <c r="AA162" s="61"/>
      <c r="AB162" s="61"/>
      <c r="AC162" s="61"/>
    </row>
    <row r="163" spans="1:29" ht="15" customHeight="1" x14ac:dyDescent="0.35">
      <c r="A163" t="s">
        <v>104</v>
      </c>
      <c r="B163" t="s">
        <v>105</v>
      </c>
      <c r="C163" t="s">
        <v>4</v>
      </c>
      <c r="D163" t="s">
        <v>50</v>
      </c>
      <c r="E163" t="s">
        <v>2</v>
      </c>
      <c r="F163" t="s">
        <v>63</v>
      </c>
      <c r="G163" t="s">
        <v>14</v>
      </c>
      <c r="H163">
        <v>531</v>
      </c>
      <c r="I163">
        <v>590</v>
      </c>
      <c r="J163">
        <v>700</v>
      </c>
      <c r="K163">
        <v>890</v>
      </c>
      <c r="L163" t="s">
        <v>48</v>
      </c>
      <c r="M163" s="11">
        <v>27600</v>
      </c>
      <c r="Q163" t="str">
        <f t="shared" si="5"/>
        <v>Atea Sverige ABC2.2 Teknisk projektledare</v>
      </c>
      <c r="R163" s="61">
        <v>531</v>
      </c>
      <c r="S163" s="61">
        <v>590</v>
      </c>
      <c r="T163" s="61">
        <v>700</v>
      </c>
      <c r="U163" s="61">
        <v>890</v>
      </c>
      <c r="W163" s="61">
        <f t="shared" si="6"/>
        <v>2.76E-2</v>
      </c>
      <c r="Z163" s="61"/>
      <c r="AA163" s="61"/>
      <c r="AB163" s="61"/>
      <c r="AC163" s="61"/>
    </row>
    <row r="164" spans="1:29" ht="15" customHeight="1" x14ac:dyDescent="0.35">
      <c r="A164" t="s">
        <v>104</v>
      </c>
      <c r="B164" t="s">
        <v>105</v>
      </c>
      <c r="C164" t="s">
        <v>4</v>
      </c>
      <c r="D164" t="s">
        <v>50</v>
      </c>
      <c r="E164" t="s">
        <v>2</v>
      </c>
      <c r="F164" t="s">
        <v>63</v>
      </c>
      <c r="G164" t="s">
        <v>15</v>
      </c>
      <c r="H164">
        <v>531</v>
      </c>
      <c r="I164">
        <v>590</v>
      </c>
      <c r="J164">
        <v>700</v>
      </c>
      <c r="K164">
        <v>890</v>
      </c>
      <c r="L164" t="s">
        <v>48</v>
      </c>
      <c r="M164" s="11">
        <v>27600</v>
      </c>
      <c r="Q164" t="str">
        <f t="shared" si="5"/>
        <v>Atea Sverige ABC2.3 Process-/Förändringsledare</v>
      </c>
      <c r="R164" s="61">
        <v>531</v>
      </c>
      <c r="S164" s="61">
        <v>590</v>
      </c>
      <c r="T164" s="61">
        <v>700</v>
      </c>
      <c r="U164" s="61">
        <v>890</v>
      </c>
      <c r="W164" s="61">
        <f t="shared" si="6"/>
        <v>2.76E-2</v>
      </c>
      <c r="Z164" s="61"/>
      <c r="AA164" s="61"/>
      <c r="AB164" s="61"/>
      <c r="AC164" s="61"/>
    </row>
    <row r="165" spans="1:29" ht="15" customHeight="1" x14ac:dyDescent="0.35">
      <c r="A165" t="s">
        <v>104</v>
      </c>
      <c r="B165" t="s">
        <v>105</v>
      </c>
      <c r="C165" t="s">
        <v>4</v>
      </c>
      <c r="D165" t="s">
        <v>50</v>
      </c>
      <c r="E165" t="s">
        <v>2</v>
      </c>
      <c r="F165" t="s">
        <v>63</v>
      </c>
      <c r="G165" t="s">
        <v>16</v>
      </c>
      <c r="H165">
        <v>531</v>
      </c>
      <c r="I165">
        <v>590</v>
      </c>
      <c r="J165">
        <v>700</v>
      </c>
      <c r="K165">
        <v>890</v>
      </c>
      <c r="L165" t="s">
        <v>48</v>
      </c>
      <c r="M165" s="11">
        <v>27600</v>
      </c>
      <c r="Q165" t="str">
        <f t="shared" si="5"/>
        <v>Atea Sverige ABC2.4 Testledare</v>
      </c>
      <c r="R165" s="61">
        <v>531</v>
      </c>
      <c r="S165" s="61">
        <v>590</v>
      </c>
      <c r="T165" s="61">
        <v>700</v>
      </c>
      <c r="U165" s="61">
        <v>890</v>
      </c>
      <c r="W165" s="61">
        <f t="shared" si="6"/>
        <v>2.76E-2</v>
      </c>
      <c r="Z165" s="61"/>
      <c r="AA165" s="61"/>
      <c r="AB165" s="61"/>
      <c r="AC165" s="61"/>
    </row>
    <row r="166" spans="1:29" ht="15" customHeight="1" x14ac:dyDescent="0.35">
      <c r="A166" t="s">
        <v>104</v>
      </c>
      <c r="B166" t="s">
        <v>105</v>
      </c>
      <c r="C166" t="s">
        <v>4</v>
      </c>
      <c r="D166" t="s">
        <v>50</v>
      </c>
      <c r="E166" t="s">
        <v>2</v>
      </c>
      <c r="F166" t="s">
        <v>64</v>
      </c>
      <c r="G166" t="s">
        <v>17</v>
      </c>
      <c r="H166">
        <v>531</v>
      </c>
      <c r="I166">
        <v>590</v>
      </c>
      <c r="J166">
        <v>700</v>
      </c>
      <c r="K166">
        <v>890</v>
      </c>
      <c r="L166" t="s">
        <v>48</v>
      </c>
      <c r="M166" s="11">
        <v>27600</v>
      </c>
      <c r="Q166" t="str">
        <f t="shared" si="5"/>
        <v>Atea Sverige ABC2.5 IT-controller</v>
      </c>
      <c r="R166" s="61" t="s">
        <v>214</v>
      </c>
      <c r="S166" s="61" t="s">
        <v>214</v>
      </c>
      <c r="T166" s="61" t="s">
        <v>214</v>
      </c>
      <c r="U166" s="61" t="s">
        <v>214</v>
      </c>
      <c r="W166" s="61">
        <f t="shared" si="6"/>
        <v>2.76E-2</v>
      </c>
      <c r="Z166" s="61"/>
      <c r="AA166" s="61"/>
      <c r="AB166" s="61"/>
      <c r="AC166" s="61"/>
    </row>
    <row r="167" spans="1:29" ht="15" customHeight="1" x14ac:dyDescent="0.35">
      <c r="A167" t="s">
        <v>104</v>
      </c>
      <c r="B167" t="s">
        <v>105</v>
      </c>
      <c r="C167" t="s">
        <v>4</v>
      </c>
      <c r="D167" t="s">
        <v>51</v>
      </c>
      <c r="E167" t="s">
        <v>2</v>
      </c>
      <c r="F167" t="s">
        <v>63</v>
      </c>
      <c r="G167" t="s">
        <v>18</v>
      </c>
      <c r="H167">
        <v>549</v>
      </c>
      <c r="I167">
        <v>610</v>
      </c>
      <c r="J167">
        <v>750</v>
      </c>
      <c r="K167">
        <v>950</v>
      </c>
      <c r="L167" t="s">
        <v>48</v>
      </c>
      <c r="M167" s="11">
        <v>27600</v>
      </c>
      <c r="Q167" t="str">
        <f t="shared" si="5"/>
        <v>Atea Sverige ABC3.1 Systemutvecklare</v>
      </c>
      <c r="R167" s="61">
        <v>549</v>
      </c>
      <c r="S167" s="61">
        <v>610</v>
      </c>
      <c r="T167" s="61">
        <v>750</v>
      </c>
      <c r="U167" s="61">
        <v>950</v>
      </c>
      <c r="W167" s="61">
        <f t="shared" si="6"/>
        <v>2.76E-2</v>
      </c>
      <c r="Z167" s="61"/>
      <c r="AA167" s="61"/>
      <c r="AB167" s="61"/>
      <c r="AC167" s="61"/>
    </row>
    <row r="168" spans="1:29" ht="15" customHeight="1" x14ac:dyDescent="0.35">
      <c r="A168" t="s">
        <v>104</v>
      </c>
      <c r="B168" t="s">
        <v>105</v>
      </c>
      <c r="C168" t="s">
        <v>4</v>
      </c>
      <c r="D168" t="s">
        <v>51</v>
      </c>
      <c r="E168" t="s">
        <v>2</v>
      </c>
      <c r="F168" t="s">
        <v>63</v>
      </c>
      <c r="G168" t="s">
        <v>19</v>
      </c>
      <c r="H168">
        <v>549</v>
      </c>
      <c r="I168">
        <v>610</v>
      </c>
      <c r="J168">
        <v>750</v>
      </c>
      <c r="K168">
        <v>950</v>
      </c>
      <c r="L168" t="s">
        <v>48</v>
      </c>
      <c r="M168" s="11">
        <v>27600</v>
      </c>
      <c r="Q168" t="str">
        <f t="shared" si="5"/>
        <v>Atea Sverige ABC3.2 Systemintegratör</v>
      </c>
      <c r="R168" s="61">
        <v>549</v>
      </c>
      <c r="S168" s="61">
        <v>610</v>
      </c>
      <c r="T168" s="61">
        <v>750</v>
      </c>
      <c r="U168" s="61">
        <v>950</v>
      </c>
      <c r="W168" s="61">
        <f t="shared" si="6"/>
        <v>2.76E-2</v>
      </c>
      <c r="Z168" s="61"/>
      <c r="AA168" s="61"/>
      <c r="AB168" s="61"/>
      <c r="AC168" s="61"/>
    </row>
    <row r="169" spans="1:29" ht="15" customHeight="1" x14ac:dyDescent="0.35">
      <c r="A169" t="s">
        <v>104</v>
      </c>
      <c r="B169" t="s">
        <v>105</v>
      </c>
      <c r="C169" t="s">
        <v>4</v>
      </c>
      <c r="D169" t="s">
        <v>51</v>
      </c>
      <c r="E169" t="s">
        <v>3</v>
      </c>
      <c r="F169" t="s">
        <v>63</v>
      </c>
      <c r="G169" t="s">
        <v>20</v>
      </c>
      <c r="H169">
        <v>549</v>
      </c>
      <c r="I169">
        <v>610</v>
      </c>
      <c r="J169">
        <v>750</v>
      </c>
      <c r="K169">
        <v>950</v>
      </c>
      <c r="L169" t="s">
        <v>48</v>
      </c>
      <c r="M169" s="11">
        <v>27600</v>
      </c>
      <c r="Q169" t="str">
        <f t="shared" si="5"/>
        <v>Atea Sverige ABC3.3 Tekniker</v>
      </c>
      <c r="R169" s="61">
        <v>549</v>
      </c>
      <c r="S169" s="61">
        <v>610</v>
      </c>
      <c r="T169" s="61">
        <v>750</v>
      </c>
      <c r="U169" s="61">
        <v>950</v>
      </c>
      <c r="W169" s="61">
        <f t="shared" si="6"/>
        <v>2.76E-2</v>
      </c>
      <c r="Z169" s="61"/>
      <c r="AA169" s="61"/>
      <c r="AB169" s="61"/>
      <c r="AC169" s="61"/>
    </row>
    <row r="170" spans="1:29" ht="15" customHeight="1" x14ac:dyDescent="0.35">
      <c r="A170" t="s">
        <v>104</v>
      </c>
      <c r="B170" t="s">
        <v>105</v>
      </c>
      <c r="C170" t="s">
        <v>4</v>
      </c>
      <c r="D170" t="s">
        <v>51</v>
      </c>
      <c r="E170" t="s">
        <v>3</v>
      </c>
      <c r="F170" t="s">
        <v>64</v>
      </c>
      <c r="G170" t="s">
        <v>21</v>
      </c>
      <c r="H170">
        <v>549</v>
      </c>
      <c r="I170">
        <v>610</v>
      </c>
      <c r="J170">
        <v>750</v>
      </c>
      <c r="K170">
        <v>950</v>
      </c>
      <c r="L170" t="s">
        <v>48</v>
      </c>
      <c r="M170" s="11">
        <v>27600</v>
      </c>
      <c r="Q170" t="str">
        <f t="shared" si="5"/>
        <v>Atea Sverige ABC3.4 Testare</v>
      </c>
      <c r="R170" s="61" t="s">
        <v>214</v>
      </c>
      <c r="S170" s="61" t="s">
        <v>214</v>
      </c>
      <c r="T170" s="61" t="s">
        <v>214</v>
      </c>
      <c r="U170" s="61" t="s">
        <v>214</v>
      </c>
      <c r="W170" s="61">
        <f t="shared" si="6"/>
        <v>2.76E-2</v>
      </c>
      <c r="Z170" s="61"/>
      <c r="AA170" s="61"/>
      <c r="AB170" s="61"/>
      <c r="AC170" s="61"/>
    </row>
    <row r="171" spans="1:29" ht="15" customHeight="1" x14ac:dyDescent="0.35">
      <c r="A171" t="s">
        <v>104</v>
      </c>
      <c r="B171" t="s">
        <v>105</v>
      </c>
      <c r="C171" t="s">
        <v>4</v>
      </c>
      <c r="D171" t="s">
        <v>52</v>
      </c>
      <c r="E171" t="s">
        <v>2</v>
      </c>
      <c r="F171" t="s">
        <v>63</v>
      </c>
      <c r="G171" t="s">
        <v>53</v>
      </c>
      <c r="H171">
        <v>623.70000000000005</v>
      </c>
      <c r="I171">
        <v>693</v>
      </c>
      <c r="J171">
        <v>770</v>
      </c>
      <c r="K171">
        <v>950</v>
      </c>
      <c r="L171" t="s">
        <v>48</v>
      </c>
      <c r="M171" s="11">
        <v>27600</v>
      </c>
      <c r="Q171" t="str">
        <f t="shared" si="5"/>
        <v>Atea Sverige ABC4.1 Enterprisearkitekt</v>
      </c>
      <c r="R171" s="61">
        <v>624</v>
      </c>
      <c r="S171" s="61">
        <v>693</v>
      </c>
      <c r="T171" s="61">
        <v>770</v>
      </c>
      <c r="U171" s="61">
        <v>950</v>
      </c>
      <c r="W171" s="61">
        <f t="shared" si="6"/>
        <v>2.76E-2</v>
      </c>
      <c r="Z171" s="61"/>
      <c r="AA171" s="61"/>
      <c r="AB171" s="61"/>
      <c r="AC171" s="61"/>
    </row>
    <row r="172" spans="1:29" ht="15" customHeight="1" x14ac:dyDescent="0.35">
      <c r="A172" t="s">
        <v>104</v>
      </c>
      <c r="B172" t="s">
        <v>105</v>
      </c>
      <c r="C172" t="s">
        <v>4</v>
      </c>
      <c r="D172" t="s">
        <v>52</v>
      </c>
      <c r="E172" t="s">
        <v>2</v>
      </c>
      <c r="F172" t="s">
        <v>63</v>
      </c>
      <c r="G172" t="s">
        <v>54</v>
      </c>
      <c r="H172">
        <v>623.70000000000005</v>
      </c>
      <c r="I172">
        <v>693</v>
      </c>
      <c r="J172">
        <v>770</v>
      </c>
      <c r="K172">
        <v>950</v>
      </c>
      <c r="L172" t="s">
        <v>48</v>
      </c>
      <c r="M172" s="11">
        <v>27600</v>
      </c>
      <c r="Q172" t="str">
        <f t="shared" si="5"/>
        <v>Atea Sverige ABC4.2 Verksamhetsarkitekt</v>
      </c>
      <c r="R172" s="61">
        <v>624</v>
      </c>
      <c r="S172" s="61">
        <v>693</v>
      </c>
      <c r="T172" s="61">
        <v>770</v>
      </c>
      <c r="U172" s="61">
        <v>950</v>
      </c>
      <c r="W172" s="61">
        <f t="shared" si="6"/>
        <v>2.76E-2</v>
      </c>
      <c r="Z172" s="61"/>
      <c r="AA172" s="61"/>
      <c r="AB172" s="61"/>
      <c r="AC172" s="61"/>
    </row>
    <row r="173" spans="1:29" ht="15" customHeight="1" x14ac:dyDescent="0.35">
      <c r="A173" t="s">
        <v>104</v>
      </c>
      <c r="B173" t="s">
        <v>105</v>
      </c>
      <c r="C173" t="s">
        <v>4</v>
      </c>
      <c r="D173" t="s">
        <v>52</v>
      </c>
      <c r="E173" t="s">
        <v>2</v>
      </c>
      <c r="F173" t="s">
        <v>63</v>
      </c>
      <c r="G173" t="s">
        <v>55</v>
      </c>
      <c r="H173">
        <v>623.70000000000005</v>
      </c>
      <c r="I173">
        <v>693</v>
      </c>
      <c r="J173">
        <v>770</v>
      </c>
      <c r="K173">
        <v>950</v>
      </c>
      <c r="L173" t="s">
        <v>48</v>
      </c>
      <c r="M173" s="11">
        <v>27600</v>
      </c>
      <c r="Q173" t="str">
        <f t="shared" si="5"/>
        <v>Atea Sverige ABC4.3 Lösningsarkitekt</v>
      </c>
      <c r="R173" s="61">
        <v>624</v>
      </c>
      <c r="S173" s="61">
        <v>693</v>
      </c>
      <c r="T173" s="61">
        <v>770</v>
      </c>
      <c r="U173" s="61">
        <v>950</v>
      </c>
      <c r="W173" s="61">
        <f t="shared" si="6"/>
        <v>2.76E-2</v>
      </c>
      <c r="Z173" s="61"/>
      <c r="AA173" s="61"/>
      <c r="AB173" s="61"/>
      <c r="AC173" s="61"/>
    </row>
    <row r="174" spans="1:29" ht="15" customHeight="1" x14ac:dyDescent="0.35">
      <c r="A174" t="s">
        <v>104</v>
      </c>
      <c r="B174" t="s">
        <v>105</v>
      </c>
      <c r="C174" t="s">
        <v>4</v>
      </c>
      <c r="D174" t="s">
        <v>52</v>
      </c>
      <c r="E174" t="s">
        <v>2</v>
      </c>
      <c r="F174" t="s">
        <v>63</v>
      </c>
      <c r="G174" t="s">
        <v>56</v>
      </c>
      <c r="H174">
        <v>623.70000000000005</v>
      </c>
      <c r="I174">
        <v>693</v>
      </c>
      <c r="J174">
        <v>770</v>
      </c>
      <c r="K174">
        <v>950</v>
      </c>
      <c r="L174" t="s">
        <v>48</v>
      </c>
      <c r="M174" s="11">
        <v>27600</v>
      </c>
      <c r="Q174" t="str">
        <f t="shared" si="5"/>
        <v>Atea Sverige ABC4.4 Mjukvaruarkitekt</v>
      </c>
      <c r="R174" s="61">
        <v>624</v>
      </c>
      <c r="S174" s="61">
        <v>693</v>
      </c>
      <c r="T174" s="61">
        <v>770</v>
      </c>
      <c r="U174" s="61">
        <v>950</v>
      </c>
      <c r="W174" s="61">
        <f t="shared" si="6"/>
        <v>2.76E-2</v>
      </c>
      <c r="Z174" s="61"/>
      <c r="AA174" s="61"/>
      <c r="AB174" s="61"/>
      <c r="AC174" s="61"/>
    </row>
    <row r="175" spans="1:29" ht="15" customHeight="1" x14ac:dyDescent="0.35">
      <c r="A175" t="s">
        <v>104</v>
      </c>
      <c r="B175" t="s">
        <v>105</v>
      </c>
      <c r="C175" t="s">
        <v>4</v>
      </c>
      <c r="D175" t="s">
        <v>52</v>
      </c>
      <c r="E175" t="s">
        <v>2</v>
      </c>
      <c r="F175" t="s">
        <v>63</v>
      </c>
      <c r="G175" t="s">
        <v>57</v>
      </c>
      <c r="H175">
        <v>623.70000000000005</v>
      </c>
      <c r="I175">
        <v>693</v>
      </c>
      <c r="J175">
        <v>770</v>
      </c>
      <c r="K175">
        <v>950</v>
      </c>
      <c r="L175" t="s">
        <v>48</v>
      </c>
      <c r="M175" s="11">
        <v>27600</v>
      </c>
      <c r="Q175" t="str">
        <f t="shared" si="5"/>
        <v>Atea Sverige ABC4.5 Infrastrukturarkitekt</v>
      </c>
      <c r="R175" s="61">
        <v>624</v>
      </c>
      <c r="S175" s="61">
        <v>693</v>
      </c>
      <c r="T175" s="61">
        <v>770</v>
      </c>
      <c r="U175" s="61">
        <v>950</v>
      </c>
      <c r="W175" s="61">
        <f t="shared" si="6"/>
        <v>2.76E-2</v>
      </c>
      <c r="Z175" s="61"/>
      <c r="AA175" s="61"/>
      <c r="AB175" s="61"/>
      <c r="AC175" s="61"/>
    </row>
    <row r="176" spans="1:29" ht="15" customHeight="1" x14ac:dyDescent="0.35">
      <c r="A176" t="s">
        <v>104</v>
      </c>
      <c r="B176" t="s">
        <v>105</v>
      </c>
      <c r="C176" t="s">
        <v>4</v>
      </c>
      <c r="D176" t="s">
        <v>58</v>
      </c>
      <c r="E176" t="s">
        <v>2</v>
      </c>
      <c r="F176" t="s">
        <v>63</v>
      </c>
      <c r="G176" t="s">
        <v>22</v>
      </c>
      <c r="H176">
        <v>630</v>
      </c>
      <c r="I176">
        <v>700</v>
      </c>
      <c r="J176">
        <v>950</v>
      </c>
      <c r="K176">
        <v>1050</v>
      </c>
      <c r="L176" t="s">
        <v>48</v>
      </c>
      <c r="M176" s="11">
        <v>27600</v>
      </c>
      <c r="Q176" t="str">
        <f t="shared" si="5"/>
        <v>Atea Sverige ABC5.1 Säkerhetsstrateg/Säkerhetsanalytiker</v>
      </c>
      <c r="R176" s="61">
        <v>630</v>
      </c>
      <c r="S176" s="61">
        <v>700</v>
      </c>
      <c r="T176" s="61">
        <v>950</v>
      </c>
      <c r="U176" s="61">
        <v>1050</v>
      </c>
      <c r="W176" s="61">
        <f t="shared" si="6"/>
        <v>2.76E-2</v>
      </c>
      <c r="Z176" s="61"/>
      <c r="AA176" s="61"/>
      <c r="AB176" s="61"/>
      <c r="AC176" s="61"/>
    </row>
    <row r="177" spans="1:29" ht="15" customHeight="1" x14ac:dyDescent="0.35">
      <c r="A177" t="s">
        <v>104</v>
      </c>
      <c r="B177" t="s">
        <v>105</v>
      </c>
      <c r="C177" t="s">
        <v>4</v>
      </c>
      <c r="D177" t="s">
        <v>58</v>
      </c>
      <c r="E177" t="s">
        <v>2</v>
      </c>
      <c r="F177" t="s">
        <v>63</v>
      </c>
      <c r="G177" t="s">
        <v>23</v>
      </c>
      <c r="H177">
        <v>630</v>
      </c>
      <c r="I177">
        <v>700</v>
      </c>
      <c r="J177">
        <v>950</v>
      </c>
      <c r="K177">
        <v>1050</v>
      </c>
      <c r="L177" t="s">
        <v>48</v>
      </c>
      <c r="M177" s="11">
        <v>27600</v>
      </c>
      <c r="Q177" t="str">
        <f t="shared" si="5"/>
        <v>Atea Sverige ABC5.2 Risk Management</v>
      </c>
      <c r="R177" s="61">
        <v>630</v>
      </c>
      <c r="S177" s="61">
        <v>700</v>
      </c>
      <c r="T177" s="61">
        <v>950</v>
      </c>
      <c r="U177" s="61">
        <v>1050</v>
      </c>
      <c r="W177" s="61">
        <f t="shared" si="6"/>
        <v>2.76E-2</v>
      </c>
      <c r="Z177" s="61"/>
      <c r="AA177" s="61"/>
      <c r="AB177" s="61"/>
      <c r="AC177" s="61"/>
    </row>
    <row r="178" spans="1:29" ht="15" customHeight="1" x14ac:dyDescent="0.35">
      <c r="A178" t="s">
        <v>104</v>
      </c>
      <c r="B178" t="s">
        <v>105</v>
      </c>
      <c r="C178" t="s">
        <v>4</v>
      </c>
      <c r="D178" t="s">
        <v>58</v>
      </c>
      <c r="E178" t="s">
        <v>3</v>
      </c>
      <c r="F178" t="s">
        <v>63</v>
      </c>
      <c r="G178" t="s">
        <v>24</v>
      </c>
      <c r="H178">
        <v>630</v>
      </c>
      <c r="I178">
        <v>700</v>
      </c>
      <c r="J178">
        <v>950</v>
      </c>
      <c r="K178">
        <v>1050</v>
      </c>
      <c r="L178" t="s">
        <v>48</v>
      </c>
      <c r="M178" s="11">
        <v>27600</v>
      </c>
      <c r="Q178" t="str">
        <f t="shared" si="5"/>
        <v>Atea Sverige ABC5.3 Säkerhetstekniker</v>
      </c>
      <c r="R178" s="61">
        <v>630</v>
      </c>
      <c r="S178" s="61">
        <v>700</v>
      </c>
      <c r="T178" s="61">
        <v>950</v>
      </c>
      <c r="U178" s="61">
        <v>1050</v>
      </c>
      <c r="W178" s="61">
        <f t="shared" si="6"/>
        <v>2.76E-2</v>
      </c>
      <c r="Z178" s="61"/>
      <c r="AA178" s="61"/>
      <c r="AB178" s="61"/>
      <c r="AC178" s="61"/>
    </row>
    <row r="179" spans="1:29" ht="15" customHeight="1" x14ac:dyDescent="0.35">
      <c r="A179" t="s">
        <v>104</v>
      </c>
      <c r="B179" t="s">
        <v>105</v>
      </c>
      <c r="C179" t="s">
        <v>4</v>
      </c>
      <c r="D179" t="s">
        <v>59</v>
      </c>
      <c r="E179" t="s">
        <v>2</v>
      </c>
      <c r="F179" t="s">
        <v>63</v>
      </c>
      <c r="G179" t="s">
        <v>60</v>
      </c>
      <c r="H179">
        <v>531</v>
      </c>
      <c r="I179">
        <v>590</v>
      </c>
      <c r="J179">
        <v>700</v>
      </c>
      <c r="K179">
        <v>890</v>
      </c>
      <c r="L179" t="s">
        <v>48</v>
      </c>
      <c r="M179" s="11">
        <v>27600</v>
      </c>
      <c r="Q179" t="str">
        <f t="shared" si="5"/>
        <v>Atea Sverige ABC6.1 Webbstrateg</v>
      </c>
      <c r="R179" s="61">
        <v>531</v>
      </c>
      <c r="S179" s="61">
        <v>590</v>
      </c>
      <c r="T179" s="61">
        <v>700</v>
      </c>
      <c r="U179" s="61">
        <v>890</v>
      </c>
      <c r="W179" s="61">
        <f t="shared" si="6"/>
        <v>2.76E-2</v>
      </c>
      <c r="Z179" s="61"/>
      <c r="AA179" s="61"/>
      <c r="AB179" s="61"/>
      <c r="AC179" s="61"/>
    </row>
    <row r="180" spans="1:29" ht="15" customHeight="1" x14ac:dyDescent="0.35">
      <c r="A180" t="s">
        <v>104</v>
      </c>
      <c r="B180" t="s">
        <v>105</v>
      </c>
      <c r="C180" t="s">
        <v>4</v>
      </c>
      <c r="D180" t="s">
        <v>59</v>
      </c>
      <c r="E180" t="s">
        <v>2</v>
      </c>
      <c r="F180" t="s">
        <v>63</v>
      </c>
      <c r="G180" t="s">
        <v>25</v>
      </c>
      <c r="H180">
        <v>531</v>
      </c>
      <c r="I180">
        <v>590</v>
      </c>
      <c r="J180">
        <v>700</v>
      </c>
      <c r="K180">
        <v>890</v>
      </c>
      <c r="L180" t="s">
        <v>48</v>
      </c>
      <c r="M180" s="11">
        <v>27600</v>
      </c>
      <c r="Q180" t="str">
        <f t="shared" si="5"/>
        <v>Atea Sverige ABC6.2 Interaktionsdesigner</v>
      </c>
      <c r="R180" s="61">
        <v>531</v>
      </c>
      <c r="S180" s="61">
        <v>590</v>
      </c>
      <c r="T180" s="61">
        <v>700</v>
      </c>
      <c r="U180" s="61">
        <v>890</v>
      </c>
      <c r="W180" s="61">
        <f t="shared" si="6"/>
        <v>2.76E-2</v>
      </c>
      <c r="Z180" s="61"/>
      <c r="AA180" s="61"/>
      <c r="AB180" s="61"/>
      <c r="AC180" s="61"/>
    </row>
    <row r="181" spans="1:29" ht="15" customHeight="1" x14ac:dyDescent="0.35">
      <c r="A181" t="s">
        <v>104</v>
      </c>
      <c r="B181" t="s">
        <v>105</v>
      </c>
      <c r="C181" t="s">
        <v>4</v>
      </c>
      <c r="D181" t="s">
        <v>59</v>
      </c>
      <c r="E181" t="s">
        <v>2</v>
      </c>
      <c r="F181" t="s">
        <v>63</v>
      </c>
      <c r="G181" t="s">
        <v>26</v>
      </c>
      <c r="H181">
        <v>531</v>
      </c>
      <c r="I181">
        <v>590</v>
      </c>
      <c r="J181">
        <v>700</v>
      </c>
      <c r="K181">
        <v>890</v>
      </c>
      <c r="L181" t="s">
        <v>48</v>
      </c>
      <c r="M181" s="11">
        <v>27600</v>
      </c>
      <c r="Q181" t="str">
        <f t="shared" si="5"/>
        <v>Atea Sverige ABC6.3 Grafisk formgivare</v>
      </c>
      <c r="R181" s="61">
        <v>531</v>
      </c>
      <c r="S181" s="61">
        <v>590</v>
      </c>
      <c r="T181" s="61">
        <v>700</v>
      </c>
      <c r="U181" s="61">
        <v>890</v>
      </c>
      <c r="W181" s="61">
        <f t="shared" si="6"/>
        <v>2.76E-2</v>
      </c>
      <c r="Z181" s="61"/>
      <c r="AA181" s="61"/>
      <c r="AB181" s="61"/>
      <c r="AC181" s="61"/>
    </row>
    <row r="182" spans="1:29" ht="15" customHeight="1" x14ac:dyDescent="0.35">
      <c r="A182" t="s">
        <v>104</v>
      </c>
      <c r="B182" t="s">
        <v>105</v>
      </c>
      <c r="C182" t="s">
        <v>4</v>
      </c>
      <c r="D182" t="s">
        <v>59</v>
      </c>
      <c r="E182" t="s">
        <v>3</v>
      </c>
      <c r="F182" t="s">
        <v>63</v>
      </c>
      <c r="G182" t="s">
        <v>27</v>
      </c>
      <c r="H182">
        <v>531</v>
      </c>
      <c r="I182">
        <v>590</v>
      </c>
      <c r="J182">
        <v>700</v>
      </c>
      <c r="K182">
        <v>890</v>
      </c>
      <c r="L182" t="s">
        <v>48</v>
      </c>
      <c r="M182" s="11">
        <v>27600</v>
      </c>
      <c r="Q182" t="str">
        <f t="shared" si="5"/>
        <v>Atea Sverige ABC6.4 Testare av användbarhet</v>
      </c>
      <c r="R182" s="61">
        <v>531</v>
      </c>
      <c r="S182" s="61">
        <v>590</v>
      </c>
      <c r="T182" s="61">
        <v>700</v>
      </c>
      <c r="U182" s="61">
        <v>890</v>
      </c>
      <c r="W182" s="61">
        <f t="shared" si="6"/>
        <v>2.76E-2</v>
      </c>
      <c r="Z182" s="61"/>
      <c r="AA182" s="61"/>
      <c r="AB182" s="61"/>
      <c r="AC182" s="61"/>
    </row>
    <row r="183" spans="1:29" ht="15" customHeight="1" x14ac:dyDescent="0.35">
      <c r="A183" t="s">
        <v>104</v>
      </c>
      <c r="B183" t="s">
        <v>105</v>
      </c>
      <c r="C183" t="s">
        <v>4</v>
      </c>
      <c r="D183" t="s">
        <v>61</v>
      </c>
      <c r="E183" t="s">
        <v>2</v>
      </c>
      <c r="F183" t="s">
        <v>63</v>
      </c>
      <c r="G183" t="s">
        <v>62</v>
      </c>
      <c r="H183">
        <v>387</v>
      </c>
      <c r="I183">
        <v>430</v>
      </c>
      <c r="J183">
        <v>560</v>
      </c>
      <c r="K183">
        <v>720</v>
      </c>
      <c r="L183" t="s">
        <v>48</v>
      </c>
      <c r="M183" s="11">
        <v>27600</v>
      </c>
      <c r="Q183" t="str">
        <f t="shared" si="5"/>
        <v>Atea Sverige ABC7.1 Teknikstöd – på plats</v>
      </c>
      <c r="R183" s="61">
        <v>387</v>
      </c>
      <c r="S183" s="61">
        <v>430</v>
      </c>
      <c r="T183" s="61">
        <v>560</v>
      </c>
      <c r="U183" s="61">
        <v>720</v>
      </c>
      <c r="W183" s="61">
        <f t="shared" si="6"/>
        <v>2.76E-2</v>
      </c>
      <c r="Z183" s="61"/>
      <c r="AA183" s="61"/>
      <c r="AB183" s="61"/>
      <c r="AC183" s="61"/>
    </row>
    <row r="184" spans="1:29" ht="15" customHeight="1" x14ac:dyDescent="0.35">
      <c r="A184" t="s">
        <v>104</v>
      </c>
      <c r="B184" t="s">
        <v>105</v>
      </c>
      <c r="C184" t="s">
        <v>5</v>
      </c>
      <c r="D184" t="s">
        <v>47</v>
      </c>
      <c r="E184" t="s">
        <v>2</v>
      </c>
      <c r="F184" t="s">
        <v>63</v>
      </c>
      <c r="G184" t="s">
        <v>10</v>
      </c>
      <c r="H184">
        <v>558.9</v>
      </c>
      <c r="I184">
        <v>621</v>
      </c>
      <c r="J184">
        <v>690</v>
      </c>
      <c r="K184">
        <v>950</v>
      </c>
      <c r="L184" t="s">
        <v>48</v>
      </c>
      <c r="M184" s="11">
        <v>24000</v>
      </c>
      <c r="Q184" t="str">
        <f t="shared" si="5"/>
        <v>Atea Sverige ABD1.1 IT- eller Digitaliseringsstrateg</v>
      </c>
      <c r="R184" s="61">
        <v>559</v>
      </c>
      <c r="S184" s="61">
        <v>621</v>
      </c>
      <c r="T184" s="61">
        <v>690</v>
      </c>
      <c r="U184" s="61">
        <v>950</v>
      </c>
      <c r="W184" s="61">
        <f t="shared" si="6"/>
        <v>2.4E-2</v>
      </c>
      <c r="Z184" s="61"/>
      <c r="AA184" s="61"/>
      <c r="AB184" s="61"/>
      <c r="AC184" s="61"/>
    </row>
    <row r="185" spans="1:29" ht="15" customHeight="1" x14ac:dyDescent="0.35">
      <c r="A185" t="s">
        <v>104</v>
      </c>
      <c r="B185" t="s">
        <v>105</v>
      </c>
      <c r="C185" t="s">
        <v>5</v>
      </c>
      <c r="D185" t="s">
        <v>47</v>
      </c>
      <c r="E185" t="s">
        <v>2</v>
      </c>
      <c r="F185" t="s">
        <v>63</v>
      </c>
      <c r="G185" t="s">
        <v>11</v>
      </c>
      <c r="H185">
        <v>558.9</v>
      </c>
      <c r="I185">
        <v>621</v>
      </c>
      <c r="J185">
        <v>690</v>
      </c>
      <c r="K185">
        <v>950</v>
      </c>
      <c r="L185" t="s">
        <v>48</v>
      </c>
      <c r="M185" s="11">
        <v>24000</v>
      </c>
      <c r="Q185" t="str">
        <f t="shared" si="5"/>
        <v>Atea Sverige ABD1.2 Modelleringsledare</v>
      </c>
      <c r="R185" s="61">
        <v>559</v>
      </c>
      <c r="S185" s="61">
        <v>621</v>
      </c>
      <c r="T185" s="61">
        <v>690</v>
      </c>
      <c r="U185" s="61">
        <v>950</v>
      </c>
      <c r="W185" s="61">
        <f t="shared" si="6"/>
        <v>2.4E-2</v>
      </c>
      <c r="Z185" s="61"/>
      <c r="AA185" s="61"/>
      <c r="AB185" s="61"/>
      <c r="AC185" s="61"/>
    </row>
    <row r="186" spans="1:29" ht="15" customHeight="1" x14ac:dyDescent="0.35">
      <c r="A186" t="s">
        <v>104</v>
      </c>
      <c r="B186" t="s">
        <v>105</v>
      </c>
      <c r="C186" t="s">
        <v>5</v>
      </c>
      <c r="D186" t="s">
        <v>47</v>
      </c>
      <c r="E186" t="s">
        <v>2</v>
      </c>
      <c r="F186" t="s">
        <v>63</v>
      </c>
      <c r="G186" t="s">
        <v>49</v>
      </c>
      <c r="H186">
        <v>558.9</v>
      </c>
      <c r="I186">
        <v>621</v>
      </c>
      <c r="J186">
        <v>690</v>
      </c>
      <c r="K186">
        <v>950</v>
      </c>
      <c r="L186" t="s">
        <v>48</v>
      </c>
      <c r="M186" s="11">
        <v>24000</v>
      </c>
      <c r="Q186" t="str">
        <f t="shared" si="5"/>
        <v>Atea Sverige ABD1.3 Kravställare/Kravanalytiker</v>
      </c>
      <c r="R186" s="61">
        <v>559</v>
      </c>
      <c r="S186" s="61">
        <v>621</v>
      </c>
      <c r="T186" s="61">
        <v>690</v>
      </c>
      <c r="U186" s="61">
        <v>950</v>
      </c>
      <c r="W186" s="61">
        <f t="shared" si="6"/>
        <v>2.4E-2</v>
      </c>
      <c r="Z186" s="61"/>
      <c r="AA186" s="61"/>
      <c r="AB186" s="61"/>
      <c r="AC186" s="61"/>
    </row>
    <row r="187" spans="1:29" ht="15" customHeight="1" x14ac:dyDescent="0.35">
      <c r="A187" t="s">
        <v>104</v>
      </c>
      <c r="B187" t="s">
        <v>105</v>
      </c>
      <c r="C187" t="s">
        <v>5</v>
      </c>
      <c r="D187" t="s">
        <v>47</v>
      </c>
      <c r="E187" t="s">
        <v>2</v>
      </c>
      <c r="F187" t="s">
        <v>63</v>
      </c>
      <c r="G187" t="s">
        <v>12</v>
      </c>
      <c r="H187">
        <v>558.9</v>
      </c>
      <c r="I187">
        <v>621</v>
      </c>
      <c r="J187">
        <v>690</v>
      </c>
      <c r="K187">
        <v>950</v>
      </c>
      <c r="L187" t="s">
        <v>48</v>
      </c>
      <c r="M187" s="11">
        <v>24000</v>
      </c>
      <c r="Q187" t="str">
        <f t="shared" si="5"/>
        <v>Atea Sverige ABD1.4 Metodstöd</v>
      </c>
      <c r="R187" s="61">
        <v>559</v>
      </c>
      <c r="S187" s="61">
        <v>621</v>
      </c>
      <c r="T187" s="61">
        <v>690</v>
      </c>
      <c r="U187" s="61">
        <v>950</v>
      </c>
      <c r="W187" s="61">
        <f t="shared" si="6"/>
        <v>2.4E-2</v>
      </c>
      <c r="Z187" s="61"/>
      <c r="AA187" s="61"/>
      <c r="AB187" s="61"/>
      <c r="AC187" s="61"/>
    </row>
    <row r="188" spans="1:29" ht="15" customHeight="1" x14ac:dyDescent="0.35">
      <c r="A188" t="s">
        <v>104</v>
      </c>
      <c r="B188" t="s">
        <v>105</v>
      </c>
      <c r="C188" t="s">
        <v>5</v>
      </c>
      <c r="D188" t="s">
        <v>50</v>
      </c>
      <c r="E188" t="s">
        <v>2</v>
      </c>
      <c r="F188" t="s">
        <v>63</v>
      </c>
      <c r="G188" t="s">
        <v>13</v>
      </c>
      <c r="H188">
        <v>531</v>
      </c>
      <c r="I188">
        <v>590</v>
      </c>
      <c r="J188">
        <v>700</v>
      </c>
      <c r="K188">
        <v>890</v>
      </c>
      <c r="L188" t="s">
        <v>48</v>
      </c>
      <c r="M188" s="11">
        <v>24000</v>
      </c>
      <c r="Q188" t="str">
        <f t="shared" si="5"/>
        <v>Atea Sverige ABD2.1 Projektledare</v>
      </c>
      <c r="R188" s="61">
        <v>531</v>
      </c>
      <c r="S188" s="61">
        <v>590</v>
      </c>
      <c r="T188" s="61">
        <v>700</v>
      </c>
      <c r="U188" s="61">
        <v>890</v>
      </c>
      <c r="W188" s="61">
        <f t="shared" si="6"/>
        <v>2.4E-2</v>
      </c>
      <c r="Z188" s="61"/>
      <c r="AA188" s="61"/>
      <c r="AB188" s="61"/>
      <c r="AC188" s="61"/>
    </row>
    <row r="189" spans="1:29" ht="15" customHeight="1" x14ac:dyDescent="0.35">
      <c r="A189" t="s">
        <v>104</v>
      </c>
      <c r="B189" t="s">
        <v>105</v>
      </c>
      <c r="C189" t="s">
        <v>5</v>
      </c>
      <c r="D189" t="s">
        <v>50</v>
      </c>
      <c r="E189" t="s">
        <v>2</v>
      </c>
      <c r="F189" t="s">
        <v>63</v>
      </c>
      <c r="G189" t="s">
        <v>14</v>
      </c>
      <c r="H189">
        <v>531</v>
      </c>
      <c r="I189">
        <v>590</v>
      </c>
      <c r="J189">
        <v>700</v>
      </c>
      <c r="K189">
        <v>890</v>
      </c>
      <c r="L189" t="s">
        <v>48</v>
      </c>
      <c r="M189" s="11">
        <v>24000</v>
      </c>
      <c r="Q189" t="str">
        <f t="shared" si="5"/>
        <v>Atea Sverige ABD2.2 Teknisk projektledare</v>
      </c>
      <c r="R189" s="61">
        <v>531</v>
      </c>
      <c r="S189" s="61">
        <v>590</v>
      </c>
      <c r="T189" s="61">
        <v>700</v>
      </c>
      <c r="U189" s="61">
        <v>890</v>
      </c>
      <c r="W189" s="61">
        <f t="shared" si="6"/>
        <v>2.4E-2</v>
      </c>
      <c r="Z189" s="61"/>
      <c r="AA189" s="61"/>
      <c r="AB189" s="61"/>
      <c r="AC189" s="61"/>
    </row>
    <row r="190" spans="1:29" ht="15" customHeight="1" x14ac:dyDescent="0.35">
      <c r="A190" t="s">
        <v>104</v>
      </c>
      <c r="B190" t="s">
        <v>105</v>
      </c>
      <c r="C190" t="s">
        <v>5</v>
      </c>
      <c r="D190" t="s">
        <v>50</v>
      </c>
      <c r="E190" t="s">
        <v>2</v>
      </c>
      <c r="F190" t="s">
        <v>63</v>
      </c>
      <c r="G190" t="s">
        <v>15</v>
      </c>
      <c r="H190">
        <v>531</v>
      </c>
      <c r="I190">
        <v>590</v>
      </c>
      <c r="J190">
        <v>700</v>
      </c>
      <c r="K190">
        <v>890</v>
      </c>
      <c r="L190" t="s">
        <v>48</v>
      </c>
      <c r="M190" s="11">
        <v>24000</v>
      </c>
      <c r="Q190" t="str">
        <f t="shared" si="5"/>
        <v>Atea Sverige ABD2.3 Process-/Förändringsledare</v>
      </c>
      <c r="R190" s="61">
        <v>531</v>
      </c>
      <c r="S190" s="61">
        <v>590</v>
      </c>
      <c r="T190" s="61">
        <v>700</v>
      </c>
      <c r="U190" s="61">
        <v>890</v>
      </c>
      <c r="W190" s="61">
        <f t="shared" si="6"/>
        <v>2.4E-2</v>
      </c>
      <c r="Z190" s="61"/>
      <c r="AA190" s="61"/>
      <c r="AB190" s="61"/>
      <c r="AC190" s="61"/>
    </row>
    <row r="191" spans="1:29" ht="15" customHeight="1" x14ac:dyDescent="0.35">
      <c r="A191" t="s">
        <v>104</v>
      </c>
      <c r="B191" t="s">
        <v>105</v>
      </c>
      <c r="C191" t="s">
        <v>5</v>
      </c>
      <c r="D191" t="s">
        <v>50</v>
      </c>
      <c r="E191" t="s">
        <v>2</v>
      </c>
      <c r="F191" t="s">
        <v>63</v>
      </c>
      <c r="G191" t="s">
        <v>16</v>
      </c>
      <c r="H191">
        <v>531</v>
      </c>
      <c r="I191">
        <v>590</v>
      </c>
      <c r="J191">
        <v>700</v>
      </c>
      <c r="K191">
        <v>890</v>
      </c>
      <c r="L191" t="s">
        <v>48</v>
      </c>
      <c r="M191" s="11">
        <v>24000</v>
      </c>
      <c r="Q191" t="str">
        <f t="shared" si="5"/>
        <v>Atea Sverige ABD2.4 Testledare</v>
      </c>
      <c r="R191" s="61">
        <v>531</v>
      </c>
      <c r="S191" s="61">
        <v>590</v>
      </c>
      <c r="T191" s="61">
        <v>700</v>
      </c>
      <c r="U191" s="61">
        <v>890</v>
      </c>
      <c r="W191" s="61">
        <f t="shared" si="6"/>
        <v>2.4E-2</v>
      </c>
      <c r="Z191" s="61"/>
      <c r="AA191" s="61"/>
      <c r="AB191" s="61"/>
      <c r="AC191" s="61"/>
    </row>
    <row r="192" spans="1:29" ht="15" customHeight="1" x14ac:dyDescent="0.35">
      <c r="A192" t="s">
        <v>104</v>
      </c>
      <c r="B192" t="s">
        <v>105</v>
      </c>
      <c r="C192" t="s">
        <v>5</v>
      </c>
      <c r="D192" t="s">
        <v>50</v>
      </c>
      <c r="E192" t="s">
        <v>2</v>
      </c>
      <c r="F192" t="s">
        <v>63</v>
      </c>
      <c r="G192" t="s">
        <v>17</v>
      </c>
      <c r="H192">
        <v>531</v>
      </c>
      <c r="I192">
        <v>590</v>
      </c>
      <c r="J192">
        <v>700</v>
      </c>
      <c r="K192">
        <v>890</v>
      </c>
      <c r="L192" t="s">
        <v>48</v>
      </c>
      <c r="M192" s="11">
        <v>24000</v>
      </c>
      <c r="Q192" t="str">
        <f t="shared" si="5"/>
        <v>Atea Sverige ABD2.5 IT-controller</v>
      </c>
      <c r="R192" s="61">
        <v>531</v>
      </c>
      <c r="S192" s="61">
        <v>590</v>
      </c>
      <c r="T192" s="61">
        <v>700</v>
      </c>
      <c r="U192" s="61">
        <v>890</v>
      </c>
      <c r="W192" s="61">
        <f t="shared" si="6"/>
        <v>2.4E-2</v>
      </c>
      <c r="Z192" s="61"/>
      <c r="AA192" s="61"/>
      <c r="AB192" s="61"/>
      <c r="AC192" s="61"/>
    </row>
    <row r="193" spans="1:29" ht="15" customHeight="1" x14ac:dyDescent="0.35">
      <c r="A193" t="s">
        <v>104</v>
      </c>
      <c r="B193" t="s">
        <v>105</v>
      </c>
      <c r="C193" t="s">
        <v>5</v>
      </c>
      <c r="D193" t="s">
        <v>51</v>
      </c>
      <c r="E193" t="s">
        <v>2</v>
      </c>
      <c r="F193" t="s">
        <v>63</v>
      </c>
      <c r="G193" t="s">
        <v>18</v>
      </c>
      <c r="H193">
        <v>549</v>
      </c>
      <c r="I193">
        <v>610</v>
      </c>
      <c r="J193">
        <v>690</v>
      </c>
      <c r="K193">
        <v>950</v>
      </c>
      <c r="L193" t="s">
        <v>48</v>
      </c>
      <c r="M193" s="11">
        <v>24000</v>
      </c>
      <c r="Q193" t="str">
        <f t="shared" si="5"/>
        <v>Atea Sverige ABD3.1 Systemutvecklare</v>
      </c>
      <c r="R193" s="61">
        <v>549</v>
      </c>
      <c r="S193" s="61">
        <v>610</v>
      </c>
      <c r="T193" s="61">
        <v>690</v>
      </c>
      <c r="U193" s="61">
        <v>950</v>
      </c>
      <c r="W193" s="61">
        <f t="shared" si="6"/>
        <v>2.4E-2</v>
      </c>
      <c r="Z193" s="61"/>
      <c r="AA193" s="61"/>
      <c r="AB193" s="61"/>
      <c r="AC193" s="61"/>
    </row>
    <row r="194" spans="1:29" ht="15" customHeight="1" x14ac:dyDescent="0.35">
      <c r="A194" t="s">
        <v>104</v>
      </c>
      <c r="B194" t="s">
        <v>105</v>
      </c>
      <c r="C194" t="s">
        <v>5</v>
      </c>
      <c r="D194" t="s">
        <v>51</v>
      </c>
      <c r="E194" t="s">
        <v>2</v>
      </c>
      <c r="F194" t="s">
        <v>63</v>
      </c>
      <c r="G194" t="s">
        <v>19</v>
      </c>
      <c r="H194">
        <v>549</v>
      </c>
      <c r="I194">
        <v>610</v>
      </c>
      <c r="J194">
        <v>690</v>
      </c>
      <c r="K194">
        <v>950</v>
      </c>
      <c r="L194" t="s">
        <v>48</v>
      </c>
      <c r="M194" s="11">
        <v>24000</v>
      </c>
      <c r="Q194" t="str">
        <f t="shared" si="5"/>
        <v>Atea Sverige ABD3.2 Systemintegratör</v>
      </c>
      <c r="R194" s="61">
        <v>549</v>
      </c>
      <c r="S194" s="61">
        <v>610</v>
      </c>
      <c r="T194" s="61">
        <v>690</v>
      </c>
      <c r="U194" s="61">
        <v>950</v>
      </c>
      <c r="W194" s="61">
        <f t="shared" si="6"/>
        <v>2.4E-2</v>
      </c>
      <c r="Z194" s="61"/>
      <c r="AA194" s="61"/>
      <c r="AB194" s="61"/>
      <c r="AC194" s="61"/>
    </row>
    <row r="195" spans="1:29" ht="15" customHeight="1" x14ac:dyDescent="0.35">
      <c r="A195" t="s">
        <v>104</v>
      </c>
      <c r="B195" t="s">
        <v>105</v>
      </c>
      <c r="C195" t="s">
        <v>5</v>
      </c>
      <c r="D195" t="s">
        <v>51</v>
      </c>
      <c r="E195" t="s">
        <v>3</v>
      </c>
      <c r="F195" t="s">
        <v>63</v>
      </c>
      <c r="G195" t="s">
        <v>20</v>
      </c>
      <c r="H195">
        <v>549</v>
      </c>
      <c r="I195">
        <v>610</v>
      </c>
      <c r="J195">
        <v>690</v>
      </c>
      <c r="K195">
        <v>950</v>
      </c>
      <c r="L195" t="s">
        <v>48</v>
      </c>
      <c r="M195" s="11">
        <v>24000</v>
      </c>
      <c r="Q195" t="str">
        <f t="shared" ref="Q195:Q258" si="7">$A195&amp;$C195&amp;$G195</f>
        <v>Atea Sverige ABD3.3 Tekniker</v>
      </c>
      <c r="R195" s="61">
        <v>549</v>
      </c>
      <c r="S195" s="61">
        <v>610</v>
      </c>
      <c r="T195" s="61">
        <v>690</v>
      </c>
      <c r="U195" s="61">
        <v>950</v>
      </c>
      <c r="W195" s="61">
        <f t="shared" ref="W195:W258" si="8">M195/1000000</f>
        <v>2.4E-2</v>
      </c>
      <c r="Z195" s="61"/>
      <c r="AA195" s="61"/>
      <c r="AB195" s="61"/>
      <c r="AC195" s="61"/>
    </row>
    <row r="196" spans="1:29" ht="15" customHeight="1" x14ac:dyDescent="0.35">
      <c r="A196" t="s">
        <v>104</v>
      </c>
      <c r="B196" t="s">
        <v>105</v>
      </c>
      <c r="C196" t="s">
        <v>5</v>
      </c>
      <c r="D196" t="s">
        <v>51</v>
      </c>
      <c r="E196" t="s">
        <v>3</v>
      </c>
      <c r="F196" t="s">
        <v>63</v>
      </c>
      <c r="G196" t="s">
        <v>21</v>
      </c>
      <c r="H196">
        <v>549</v>
      </c>
      <c r="I196">
        <v>610</v>
      </c>
      <c r="J196">
        <v>690</v>
      </c>
      <c r="K196">
        <v>950</v>
      </c>
      <c r="L196" t="s">
        <v>48</v>
      </c>
      <c r="M196" s="11">
        <v>24000</v>
      </c>
      <c r="Q196" t="str">
        <f t="shared" si="7"/>
        <v>Atea Sverige ABD3.4 Testare</v>
      </c>
      <c r="R196" s="61">
        <v>549</v>
      </c>
      <c r="S196" s="61">
        <v>610</v>
      </c>
      <c r="T196" s="61">
        <v>690</v>
      </c>
      <c r="U196" s="61">
        <v>950</v>
      </c>
      <c r="W196" s="61">
        <f t="shared" si="8"/>
        <v>2.4E-2</v>
      </c>
      <c r="Z196" s="61"/>
      <c r="AA196" s="61"/>
      <c r="AB196" s="61"/>
      <c r="AC196" s="61"/>
    </row>
    <row r="197" spans="1:29" ht="15" customHeight="1" x14ac:dyDescent="0.35">
      <c r="A197" t="s">
        <v>104</v>
      </c>
      <c r="B197" t="s">
        <v>105</v>
      </c>
      <c r="C197" t="s">
        <v>5</v>
      </c>
      <c r="D197" t="s">
        <v>52</v>
      </c>
      <c r="E197" t="s">
        <v>2</v>
      </c>
      <c r="F197" t="s">
        <v>63</v>
      </c>
      <c r="G197" t="s">
        <v>53</v>
      </c>
      <c r="H197">
        <v>623.70000000000005</v>
      </c>
      <c r="I197">
        <v>693</v>
      </c>
      <c r="J197">
        <v>770</v>
      </c>
      <c r="K197">
        <v>950</v>
      </c>
      <c r="L197" t="s">
        <v>48</v>
      </c>
      <c r="M197" s="11">
        <v>24000</v>
      </c>
      <c r="Q197" t="str">
        <f t="shared" si="7"/>
        <v>Atea Sverige ABD4.1 Enterprisearkitekt</v>
      </c>
      <c r="R197" s="61">
        <v>624</v>
      </c>
      <c r="S197" s="61">
        <v>693</v>
      </c>
      <c r="T197" s="61">
        <v>770</v>
      </c>
      <c r="U197" s="61">
        <v>950</v>
      </c>
      <c r="W197" s="61">
        <f t="shared" si="8"/>
        <v>2.4E-2</v>
      </c>
      <c r="Z197" s="61"/>
      <c r="AA197" s="61"/>
      <c r="AB197" s="61"/>
      <c r="AC197" s="61"/>
    </row>
    <row r="198" spans="1:29" ht="15" customHeight="1" x14ac:dyDescent="0.35">
      <c r="A198" t="s">
        <v>104</v>
      </c>
      <c r="B198" t="s">
        <v>105</v>
      </c>
      <c r="C198" t="s">
        <v>5</v>
      </c>
      <c r="D198" t="s">
        <v>52</v>
      </c>
      <c r="E198" t="s">
        <v>2</v>
      </c>
      <c r="F198" t="s">
        <v>63</v>
      </c>
      <c r="G198" t="s">
        <v>54</v>
      </c>
      <c r="H198">
        <v>623.70000000000005</v>
      </c>
      <c r="I198">
        <v>693</v>
      </c>
      <c r="J198">
        <v>770</v>
      </c>
      <c r="K198">
        <v>950</v>
      </c>
      <c r="L198" t="s">
        <v>48</v>
      </c>
      <c r="M198" s="11">
        <v>24000</v>
      </c>
      <c r="Q198" t="str">
        <f t="shared" si="7"/>
        <v>Atea Sverige ABD4.2 Verksamhetsarkitekt</v>
      </c>
      <c r="R198" s="61">
        <v>624</v>
      </c>
      <c r="S198" s="61">
        <v>693</v>
      </c>
      <c r="T198" s="61">
        <v>770</v>
      </c>
      <c r="U198" s="61">
        <v>950</v>
      </c>
      <c r="W198" s="61">
        <f t="shared" si="8"/>
        <v>2.4E-2</v>
      </c>
      <c r="Z198" s="61"/>
      <c r="AA198" s="61"/>
      <c r="AB198" s="61"/>
      <c r="AC198" s="61"/>
    </row>
    <row r="199" spans="1:29" ht="15" customHeight="1" x14ac:dyDescent="0.35">
      <c r="A199" t="s">
        <v>104</v>
      </c>
      <c r="B199" t="s">
        <v>105</v>
      </c>
      <c r="C199" t="s">
        <v>5</v>
      </c>
      <c r="D199" t="s">
        <v>52</v>
      </c>
      <c r="E199" t="s">
        <v>2</v>
      </c>
      <c r="F199" t="s">
        <v>63</v>
      </c>
      <c r="G199" t="s">
        <v>55</v>
      </c>
      <c r="H199">
        <v>623.70000000000005</v>
      </c>
      <c r="I199">
        <v>693</v>
      </c>
      <c r="J199">
        <v>770</v>
      </c>
      <c r="K199">
        <v>950</v>
      </c>
      <c r="L199" t="s">
        <v>48</v>
      </c>
      <c r="M199" s="11">
        <v>24000</v>
      </c>
      <c r="Q199" t="str">
        <f t="shared" si="7"/>
        <v>Atea Sverige ABD4.3 Lösningsarkitekt</v>
      </c>
      <c r="R199" s="61">
        <v>624</v>
      </c>
      <c r="S199" s="61">
        <v>693</v>
      </c>
      <c r="T199" s="61">
        <v>770</v>
      </c>
      <c r="U199" s="61">
        <v>950</v>
      </c>
      <c r="W199" s="61">
        <f t="shared" si="8"/>
        <v>2.4E-2</v>
      </c>
      <c r="Z199" s="61"/>
      <c r="AA199" s="61"/>
      <c r="AB199" s="61"/>
      <c r="AC199" s="61"/>
    </row>
    <row r="200" spans="1:29" ht="15" customHeight="1" x14ac:dyDescent="0.35">
      <c r="A200" t="s">
        <v>104</v>
      </c>
      <c r="B200" t="s">
        <v>105</v>
      </c>
      <c r="C200" t="s">
        <v>5</v>
      </c>
      <c r="D200" t="s">
        <v>52</v>
      </c>
      <c r="E200" t="s">
        <v>2</v>
      </c>
      <c r="F200" t="s">
        <v>63</v>
      </c>
      <c r="G200" t="s">
        <v>56</v>
      </c>
      <c r="H200">
        <v>623.70000000000005</v>
      </c>
      <c r="I200">
        <v>693</v>
      </c>
      <c r="J200">
        <v>770</v>
      </c>
      <c r="K200">
        <v>950</v>
      </c>
      <c r="L200" t="s">
        <v>48</v>
      </c>
      <c r="M200" s="11">
        <v>24000</v>
      </c>
      <c r="Q200" t="str">
        <f t="shared" si="7"/>
        <v>Atea Sverige ABD4.4 Mjukvaruarkitekt</v>
      </c>
      <c r="R200" s="61">
        <v>624</v>
      </c>
      <c r="S200" s="61">
        <v>693</v>
      </c>
      <c r="T200" s="61">
        <v>770</v>
      </c>
      <c r="U200" s="61">
        <v>950</v>
      </c>
      <c r="W200" s="61">
        <f t="shared" si="8"/>
        <v>2.4E-2</v>
      </c>
      <c r="Z200" s="61"/>
      <c r="AA200" s="61"/>
      <c r="AB200" s="61"/>
      <c r="AC200" s="61"/>
    </row>
    <row r="201" spans="1:29" ht="15" customHeight="1" x14ac:dyDescent="0.35">
      <c r="A201" t="s">
        <v>104</v>
      </c>
      <c r="B201" t="s">
        <v>105</v>
      </c>
      <c r="C201" t="s">
        <v>5</v>
      </c>
      <c r="D201" t="s">
        <v>52</v>
      </c>
      <c r="E201" t="s">
        <v>2</v>
      </c>
      <c r="F201" t="s">
        <v>63</v>
      </c>
      <c r="G201" t="s">
        <v>57</v>
      </c>
      <c r="H201">
        <v>623.70000000000005</v>
      </c>
      <c r="I201">
        <v>693</v>
      </c>
      <c r="J201">
        <v>770</v>
      </c>
      <c r="K201">
        <v>950</v>
      </c>
      <c r="L201" t="s">
        <v>48</v>
      </c>
      <c r="M201" s="11">
        <v>24000</v>
      </c>
      <c r="Q201" t="str">
        <f t="shared" si="7"/>
        <v>Atea Sverige ABD4.5 Infrastrukturarkitekt</v>
      </c>
      <c r="R201" s="61">
        <v>624</v>
      </c>
      <c r="S201" s="61">
        <v>693</v>
      </c>
      <c r="T201" s="61">
        <v>770</v>
      </c>
      <c r="U201" s="61">
        <v>950</v>
      </c>
      <c r="W201" s="61">
        <f t="shared" si="8"/>
        <v>2.4E-2</v>
      </c>
      <c r="Z201" s="61"/>
      <c r="AA201" s="61"/>
      <c r="AB201" s="61"/>
      <c r="AC201" s="61"/>
    </row>
    <row r="202" spans="1:29" ht="15" customHeight="1" x14ac:dyDescent="0.35">
      <c r="A202" t="s">
        <v>104</v>
      </c>
      <c r="B202" t="s">
        <v>105</v>
      </c>
      <c r="C202" t="s">
        <v>5</v>
      </c>
      <c r="D202" t="s">
        <v>58</v>
      </c>
      <c r="E202" t="s">
        <v>2</v>
      </c>
      <c r="F202" t="s">
        <v>63</v>
      </c>
      <c r="G202" t="s">
        <v>22</v>
      </c>
      <c r="H202">
        <v>630</v>
      </c>
      <c r="I202">
        <v>700</v>
      </c>
      <c r="J202">
        <v>950</v>
      </c>
      <c r="K202">
        <v>1060</v>
      </c>
      <c r="L202" t="s">
        <v>48</v>
      </c>
      <c r="M202" s="11">
        <v>24000</v>
      </c>
      <c r="Q202" t="str">
        <f t="shared" si="7"/>
        <v>Atea Sverige ABD5.1 Säkerhetsstrateg/Säkerhetsanalytiker</v>
      </c>
      <c r="R202" s="61">
        <v>630</v>
      </c>
      <c r="S202" s="61">
        <v>700</v>
      </c>
      <c r="T202" s="61">
        <v>950</v>
      </c>
      <c r="U202" s="61">
        <v>1060</v>
      </c>
      <c r="W202" s="61">
        <f t="shared" si="8"/>
        <v>2.4E-2</v>
      </c>
      <c r="Z202" s="61"/>
      <c r="AA202" s="61"/>
      <c r="AB202" s="61"/>
      <c r="AC202" s="61"/>
    </row>
    <row r="203" spans="1:29" ht="15" customHeight="1" x14ac:dyDescent="0.35">
      <c r="A203" t="s">
        <v>104</v>
      </c>
      <c r="B203" t="s">
        <v>105</v>
      </c>
      <c r="C203" t="s">
        <v>5</v>
      </c>
      <c r="D203" t="s">
        <v>58</v>
      </c>
      <c r="E203" t="s">
        <v>2</v>
      </c>
      <c r="F203" t="s">
        <v>63</v>
      </c>
      <c r="G203" t="s">
        <v>23</v>
      </c>
      <c r="H203">
        <v>630</v>
      </c>
      <c r="I203">
        <v>700</v>
      </c>
      <c r="J203">
        <v>950</v>
      </c>
      <c r="K203">
        <v>1060</v>
      </c>
      <c r="L203" t="s">
        <v>48</v>
      </c>
      <c r="M203" s="11">
        <v>24000</v>
      </c>
      <c r="Q203" t="str">
        <f t="shared" si="7"/>
        <v>Atea Sverige ABD5.2 Risk Management</v>
      </c>
      <c r="R203" s="61">
        <v>630</v>
      </c>
      <c r="S203" s="61">
        <v>700</v>
      </c>
      <c r="T203" s="61">
        <v>950</v>
      </c>
      <c r="U203" s="61">
        <v>1060</v>
      </c>
      <c r="W203" s="61">
        <f t="shared" si="8"/>
        <v>2.4E-2</v>
      </c>
      <c r="Z203" s="61"/>
      <c r="AA203" s="61"/>
      <c r="AB203" s="61"/>
      <c r="AC203" s="61"/>
    </row>
    <row r="204" spans="1:29" ht="15" customHeight="1" x14ac:dyDescent="0.35">
      <c r="A204" t="s">
        <v>104</v>
      </c>
      <c r="B204" t="s">
        <v>105</v>
      </c>
      <c r="C204" t="s">
        <v>5</v>
      </c>
      <c r="D204" t="s">
        <v>58</v>
      </c>
      <c r="E204" t="s">
        <v>3</v>
      </c>
      <c r="F204" t="s">
        <v>63</v>
      </c>
      <c r="G204" t="s">
        <v>24</v>
      </c>
      <c r="H204">
        <v>630</v>
      </c>
      <c r="I204">
        <v>700</v>
      </c>
      <c r="J204">
        <v>950</v>
      </c>
      <c r="K204">
        <v>1060</v>
      </c>
      <c r="L204" t="s">
        <v>48</v>
      </c>
      <c r="M204" s="11">
        <v>24000</v>
      </c>
      <c r="Q204" t="str">
        <f t="shared" si="7"/>
        <v>Atea Sverige ABD5.3 Säkerhetstekniker</v>
      </c>
      <c r="R204" s="61">
        <v>630</v>
      </c>
      <c r="S204" s="61">
        <v>700</v>
      </c>
      <c r="T204" s="61">
        <v>950</v>
      </c>
      <c r="U204" s="61">
        <v>1060</v>
      </c>
      <c r="W204" s="61">
        <f t="shared" si="8"/>
        <v>2.4E-2</v>
      </c>
      <c r="Z204" s="61"/>
      <c r="AA204" s="61"/>
      <c r="AB204" s="61"/>
      <c r="AC204" s="61"/>
    </row>
    <row r="205" spans="1:29" ht="15" customHeight="1" x14ac:dyDescent="0.35">
      <c r="A205" t="s">
        <v>104</v>
      </c>
      <c r="B205" t="s">
        <v>105</v>
      </c>
      <c r="C205" t="s">
        <v>5</v>
      </c>
      <c r="D205" t="s">
        <v>59</v>
      </c>
      <c r="E205" t="s">
        <v>2</v>
      </c>
      <c r="F205" t="s">
        <v>63</v>
      </c>
      <c r="G205" t="s">
        <v>60</v>
      </c>
      <c r="H205">
        <v>531</v>
      </c>
      <c r="I205">
        <v>590</v>
      </c>
      <c r="J205">
        <v>700</v>
      </c>
      <c r="K205">
        <v>890</v>
      </c>
      <c r="L205" t="s">
        <v>48</v>
      </c>
      <c r="M205" s="11">
        <v>24000</v>
      </c>
      <c r="Q205" t="str">
        <f t="shared" si="7"/>
        <v>Atea Sverige ABD6.1 Webbstrateg</v>
      </c>
      <c r="R205" s="61">
        <v>531</v>
      </c>
      <c r="S205" s="61">
        <v>590</v>
      </c>
      <c r="T205" s="61">
        <v>700</v>
      </c>
      <c r="U205" s="61">
        <v>890</v>
      </c>
      <c r="W205" s="61">
        <f t="shared" si="8"/>
        <v>2.4E-2</v>
      </c>
      <c r="Z205" s="61"/>
      <c r="AA205" s="61"/>
      <c r="AB205" s="61"/>
      <c r="AC205" s="61"/>
    </row>
    <row r="206" spans="1:29" ht="15" customHeight="1" x14ac:dyDescent="0.35">
      <c r="A206" t="s">
        <v>104</v>
      </c>
      <c r="B206" t="s">
        <v>105</v>
      </c>
      <c r="C206" t="s">
        <v>5</v>
      </c>
      <c r="D206" t="s">
        <v>59</v>
      </c>
      <c r="E206" t="s">
        <v>2</v>
      </c>
      <c r="F206" t="s">
        <v>63</v>
      </c>
      <c r="G206" t="s">
        <v>25</v>
      </c>
      <c r="H206">
        <v>531</v>
      </c>
      <c r="I206">
        <v>590</v>
      </c>
      <c r="J206">
        <v>700</v>
      </c>
      <c r="K206">
        <v>890</v>
      </c>
      <c r="L206" t="s">
        <v>48</v>
      </c>
      <c r="M206" s="11">
        <v>24000</v>
      </c>
      <c r="Q206" t="str">
        <f t="shared" si="7"/>
        <v>Atea Sverige ABD6.2 Interaktionsdesigner</v>
      </c>
      <c r="R206" s="61">
        <v>531</v>
      </c>
      <c r="S206" s="61">
        <v>590</v>
      </c>
      <c r="T206" s="61">
        <v>700</v>
      </c>
      <c r="U206" s="61">
        <v>890</v>
      </c>
      <c r="W206" s="61">
        <f t="shared" si="8"/>
        <v>2.4E-2</v>
      </c>
      <c r="Z206" s="61"/>
      <c r="AA206" s="61"/>
      <c r="AB206" s="61"/>
      <c r="AC206" s="61"/>
    </row>
    <row r="207" spans="1:29" ht="15" customHeight="1" x14ac:dyDescent="0.35">
      <c r="A207" t="s">
        <v>104</v>
      </c>
      <c r="B207" t="s">
        <v>105</v>
      </c>
      <c r="C207" t="s">
        <v>5</v>
      </c>
      <c r="D207" t="s">
        <v>59</v>
      </c>
      <c r="E207" t="s">
        <v>2</v>
      </c>
      <c r="F207" t="s">
        <v>63</v>
      </c>
      <c r="G207" t="s">
        <v>26</v>
      </c>
      <c r="H207">
        <v>531</v>
      </c>
      <c r="I207">
        <v>590</v>
      </c>
      <c r="J207">
        <v>700</v>
      </c>
      <c r="K207">
        <v>890</v>
      </c>
      <c r="L207" t="s">
        <v>48</v>
      </c>
      <c r="M207" s="11">
        <v>24000</v>
      </c>
      <c r="Q207" t="str">
        <f t="shared" si="7"/>
        <v>Atea Sverige ABD6.3 Grafisk formgivare</v>
      </c>
      <c r="R207" s="61">
        <v>531</v>
      </c>
      <c r="S207" s="61">
        <v>590</v>
      </c>
      <c r="T207" s="61">
        <v>700</v>
      </c>
      <c r="U207" s="61">
        <v>890</v>
      </c>
      <c r="W207" s="61">
        <f t="shared" si="8"/>
        <v>2.4E-2</v>
      </c>
      <c r="Z207" s="61"/>
      <c r="AA207" s="61"/>
      <c r="AB207" s="61"/>
      <c r="AC207" s="61"/>
    </row>
    <row r="208" spans="1:29" ht="15" customHeight="1" x14ac:dyDescent="0.35">
      <c r="A208" t="s">
        <v>104</v>
      </c>
      <c r="B208" t="s">
        <v>105</v>
      </c>
      <c r="C208" t="s">
        <v>5</v>
      </c>
      <c r="D208" t="s">
        <v>59</v>
      </c>
      <c r="E208" t="s">
        <v>3</v>
      </c>
      <c r="F208" t="s">
        <v>63</v>
      </c>
      <c r="G208" t="s">
        <v>27</v>
      </c>
      <c r="H208">
        <v>531</v>
      </c>
      <c r="I208">
        <v>590</v>
      </c>
      <c r="J208">
        <v>700</v>
      </c>
      <c r="K208">
        <v>890</v>
      </c>
      <c r="L208" t="s">
        <v>48</v>
      </c>
      <c r="M208" s="11">
        <v>24000</v>
      </c>
      <c r="Q208" t="str">
        <f t="shared" si="7"/>
        <v>Atea Sverige ABD6.4 Testare av användbarhet</v>
      </c>
      <c r="R208" s="61">
        <v>531</v>
      </c>
      <c r="S208" s="61">
        <v>590</v>
      </c>
      <c r="T208" s="61">
        <v>700</v>
      </c>
      <c r="U208" s="61">
        <v>890</v>
      </c>
      <c r="W208" s="61">
        <f t="shared" si="8"/>
        <v>2.4E-2</v>
      </c>
      <c r="Z208" s="61"/>
      <c r="AA208" s="61"/>
      <c r="AB208" s="61"/>
      <c r="AC208" s="61"/>
    </row>
    <row r="209" spans="1:29" ht="15" customHeight="1" x14ac:dyDescent="0.35">
      <c r="A209" t="s">
        <v>104</v>
      </c>
      <c r="B209" t="s">
        <v>105</v>
      </c>
      <c r="C209" t="s">
        <v>5</v>
      </c>
      <c r="D209" t="s">
        <v>61</v>
      </c>
      <c r="E209" t="s">
        <v>2</v>
      </c>
      <c r="F209" t="s">
        <v>63</v>
      </c>
      <c r="G209" t="s">
        <v>62</v>
      </c>
      <c r="H209">
        <v>387</v>
      </c>
      <c r="I209">
        <v>430</v>
      </c>
      <c r="J209">
        <v>560</v>
      </c>
      <c r="K209">
        <v>720</v>
      </c>
      <c r="L209" t="s">
        <v>48</v>
      </c>
      <c r="M209" s="11">
        <v>24000</v>
      </c>
      <c r="Q209" t="str">
        <f t="shared" si="7"/>
        <v>Atea Sverige ABD7.1 Teknikstöd – på plats</v>
      </c>
      <c r="R209" s="61">
        <v>387</v>
      </c>
      <c r="S209" s="61">
        <v>430</v>
      </c>
      <c r="T209" s="61">
        <v>560</v>
      </c>
      <c r="U209" s="61">
        <v>720</v>
      </c>
      <c r="W209" s="61">
        <f t="shared" si="8"/>
        <v>2.4E-2</v>
      </c>
      <c r="Z209" s="61"/>
      <c r="AA209" s="61"/>
      <c r="AB209" s="61"/>
      <c r="AC209" s="61"/>
    </row>
    <row r="210" spans="1:29" ht="15" customHeight="1" x14ac:dyDescent="0.35">
      <c r="A210" t="s">
        <v>104</v>
      </c>
      <c r="B210" t="s">
        <v>105</v>
      </c>
      <c r="C210" t="s">
        <v>6</v>
      </c>
      <c r="D210" t="s">
        <v>47</v>
      </c>
      <c r="E210" t="s">
        <v>2</v>
      </c>
      <c r="F210" t="s">
        <v>63</v>
      </c>
      <c r="G210" t="s">
        <v>10</v>
      </c>
      <c r="H210">
        <v>558.9</v>
      </c>
      <c r="I210">
        <v>621</v>
      </c>
      <c r="J210">
        <v>690</v>
      </c>
      <c r="K210">
        <v>950</v>
      </c>
      <c r="L210" t="s">
        <v>48</v>
      </c>
      <c r="M210" s="11">
        <v>16000</v>
      </c>
      <c r="Q210" t="str">
        <f t="shared" si="7"/>
        <v>Atea Sverige ABE1.1 IT- eller Digitaliseringsstrateg</v>
      </c>
      <c r="R210" s="61">
        <v>559</v>
      </c>
      <c r="S210" s="61">
        <v>621</v>
      </c>
      <c r="T210" s="61">
        <v>690</v>
      </c>
      <c r="U210" s="61">
        <v>950</v>
      </c>
      <c r="W210" s="61">
        <f t="shared" si="8"/>
        <v>1.6E-2</v>
      </c>
      <c r="Z210" s="61"/>
      <c r="AA210" s="61"/>
      <c r="AB210" s="61"/>
      <c r="AC210" s="61"/>
    </row>
    <row r="211" spans="1:29" ht="15" customHeight="1" x14ac:dyDescent="0.35">
      <c r="A211" t="s">
        <v>104</v>
      </c>
      <c r="B211" t="s">
        <v>105</v>
      </c>
      <c r="C211" t="s">
        <v>6</v>
      </c>
      <c r="D211" t="s">
        <v>47</v>
      </c>
      <c r="E211" t="s">
        <v>2</v>
      </c>
      <c r="F211" t="s">
        <v>63</v>
      </c>
      <c r="G211" t="s">
        <v>11</v>
      </c>
      <c r="H211">
        <v>558.9</v>
      </c>
      <c r="I211">
        <v>621</v>
      </c>
      <c r="J211">
        <v>690</v>
      </c>
      <c r="K211">
        <v>950</v>
      </c>
      <c r="L211" t="s">
        <v>48</v>
      </c>
      <c r="M211" s="11">
        <v>16000</v>
      </c>
      <c r="Q211" t="str">
        <f t="shared" si="7"/>
        <v>Atea Sverige ABE1.2 Modelleringsledare</v>
      </c>
      <c r="R211" s="61">
        <v>559</v>
      </c>
      <c r="S211" s="61">
        <v>621</v>
      </c>
      <c r="T211" s="61">
        <v>690</v>
      </c>
      <c r="U211" s="61">
        <v>950</v>
      </c>
      <c r="W211" s="61">
        <f t="shared" si="8"/>
        <v>1.6E-2</v>
      </c>
      <c r="Z211" s="61"/>
      <c r="AA211" s="61"/>
      <c r="AB211" s="61"/>
      <c r="AC211" s="61"/>
    </row>
    <row r="212" spans="1:29" ht="15" customHeight="1" x14ac:dyDescent="0.35">
      <c r="A212" t="s">
        <v>104</v>
      </c>
      <c r="B212" t="s">
        <v>105</v>
      </c>
      <c r="C212" t="s">
        <v>6</v>
      </c>
      <c r="D212" t="s">
        <v>47</v>
      </c>
      <c r="E212" t="s">
        <v>2</v>
      </c>
      <c r="F212" t="s">
        <v>63</v>
      </c>
      <c r="G212" t="s">
        <v>49</v>
      </c>
      <c r="H212">
        <v>558.9</v>
      </c>
      <c r="I212">
        <v>621</v>
      </c>
      <c r="J212">
        <v>690</v>
      </c>
      <c r="K212">
        <v>950</v>
      </c>
      <c r="L212" t="s">
        <v>48</v>
      </c>
      <c r="M212" s="11">
        <v>16000</v>
      </c>
      <c r="Q212" t="str">
        <f t="shared" si="7"/>
        <v>Atea Sverige ABE1.3 Kravställare/Kravanalytiker</v>
      </c>
      <c r="R212" s="61">
        <v>559</v>
      </c>
      <c r="S212" s="61">
        <v>621</v>
      </c>
      <c r="T212" s="61">
        <v>690</v>
      </c>
      <c r="U212" s="61">
        <v>950</v>
      </c>
      <c r="W212" s="61">
        <f t="shared" si="8"/>
        <v>1.6E-2</v>
      </c>
      <c r="Z212" s="61"/>
      <c r="AA212" s="61"/>
      <c r="AB212" s="61"/>
      <c r="AC212" s="61"/>
    </row>
    <row r="213" spans="1:29" ht="15" customHeight="1" x14ac:dyDescent="0.35">
      <c r="A213" t="s">
        <v>104</v>
      </c>
      <c r="B213" t="s">
        <v>105</v>
      </c>
      <c r="C213" t="s">
        <v>6</v>
      </c>
      <c r="D213" t="s">
        <v>47</v>
      </c>
      <c r="E213" t="s">
        <v>2</v>
      </c>
      <c r="F213" t="s">
        <v>63</v>
      </c>
      <c r="G213" t="s">
        <v>12</v>
      </c>
      <c r="H213">
        <v>558.9</v>
      </c>
      <c r="I213">
        <v>621</v>
      </c>
      <c r="J213">
        <v>690</v>
      </c>
      <c r="K213">
        <v>950</v>
      </c>
      <c r="L213" t="s">
        <v>48</v>
      </c>
      <c r="M213" s="11">
        <v>16000</v>
      </c>
      <c r="Q213" t="str">
        <f t="shared" si="7"/>
        <v>Atea Sverige ABE1.4 Metodstöd</v>
      </c>
      <c r="R213" s="61">
        <v>559</v>
      </c>
      <c r="S213" s="61">
        <v>621</v>
      </c>
      <c r="T213" s="61">
        <v>690</v>
      </c>
      <c r="U213" s="61">
        <v>950</v>
      </c>
      <c r="W213" s="61">
        <f t="shared" si="8"/>
        <v>1.6E-2</v>
      </c>
      <c r="Z213" s="61"/>
      <c r="AA213" s="61"/>
      <c r="AB213" s="61"/>
      <c r="AC213" s="61"/>
    </row>
    <row r="214" spans="1:29" ht="15" customHeight="1" x14ac:dyDescent="0.35">
      <c r="A214" t="s">
        <v>104</v>
      </c>
      <c r="B214" t="s">
        <v>105</v>
      </c>
      <c r="C214" t="s">
        <v>6</v>
      </c>
      <c r="D214" t="s">
        <v>50</v>
      </c>
      <c r="E214" t="s">
        <v>2</v>
      </c>
      <c r="F214" t="s">
        <v>63</v>
      </c>
      <c r="G214" t="s">
        <v>13</v>
      </c>
      <c r="H214">
        <v>531</v>
      </c>
      <c r="I214">
        <v>590</v>
      </c>
      <c r="J214">
        <v>700</v>
      </c>
      <c r="K214">
        <v>890</v>
      </c>
      <c r="L214" t="s">
        <v>48</v>
      </c>
      <c r="M214" s="11">
        <v>16000</v>
      </c>
      <c r="Q214" t="str">
        <f t="shared" si="7"/>
        <v>Atea Sverige ABE2.1 Projektledare</v>
      </c>
      <c r="R214" s="61">
        <v>531</v>
      </c>
      <c r="S214" s="61">
        <v>590</v>
      </c>
      <c r="T214" s="61">
        <v>700</v>
      </c>
      <c r="U214" s="61">
        <v>890</v>
      </c>
      <c r="W214" s="61">
        <f t="shared" si="8"/>
        <v>1.6E-2</v>
      </c>
      <c r="Z214" s="61"/>
      <c r="AA214" s="61"/>
      <c r="AB214" s="61"/>
      <c r="AC214" s="61"/>
    </row>
    <row r="215" spans="1:29" ht="15" customHeight="1" x14ac:dyDescent="0.35">
      <c r="A215" t="s">
        <v>104</v>
      </c>
      <c r="B215" t="s">
        <v>105</v>
      </c>
      <c r="C215" t="s">
        <v>6</v>
      </c>
      <c r="D215" t="s">
        <v>50</v>
      </c>
      <c r="E215" t="s">
        <v>2</v>
      </c>
      <c r="F215" t="s">
        <v>63</v>
      </c>
      <c r="G215" t="s">
        <v>14</v>
      </c>
      <c r="H215">
        <v>531</v>
      </c>
      <c r="I215">
        <v>590</v>
      </c>
      <c r="J215">
        <v>700</v>
      </c>
      <c r="K215">
        <v>890</v>
      </c>
      <c r="L215" t="s">
        <v>48</v>
      </c>
      <c r="M215" s="11">
        <v>16000</v>
      </c>
      <c r="Q215" t="str">
        <f t="shared" si="7"/>
        <v>Atea Sverige ABE2.2 Teknisk projektledare</v>
      </c>
      <c r="R215" s="61">
        <v>531</v>
      </c>
      <c r="S215" s="61">
        <v>590</v>
      </c>
      <c r="T215" s="61">
        <v>700</v>
      </c>
      <c r="U215" s="61">
        <v>890</v>
      </c>
      <c r="W215" s="61">
        <f t="shared" si="8"/>
        <v>1.6E-2</v>
      </c>
      <c r="Z215" s="61"/>
      <c r="AA215" s="61"/>
      <c r="AB215" s="61"/>
      <c r="AC215" s="61"/>
    </row>
    <row r="216" spans="1:29" ht="15" customHeight="1" x14ac:dyDescent="0.35">
      <c r="A216" t="s">
        <v>104</v>
      </c>
      <c r="B216" t="s">
        <v>105</v>
      </c>
      <c r="C216" t="s">
        <v>6</v>
      </c>
      <c r="D216" t="s">
        <v>50</v>
      </c>
      <c r="E216" t="s">
        <v>2</v>
      </c>
      <c r="F216" t="s">
        <v>63</v>
      </c>
      <c r="G216" t="s">
        <v>15</v>
      </c>
      <c r="H216">
        <v>531</v>
      </c>
      <c r="I216">
        <v>590</v>
      </c>
      <c r="J216">
        <v>700</v>
      </c>
      <c r="K216">
        <v>890</v>
      </c>
      <c r="L216" t="s">
        <v>48</v>
      </c>
      <c r="M216" s="11">
        <v>16000</v>
      </c>
      <c r="Q216" t="str">
        <f t="shared" si="7"/>
        <v>Atea Sverige ABE2.3 Process-/Förändringsledare</v>
      </c>
      <c r="R216" s="61">
        <v>531</v>
      </c>
      <c r="S216" s="61">
        <v>590</v>
      </c>
      <c r="T216" s="61">
        <v>700</v>
      </c>
      <c r="U216" s="61">
        <v>890</v>
      </c>
      <c r="W216" s="61">
        <f t="shared" si="8"/>
        <v>1.6E-2</v>
      </c>
      <c r="Z216" s="61"/>
      <c r="AA216" s="61"/>
      <c r="AB216" s="61"/>
      <c r="AC216" s="61"/>
    </row>
    <row r="217" spans="1:29" ht="15" customHeight="1" x14ac:dyDescent="0.35">
      <c r="A217" t="s">
        <v>104</v>
      </c>
      <c r="B217" t="s">
        <v>105</v>
      </c>
      <c r="C217" t="s">
        <v>6</v>
      </c>
      <c r="D217" t="s">
        <v>50</v>
      </c>
      <c r="E217" t="s">
        <v>2</v>
      </c>
      <c r="F217" t="s">
        <v>63</v>
      </c>
      <c r="G217" t="s">
        <v>16</v>
      </c>
      <c r="H217">
        <v>531</v>
      </c>
      <c r="I217">
        <v>590</v>
      </c>
      <c r="J217">
        <v>700</v>
      </c>
      <c r="K217">
        <v>890</v>
      </c>
      <c r="L217" t="s">
        <v>48</v>
      </c>
      <c r="M217" s="11">
        <v>16000</v>
      </c>
      <c r="Q217" t="str">
        <f t="shared" si="7"/>
        <v>Atea Sverige ABE2.4 Testledare</v>
      </c>
      <c r="R217" s="61">
        <v>531</v>
      </c>
      <c r="S217" s="61">
        <v>590</v>
      </c>
      <c r="T217" s="61">
        <v>700</v>
      </c>
      <c r="U217" s="61">
        <v>890</v>
      </c>
      <c r="W217" s="61">
        <f t="shared" si="8"/>
        <v>1.6E-2</v>
      </c>
      <c r="Z217" s="61"/>
      <c r="AA217" s="61"/>
      <c r="AB217" s="61"/>
      <c r="AC217" s="61"/>
    </row>
    <row r="218" spans="1:29" ht="15" customHeight="1" x14ac:dyDescent="0.35">
      <c r="A218" t="s">
        <v>104</v>
      </c>
      <c r="B218" t="s">
        <v>105</v>
      </c>
      <c r="C218" t="s">
        <v>6</v>
      </c>
      <c r="D218" t="s">
        <v>50</v>
      </c>
      <c r="E218" t="s">
        <v>2</v>
      </c>
      <c r="F218" t="s">
        <v>63</v>
      </c>
      <c r="G218" t="s">
        <v>17</v>
      </c>
      <c r="H218">
        <v>531</v>
      </c>
      <c r="I218">
        <v>590</v>
      </c>
      <c r="J218">
        <v>700</v>
      </c>
      <c r="K218">
        <v>890</v>
      </c>
      <c r="L218" t="s">
        <v>48</v>
      </c>
      <c r="M218" s="11">
        <v>16000</v>
      </c>
      <c r="Q218" t="str">
        <f t="shared" si="7"/>
        <v>Atea Sverige ABE2.5 IT-controller</v>
      </c>
      <c r="R218" s="61">
        <v>531</v>
      </c>
      <c r="S218" s="61">
        <v>590</v>
      </c>
      <c r="T218" s="61">
        <v>700</v>
      </c>
      <c r="U218" s="61">
        <v>890</v>
      </c>
      <c r="W218" s="61">
        <f t="shared" si="8"/>
        <v>1.6E-2</v>
      </c>
      <c r="Z218" s="61"/>
      <c r="AA218" s="61"/>
      <c r="AB218" s="61"/>
      <c r="AC218" s="61"/>
    </row>
    <row r="219" spans="1:29" ht="15" customHeight="1" x14ac:dyDescent="0.35">
      <c r="A219" t="s">
        <v>104</v>
      </c>
      <c r="B219" t="s">
        <v>105</v>
      </c>
      <c r="C219" t="s">
        <v>6</v>
      </c>
      <c r="D219" t="s">
        <v>51</v>
      </c>
      <c r="E219" t="s">
        <v>2</v>
      </c>
      <c r="F219" t="s">
        <v>63</v>
      </c>
      <c r="G219" t="s">
        <v>18</v>
      </c>
      <c r="H219">
        <v>549</v>
      </c>
      <c r="I219">
        <v>610</v>
      </c>
      <c r="J219">
        <v>690</v>
      </c>
      <c r="K219">
        <v>950</v>
      </c>
      <c r="L219" t="s">
        <v>48</v>
      </c>
      <c r="M219" s="11">
        <v>16000</v>
      </c>
      <c r="Q219" t="str">
        <f t="shared" si="7"/>
        <v>Atea Sverige ABE3.1 Systemutvecklare</v>
      </c>
      <c r="R219" s="61">
        <v>549</v>
      </c>
      <c r="S219" s="61">
        <v>610</v>
      </c>
      <c r="T219" s="61">
        <v>690</v>
      </c>
      <c r="U219" s="61">
        <v>950</v>
      </c>
      <c r="W219" s="61">
        <f t="shared" si="8"/>
        <v>1.6E-2</v>
      </c>
      <c r="Z219" s="61"/>
      <c r="AA219" s="61"/>
      <c r="AB219" s="61"/>
      <c r="AC219" s="61"/>
    </row>
    <row r="220" spans="1:29" ht="15" customHeight="1" x14ac:dyDescent="0.35">
      <c r="A220" t="s">
        <v>104</v>
      </c>
      <c r="B220" t="s">
        <v>105</v>
      </c>
      <c r="C220" t="s">
        <v>6</v>
      </c>
      <c r="D220" t="s">
        <v>51</v>
      </c>
      <c r="E220" t="s">
        <v>2</v>
      </c>
      <c r="F220" t="s">
        <v>63</v>
      </c>
      <c r="G220" t="s">
        <v>19</v>
      </c>
      <c r="H220">
        <v>549</v>
      </c>
      <c r="I220">
        <v>610</v>
      </c>
      <c r="J220">
        <v>690</v>
      </c>
      <c r="K220">
        <v>950</v>
      </c>
      <c r="L220" t="s">
        <v>48</v>
      </c>
      <c r="M220" s="11">
        <v>16000</v>
      </c>
      <c r="Q220" t="str">
        <f t="shared" si="7"/>
        <v>Atea Sverige ABE3.2 Systemintegratör</v>
      </c>
      <c r="R220" s="61">
        <v>549</v>
      </c>
      <c r="S220" s="61">
        <v>610</v>
      </c>
      <c r="T220" s="61">
        <v>690</v>
      </c>
      <c r="U220" s="61">
        <v>950</v>
      </c>
      <c r="W220" s="61">
        <f t="shared" si="8"/>
        <v>1.6E-2</v>
      </c>
      <c r="Z220" s="61"/>
      <c r="AA220" s="61"/>
      <c r="AB220" s="61"/>
      <c r="AC220" s="61"/>
    </row>
    <row r="221" spans="1:29" ht="15" customHeight="1" x14ac:dyDescent="0.35">
      <c r="A221" t="s">
        <v>104</v>
      </c>
      <c r="B221" t="s">
        <v>105</v>
      </c>
      <c r="C221" t="s">
        <v>6</v>
      </c>
      <c r="D221" t="s">
        <v>51</v>
      </c>
      <c r="E221" t="s">
        <v>3</v>
      </c>
      <c r="F221" t="s">
        <v>63</v>
      </c>
      <c r="G221" t="s">
        <v>20</v>
      </c>
      <c r="H221">
        <v>549</v>
      </c>
      <c r="I221">
        <v>610</v>
      </c>
      <c r="J221">
        <v>690</v>
      </c>
      <c r="K221">
        <v>950</v>
      </c>
      <c r="L221" t="s">
        <v>48</v>
      </c>
      <c r="M221" s="11">
        <v>16000</v>
      </c>
      <c r="Q221" t="str">
        <f t="shared" si="7"/>
        <v>Atea Sverige ABE3.3 Tekniker</v>
      </c>
      <c r="R221" s="61">
        <v>549</v>
      </c>
      <c r="S221" s="61">
        <v>610</v>
      </c>
      <c r="T221" s="61">
        <v>690</v>
      </c>
      <c r="U221" s="61">
        <v>950</v>
      </c>
      <c r="W221" s="61">
        <f t="shared" si="8"/>
        <v>1.6E-2</v>
      </c>
      <c r="Z221" s="61"/>
      <c r="AA221" s="61"/>
      <c r="AB221" s="61"/>
      <c r="AC221" s="61"/>
    </row>
    <row r="222" spans="1:29" ht="15" customHeight="1" x14ac:dyDescent="0.35">
      <c r="A222" t="s">
        <v>104</v>
      </c>
      <c r="B222" t="s">
        <v>105</v>
      </c>
      <c r="C222" t="s">
        <v>6</v>
      </c>
      <c r="D222" t="s">
        <v>51</v>
      </c>
      <c r="E222" t="s">
        <v>3</v>
      </c>
      <c r="F222" t="s">
        <v>63</v>
      </c>
      <c r="G222" t="s">
        <v>21</v>
      </c>
      <c r="H222">
        <v>549</v>
      </c>
      <c r="I222">
        <v>610</v>
      </c>
      <c r="J222">
        <v>690</v>
      </c>
      <c r="K222">
        <v>950</v>
      </c>
      <c r="L222" t="s">
        <v>48</v>
      </c>
      <c r="M222" s="11">
        <v>16000</v>
      </c>
      <c r="Q222" t="str">
        <f t="shared" si="7"/>
        <v>Atea Sverige ABE3.4 Testare</v>
      </c>
      <c r="R222" s="61">
        <v>549</v>
      </c>
      <c r="S222" s="61">
        <v>610</v>
      </c>
      <c r="T222" s="61">
        <v>690</v>
      </c>
      <c r="U222" s="61">
        <v>950</v>
      </c>
      <c r="W222" s="61">
        <f t="shared" si="8"/>
        <v>1.6E-2</v>
      </c>
      <c r="Z222" s="61"/>
      <c r="AA222" s="61"/>
      <c r="AB222" s="61"/>
      <c r="AC222" s="61"/>
    </row>
    <row r="223" spans="1:29" ht="15" customHeight="1" x14ac:dyDescent="0.35">
      <c r="A223" t="s">
        <v>104</v>
      </c>
      <c r="B223" t="s">
        <v>105</v>
      </c>
      <c r="C223" t="s">
        <v>6</v>
      </c>
      <c r="D223" t="s">
        <v>52</v>
      </c>
      <c r="E223" t="s">
        <v>2</v>
      </c>
      <c r="F223" t="s">
        <v>63</v>
      </c>
      <c r="G223" t="s">
        <v>53</v>
      </c>
      <c r="H223">
        <v>623.70000000000005</v>
      </c>
      <c r="I223">
        <v>693</v>
      </c>
      <c r="J223">
        <v>770</v>
      </c>
      <c r="K223">
        <v>950</v>
      </c>
      <c r="L223" t="s">
        <v>48</v>
      </c>
      <c r="M223" s="11">
        <v>16000</v>
      </c>
      <c r="Q223" t="str">
        <f t="shared" si="7"/>
        <v>Atea Sverige ABE4.1 Enterprisearkitekt</v>
      </c>
      <c r="R223" s="61">
        <v>624</v>
      </c>
      <c r="S223" s="61">
        <v>693</v>
      </c>
      <c r="T223" s="61">
        <v>770</v>
      </c>
      <c r="U223" s="61">
        <v>950</v>
      </c>
      <c r="W223" s="61">
        <f t="shared" si="8"/>
        <v>1.6E-2</v>
      </c>
      <c r="Z223" s="61"/>
      <c r="AA223" s="61"/>
      <c r="AB223" s="61"/>
      <c r="AC223" s="61"/>
    </row>
    <row r="224" spans="1:29" ht="15" customHeight="1" x14ac:dyDescent="0.35">
      <c r="A224" t="s">
        <v>104</v>
      </c>
      <c r="B224" t="s">
        <v>105</v>
      </c>
      <c r="C224" t="s">
        <v>6</v>
      </c>
      <c r="D224" t="s">
        <v>52</v>
      </c>
      <c r="E224" t="s">
        <v>2</v>
      </c>
      <c r="F224" t="s">
        <v>63</v>
      </c>
      <c r="G224" t="s">
        <v>54</v>
      </c>
      <c r="H224">
        <v>623.70000000000005</v>
      </c>
      <c r="I224">
        <v>693</v>
      </c>
      <c r="J224">
        <v>770</v>
      </c>
      <c r="K224">
        <v>950</v>
      </c>
      <c r="L224" t="s">
        <v>48</v>
      </c>
      <c r="M224" s="11">
        <v>16000</v>
      </c>
      <c r="Q224" t="str">
        <f t="shared" si="7"/>
        <v>Atea Sverige ABE4.2 Verksamhetsarkitekt</v>
      </c>
      <c r="R224" s="61">
        <v>624</v>
      </c>
      <c r="S224" s="61">
        <v>693</v>
      </c>
      <c r="T224" s="61">
        <v>770</v>
      </c>
      <c r="U224" s="61">
        <v>950</v>
      </c>
      <c r="W224" s="61">
        <f t="shared" si="8"/>
        <v>1.6E-2</v>
      </c>
      <c r="Z224" s="61"/>
      <c r="AA224" s="61"/>
      <c r="AB224" s="61"/>
      <c r="AC224" s="61"/>
    </row>
    <row r="225" spans="1:29" ht="15" customHeight="1" x14ac:dyDescent="0.35">
      <c r="A225" t="s">
        <v>104</v>
      </c>
      <c r="B225" t="s">
        <v>105</v>
      </c>
      <c r="C225" t="s">
        <v>6</v>
      </c>
      <c r="D225" t="s">
        <v>52</v>
      </c>
      <c r="E225" t="s">
        <v>2</v>
      </c>
      <c r="F225" t="s">
        <v>63</v>
      </c>
      <c r="G225" t="s">
        <v>55</v>
      </c>
      <c r="H225">
        <v>623.70000000000005</v>
      </c>
      <c r="I225">
        <v>693</v>
      </c>
      <c r="J225">
        <v>770</v>
      </c>
      <c r="K225">
        <v>950</v>
      </c>
      <c r="L225" t="s">
        <v>48</v>
      </c>
      <c r="M225" s="11">
        <v>16000</v>
      </c>
      <c r="Q225" t="str">
        <f t="shared" si="7"/>
        <v>Atea Sverige ABE4.3 Lösningsarkitekt</v>
      </c>
      <c r="R225" s="61">
        <v>624</v>
      </c>
      <c r="S225" s="61">
        <v>693</v>
      </c>
      <c r="T225" s="61">
        <v>770</v>
      </c>
      <c r="U225" s="61">
        <v>950</v>
      </c>
      <c r="W225" s="61">
        <f t="shared" si="8"/>
        <v>1.6E-2</v>
      </c>
      <c r="Z225" s="61"/>
      <c r="AA225" s="61"/>
      <c r="AB225" s="61"/>
      <c r="AC225" s="61"/>
    </row>
    <row r="226" spans="1:29" ht="15" customHeight="1" x14ac:dyDescent="0.35">
      <c r="A226" t="s">
        <v>104</v>
      </c>
      <c r="B226" t="s">
        <v>105</v>
      </c>
      <c r="C226" t="s">
        <v>6</v>
      </c>
      <c r="D226" t="s">
        <v>52</v>
      </c>
      <c r="E226" t="s">
        <v>2</v>
      </c>
      <c r="F226" t="s">
        <v>63</v>
      </c>
      <c r="G226" t="s">
        <v>56</v>
      </c>
      <c r="H226">
        <v>623.70000000000005</v>
      </c>
      <c r="I226">
        <v>693</v>
      </c>
      <c r="J226">
        <v>770</v>
      </c>
      <c r="K226">
        <v>950</v>
      </c>
      <c r="L226" t="s">
        <v>48</v>
      </c>
      <c r="M226" s="11">
        <v>16000</v>
      </c>
      <c r="Q226" t="str">
        <f t="shared" si="7"/>
        <v>Atea Sverige ABE4.4 Mjukvaruarkitekt</v>
      </c>
      <c r="R226" s="61">
        <v>624</v>
      </c>
      <c r="S226" s="61">
        <v>693</v>
      </c>
      <c r="T226" s="61">
        <v>770</v>
      </c>
      <c r="U226" s="61">
        <v>950</v>
      </c>
      <c r="W226" s="61">
        <f t="shared" si="8"/>
        <v>1.6E-2</v>
      </c>
      <c r="Z226" s="61"/>
      <c r="AA226" s="61"/>
      <c r="AB226" s="61"/>
      <c r="AC226" s="61"/>
    </row>
    <row r="227" spans="1:29" ht="15" customHeight="1" x14ac:dyDescent="0.35">
      <c r="A227" t="s">
        <v>104</v>
      </c>
      <c r="B227" t="s">
        <v>105</v>
      </c>
      <c r="C227" t="s">
        <v>6</v>
      </c>
      <c r="D227" t="s">
        <v>52</v>
      </c>
      <c r="E227" t="s">
        <v>2</v>
      </c>
      <c r="F227" t="s">
        <v>63</v>
      </c>
      <c r="G227" t="s">
        <v>57</v>
      </c>
      <c r="H227">
        <v>623.70000000000005</v>
      </c>
      <c r="I227">
        <v>693</v>
      </c>
      <c r="J227">
        <v>770</v>
      </c>
      <c r="K227">
        <v>950</v>
      </c>
      <c r="L227" t="s">
        <v>48</v>
      </c>
      <c r="M227" s="11">
        <v>16000</v>
      </c>
      <c r="Q227" t="str">
        <f t="shared" si="7"/>
        <v>Atea Sverige ABE4.5 Infrastrukturarkitekt</v>
      </c>
      <c r="R227" s="61">
        <v>624</v>
      </c>
      <c r="S227" s="61">
        <v>693</v>
      </c>
      <c r="T227" s="61">
        <v>770</v>
      </c>
      <c r="U227" s="61">
        <v>950</v>
      </c>
      <c r="W227" s="61">
        <f t="shared" si="8"/>
        <v>1.6E-2</v>
      </c>
      <c r="Z227" s="61"/>
      <c r="AA227" s="61"/>
      <c r="AB227" s="61"/>
      <c r="AC227" s="61"/>
    </row>
    <row r="228" spans="1:29" ht="15" customHeight="1" x14ac:dyDescent="0.35">
      <c r="A228" t="s">
        <v>104</v>
      </c>
      <c r="B228" t="s">
        <v>105</v>
      </c>
      <c r="C228" t="s">
        <v>6</v>
      </c>
      <c r="D228" t="s">
        <v>58</v>
      </c>
      <c r="E228" t="s">
        <v>2</v>
      </c>
      <c r="F228" t="s">
        <v>63</v>
      </c>
      <c r="G228" t="s">
        <v>22</v>
      </c>
      <c r="H228">
        <v>630</v>
      </c>
      <c r="I228">
        <v>700</v>
      </c>
      <c r="J228">
        <v>950</v>
      </c>
      <c r="K228">
        <v>1060</v>
      </c>
      <c r="L228" t="s">
        <v>48</v>
      </c>
      <c r="M228" s="11">
        <v>16000</v>
      </c>
      <c r="Q228" t="str">
        <f t="shared" si="7"/>
        <v>Atea Sverige ABE5.1 Säkerhetsstrateg/Säkerhetsanalytiker</v>
      </c>
      <c r="R228" s="61">
        <v>630</v>
      </c>
      <c r="S228" s="61">
        <v>700</v>
      </c>
      <c r="T228" s="61">
        <v>950</v>
      </c>
      <c r="U228" s="61">
        <v>1060</v>
      </c>
      <c r="W228" s="61">
        <f t="shared" si="8"/>
        <v>1.6E-2</v>
      </c>
      <c r="Z228" s="61"/>
      <c r="AA228" s="61"/>
      <c r="AB228" s="61"/>
      <c r="AC228" s="61"/>
    </row>
    <row r="229" spans="1:29" ht="15" customHeight="1" x14ac:dyDescent="0.35">
      <c r="A229" t="s">
        <v>104</v>
      </c>
      <c r="B229" t="s">
        <v>105</v>
      </c>
      <c r="C229" t="s">
        <v>6</v>
      </c>
      <c r="D229" t="s">
        <v>58</v>
      </c>
      <c r="E229" t="s">
        <v>2</v>
      </c>
      <c r="F229" t="s">
        <v>63</v>
      </c>
      <c r="G229" t="s">
        <v>23</v>
      </c>
      <c r="H229">
        <v>630</v>
      </c>
      <c r="I229">
        <v>700</v>
      </c>
      <c r="J229">
        <v>950</v>
      </c>
      <c r="K229">
        <v>1060</v>
      </c>
      <c r="L229" t="s">
        <v>48</v>
      </c>
      <c r="M229" s="11">
        <v>16000</v>
      </c>
      <c r="Q229" t="str">
        <f t="shared" si="7"/>
        <v>Atea Sverige ABE5.2 Risk Management</v>
      </c>
      <c r="R229" s="61">
        <v>630</v>
      </c>
      <c r="S229" s="61">
        <v>700</v>
      </c>
      <c r="T229" s="61">
        <v>950</v>
      </c>
      <c r="U229" s="61">
        <v>1060</v>
      </c>
      <c r="W229" s="61">
        <f t="shared" si="8"/>
        <v>1.6E-2</v>
      </c>
      <c r="Z229" s="61"/>
      <c r="AA229" s="61"/>
      <c r="AB229" s="61"/>
      <c r="AC229" s="61"/>
    </row>
    <row r="230" spans="1:29" ht="15" customHeight="1" x14ac:dyDescent="0.35">
      <c r="A230" t="s">
        <v>104</v>
      </c>
      <c r="B230" t="s">
        <v>105</v>
      </c>
      <c r="C230" t="s">
        <v>6</v>
      </c>
      <c r="D230" t="s">
        <v>58</v>
      </c>
      <c r="E230" t="s">
        <v>3</v>
      </c>
      <c r="F230" t="s">
        <v>63</v>
      </c>
      <c r="G230" t="s">
        <v>24</v>
      </c>
      <c r="H230">
        <v>630</v>
      </c>
      <c r="I230">
        <v>700</v>
      </c>
      <c r="J230">
        <v>950</v>
      </c>
      <c r="K230">
        <v>1060</v>
      </c>
      <c r="L230" t="s">
        <v>48</v>
      </c>
      <c r="M230" s="11">
        <v>16000</v>
      </c>
      <c r="Q230" t="str">
        <f t="shared" si="7"/>
        <v>Atea Sverige ABE5.3 Säkerhetstekniker</v>
      </c>
      <c r="R230" s="61">
        <v>630</v>
      </c>
      <c r="S230" s="61">
        <v>700</v>
      </c>
      <c r="T230" s="61">
        <v>950</v>
      </c>
      <c r="U230" s="61">
        <v>1060</v>
      </c>
      <c r="W230" s="61">
        <f t="shared" si="8"/>
        <v>1.6E-2</v>
      </c>
      <c r="Z230" s="61"/>
      <c r="AA230" s="61"/>
      <c r="AB230" s="61"/>
      <c r="AC230" s="61"/>
    </row>
    <row r="231" spans="1:29" ht="15" customHeight="1" x14ac:dyDescent="0.35">
      <c r="A231" t="s">
        <v>104</v>
      </c>
      <c r="B231" t="s">
        <v>105</v>
      </c>
      <c r="C231" t="s">
        <v>6</v>
      </c>
      <c r="D231" t="s">
        <v>59</v>
      </c>
      <c r="E231" t="s">
        <v>2</v>
      </c>
      <c r="F231" t="s">
        <v>63</v>
      </c>
      <c r="G231" t="s">
        <v>60</v>
      </c>
      <c r="H231">
        <v>531</v>
      </c>
      <c r="I231">
        <v>590</v>
      </c>
      <c r="J231">
        <v>700</v>
      </c>
      <c r="K231">
        <v>890</v>
      </c>
      <c r="L231" t="s">
        <v>48</v>
      </c>
      <c r="M231" s="11">
        <v>16000</v>
      </c>
      <c r="Q231" t="str">
        <f t="shared" si="7"/>
        <v>Atea Sverige ABE6.1 Webbstrateg</v>
      </c>
      <c r="R231" s="61">
        <v>531</v>
      </c>
      <c r="S231" s="61">
        <v>590</v>
      </c>
      <c r="T231" s="61">
        <v>700</v>
      </c>
      <c r="U231" s="61">
        <v>890</v>
      </c>
      <c r="W231" s="61">
        <f t="shared" si="8"/>
        <v>1.6E-2</v>
      </c>
      <c r="Z231" s="61"/>
      <c r="AA231" s="61"/>
      <c r="AB231" s="61"/>
      <c r="AC231" s="61"/>
    </row>
    <row r="232" spans="1:29" ht="15" customHeight="1" x14ac:dyDescent="0.35">
      <c r="A232" t="s">
        <v>104</v>
      </c>
      <c r="B232" t="s">
        <v>105</v>
      </c>
      <c r="C232" t="s">
        <v>6</v>
      </c>
      <c r="D232" t="s">
        <v>59</v>
      </c>
      <c r="E232" t="s">
        <v>2</v>
      </c>
      <c r="F232" t="s">
        <v>63</v>
      </c>
      <c r="G232" t="s">
        <v>25</v>
      </c>
      <c r="H232">
        <v>531</v>
      </c>
      <c r="I232">
        <v>590</v>
      </c>
      <c r="J232">
        <v>700</v>
      </c>
      <c r="K232">
        <v>890</v>
      </c>
      <c r="L232" t="s">
        <v>48</v>
      </c>
      <c r="M232" s="11">
        <v>16000</v>
      </c>
      <c r="Q232" t="str">
        <f t="shared" si="7"/>
        <v>Atea Sverige ABE6.2 Interaktionsdesigner</v>
      </c>
      <c r="R232" s="61">
        <v>531</v>
      </c>
      <c r="S232" s="61">
        <v>590</v>
      </c>
      <c r="T232" s="61">
        <v>700</v>
      </c>
      <c r="U232" s="61">
        <v>890</v>
      </c>
      <c r="W232" s="61">
        <f t="shared" si="8"/>
        <v>1.6E-2</v>
      </c>
      <c r="Z232" s="61"/>
      <c r="AA232" s="61"/>
      <c r="AB232" s="61"/>
      <c r="AC232" s="61"/>
    </row>
    <row r="233" spans="1:29" ht="15" customHeight="1" x14ac:dyDescent="0.35">
      <c r="A233" t="s">
        <v>104</v>
      </c>
      <c r="B233" t="s">
        <v>105</v>
      </c>
      <c r="C233" t="s">
        <v>6</v>
      </c>
      <c r="D233" t="s">
        <v>59</v>
      </c>
      <c r="E233" t="s">
        <v>2</v>
      </c>
      <c r="F233" t="s">
        <v>63</v>
      </c>
      <c r="G233" t="s">
        <v>26</v>
      </c>
      <c r="H233">
        <v>531</v>
      </c>
      <c r="I233">
        <v>590</v>
      </c>
      <c r="J233">
        <v>700</v>
      </c>
      <c r="K233">
        <v>890</v>
      </c>
      <c r="L233" t="s">
        <v>48</v>
      </c>
      <c r="M233" s="11">
        <v>16000</v>
      </c>
      <c r="Q233" t="str">
        <f t="shared" si="7"/>
        <v>Atea Sverige ABE6.3 Grafisk formgivare</v>
      </c>
      <c r="R233" s="61">
        <v>531</v>
      </c>
      <c r="S233" s="61">
        <v>590</v>
      </c>
      <c r="T233" s="61">
        <v>700</v>
      </c>
      <c r="U233" s="61">
        <v>890</v>
      </c>
      <c r="W233" s="61">
        <f t="shared" si="8"/>
        <v>1.6E-2</v>
      </c>
      <c r="Z233" s="61"/>
      <c r="AA233" s="61"/>
      <c r="AB233" s="61"/>
      <c r="AC233" s="61"/>
    </row>
    <row r="234" spans="1:29" ht="15" customHeight="1" x14ac:dyDescent="0.35">
      <c r="A234" t="s">
        <v>104</v>
      </c>
      <c r="B234" t="s">
        <v>105</v>
      </c>
      <c r="C234" t="s">
        <v>6</v>
      </c>
      <c r="D234" t="s">
        <v>59</v>
      </c>
      <c r="E234" t="s">
        <v>3</v>
      </c>
      <c r="F234" t="s">
        <v>63</v>
      </c>
      <c r="G234" t="s">
        <v>27</v>
      </c>
      <c r="H234">
        <v>531</v>
      </c>
      <c r="I234">
        <v>590</v>
      </c>
      <c r="J234">
        <v>700</v>
      </c>
      <c r="K234">
        <v>890</v>
      </c>
      <c r="L234" t="s">
        <v>48</v>
      </c>
      <c r="M234" s="11">
        <v>16000</v>
      </c>
      <c r="Q234" t="str">
        <f t="shared" si="7"/>
        <v>Atea Sverige ABE6.4 Testare av användbarhet</v>
      </c>
      <c r="R234" s="61">
        <v>531</v>
      </c>
      <c r="S234" s="61">
        <v>590</v>
      </c>
      <c r="T234" s="61">
        <v>700</v>
      </c>
      <c r="U234" s="61">
        <v>890</v>
      </c>
      <c r="W234" s="61">
        <f t="shared" si="8"/>
        <v>1.6E-2</v>
      </c>
      <c r="Z234" s="61"/>
      <c r="AA234" s="61"/>
      <c r="AB234" s="61"/>
      <c r="AC234" s="61"/>
    </row>
    <row r="235" spans="1:29" ht="15" customHeight="1" x14ac:dyDescent="0.35">
      <c r="A235" t="s">
        <v>104</v>
      </c>
      <c r="B235" t="s">
        <v>105</v>
      </c>
      <c r="C235" t="s">
        <v>6</v>
      </c>
      <c r="D235" t="s">
        <v>61</v>
      </c>
      <c r="E235" t="s">
        <v>2</v>
      </c>
      <c r="F235" t="s">
        <v>63</v>
      </c>
      <c r="G235" t="s">
        <v>62</v>
      </c>
      <c r="H235">
        <v>387</v>
      </c>
      <c r="I235">
        <v>430</v>
      </c>
      <c r="J235">
        <v>560</v>
      </c>
      <c r="K235">
        <v>720</v>
      </c>
      <c r="L235" t="s">
        <v>48</v>
      </c>
      <c r="M235" s="11">
        <v>16000</v>
      </c>
      <c r="Q235" t="str">
        <f t="shared" si="7"/>
        <v>Atea Sverige ABE7.1 Teknikstöd – på plats</v>
      </c>
      <c r="R235" s="61">
        <v>387</v>
      </c>
      <c r="S235" s="61">
        <v>430</v>
      </c>
      <c r="T235" s="61">
        <v>560</v>
      </c>
      <c r="U235" s="61">
        <v>720</v>
      </c>
      <c r="W235" s="61">
        <f t="shared" si="8"/>
        <v>1.6E-2</v>
      </c>
      <c r="Z235" s="61"/>
      <c r="AA235" s="61"/>
      <c r="AB235" s="61"/>
      <c r="AC235" s="61"/>
    </row>
    <row r="236" spans="1:29" ht="15" customHeight="1" x14ac:dyDescent="0.35">
      <c r="A236" t="s">
        <v>104</v>
      </c>
      <c r="B236" t="s">
        <v>105</v>
      </c>
      <c r="C236" t="s">
        <v>7</v>
      </c>
      <c r="D236" t="s">
        <v>47</v>
      </c>
      <c r="E236" t="s">
        <v>2</v>
      </c>
      <c r="F236" t="s">
        <v>63</v>
      </c>
      <c r="G236" t="s">
        <v>10</v>
      </c>
      <c r="H236">
        <v>607.5</v>
      </c>
      <c r="I236">
        <v>675</v>
      </c>
      <c r="J236">
        <v>750</v>
      </c>
      <c r="K236">
        <v>950</v>
      </c>
      <c r="L236" t="s">
        <v>48</v>
      </c>
      <c r="M236" s="11">
        <v>30000</v>
      </c>
      <c r="Q236" t="str">
        <f t="shared" si="7"/>
        <v>Atea Sverige ABF1.1 IT- eller Digitaliseringsstrateg</v>
      </c>
      <c r="R236" s="61">
        <v>608</v>
      </c>
      <c r="S236" s="61">
        <v>675</v>
      </c>
      <c r="T236" s="61">
        <v>750</v>
      </c>
      <c r="U236" s="61">
        <v>950</v>
      </c>
      <c r="W236" s="61">
        <f t="shared" si="8"/>
        <v>0.03</v>
      </c>
      <c r="Z236" s="61"/>
      <c r="AA236" s="61"/>
      <c r="AB236" s="61"/>
      <c r="AC236" s="61"/>
    </row>
    <row r="237" spans="1:29" ht="15" customHeight="1" x14ac:dyDescent="0.35">
      <c r="A237" t="s">
        <v>104</v>
      </c>
      <c r="B237" t="s">
        <v>105</v>
      </c>
      <c r="C237" t="s">
        <v>7</v>
      </c>
      <c r="D237" t="s">
        <v>47</v>
      </c>
      <c r="E237" t="s">
        <v>2</v>
      </c>
      <c r="F237" t="s">
        <v>63</v>
      </c>
      <c r="G237" t="s">
        <v>11</v>
      </c>
      <c r="H237">
        <v>607.5</v>
      </c>
      <c r="I237">
        <v>675</v>
      </c>
      <c r="J237">
        <v>750</v>
      </c>
      <c r="K237">
        <v>950</v>
      </c>
      <c r="L237" t="s">
        <v>48</v>
      </c>
      <c r="M237" s="11">
        <v>30000</v>
      </c>
      <c r="Q237" t="str">
        <f t="shared" si="7"/>
        <v>Atea Sverige ABF1.2 Modelleringsledare</v>
      </c>
      <c r="R237" s="61">
        <v>608</v>
      </c>
      <c r="S237" s="61">
        <v>675</v>
      </c>
      <c r="T237" s="61">
        <v>750</v>
      </c>
      <c r="U237" s="61">
        <v>950</v>
      </c>
      <c r="W237" s="61">
        <f t="shared" si="8"/>
        <v>0.03</v>
      </c>
      <c r="Z237" s="61"/>
      <c r="AA237" s="61"/>
      <c r="AB237" s="61"/>
      <c r="AC237" s="61"/>
    </row>
    <row r="238" spans="1:29" ht="15" customHeight="1" x14ac:dyDescent="0.35">
      <c r="A238" t="s">
        <v>104</v>
      </c>
      <c r="B238" t="s">
        <v>105</v>
      </c>
      <c r="C238" t="s">
        <v>7</v>
      </c>
      <c r="D238" t="s">
        <v>47</v>
      </c>
      <c r="E238" t="s">
        <v>2</v>
      </c>
      <c r="F238" t="s">
        <v>63</v>
      </c>
      <c r="G238" t="s">
        <v>49</v>
      </c>
      <c r="H238">
        <v>607.5</v>
      </c>
      <c r="I238">
        <v>675</v>
      </c>
      <c r="J238">
        <v>750</v>
      </c>
      <c r="K238">
        <v>950</v>
      </c>
      <c r="L238" t="s">
        <v>48</v>
      </c>
      <c r="M238" s="11">
        <v>30000</v>
      </c>
      <c r="Q238" t="str">
        <f t="shared" si="7"/>
        <v>Atea Sverige ABF1.3 Kravställare/Kravanalytiker</v>
      </c>
      <c r="R238" s="61">
        <v>608</v>
      </c>
      <c r="S238" s="61">
        <v>675</v>
      </c>
      <c r="T238" s="61">
        <v>750</v>
      </c>
      <c r="U238" s="61">
        <v>950</v>
      </c>
      <c r="W238" s="61">
        <f t="shared" si="8"/>
        <v>0.03</v>
      </c>
      <c r="Z238" s="61"/>
      <c r="AA238" s="61"/>
      <c r="AB238" s="61"/>
      <c r="AC238" s="61"/>
    </row>
    <row r="239" spans="1:29" ht="15" customHeight="1" x14ac:dyDescent="0.35">
      <c r="A239" t="s">
        <v>104</v>
      </c>
      <c r="B239" t="s">
        <v>105</v>
      </c>
      <c r="C239" t="s">
        <v>7</v>
      </c>
      <c r="D239" t="s">
        <v>47</v>
      </c>
      <c r="E239" t="s">
        <v>2</v>
      </c>
      <c r="F239" t="s">
        <v>63</v>
      </c>
      <c r="G239" t="s">
        <v>12</v>
      </c>
      <c r="H239">
        <v>607.5</v>
      </c>
      <c r="I239">
        <v>675</v>
      </c>
      <c r="J239">
        <v>750</v>
      </c>
      <c r="K239">
        <v>950</v>
      </c>
      <c r="L239" t="s">
        <v>48</v>
      </c>
      <c r="M239" s="11">
        <v>30000</v>
      </c>
      <c r="Q239" t="str">
        <f t="shared" si="7"/>
        <v>Atea Sverige ABF1.4 Metodstöd</v>
      </c>
      <c r="R239" s="61">
        <v>608</v>
      </c>
      <c r="S239" s="61">
        <v>675</v>
      </c>
      <c r="T239" s="61">
        <v>750</v>
      </c>
      <c r="U239" s="61">
        <v>950</v>
      </c>
      <c r="W239" s="61">
        <f t="shared" si="8"/>
        <v>0.03</v>
      </c>
      <c r="Z239" s="61"/>
      <c r="AA239" s="61"/>
      <c r="AB239" s="61"/>
      <c r="AC239" s="61"/>
    </row>
    <row r="240" spans="1:29" ht="15" customHeight="1" x14ac:dyDescent="0.35">
      <c r="A240" t="s">
        <v>104</v>
      </c>
      <c r="B240" t="s">
        <v>105</v>
      </c>
      <c r="C240" t="s">
        <v>7</v>
      </c>
      <c r="D240" t="s">
        <v>50</v>
      </c>
      <c r="E240" t="s">
        <v>2</v>
      </c>
      <c r="F240" t="s">
        <v>63</v>
      </c>
      <c r="G240" t="s">
        <v>13</v>
      </c>
      <c r="H240">
        <v>531</v>
      </c>
      <c r="I240">
        <v>590</v>
      </c>
      <c r="J240">
        <v>700</v>
      </c>
      <c r="K240">
        <v>890</v>
      </c>
      <c r="L240" t="s">
        <v>48</v>
      </c>
      <c r="M240" s="11">
        <v>30000</v>
      </c>
      <c r="Q240" t="str">
        <f t="shared" si="7"/>
        <v>Atea Sverige ABF2.1 Projektledare</v>
      </c>
      <c r="R240" s="61">
        <v>531</v>
      </c>
      <c r="S240" s="61">
        <v>590</v>
      </c>
      <c r="T240" s="61">
        <v>700</v>
      </c>
      <c r="U240" s="61">
        <v>890</v>
      </c>
      <c r="W240" s="61">
        <f t="shared" si="8"/>
        <v>0.03</v>
      </c>
      <c r="Z240" s="61"/>
      <c r="AA240" s="61"/>
      <c r="AB240" s="61"/>
      <c r="AC240" s="61"/>
    </row>
    <row r="241" spans="1:29" ht="15" customHeight="1" x14ac:dyDescent="0.35">
      <c r="A241" t="s">
        <v>104</v>
      </c>
      <c r="B241" t="s">
        <v>105</v>
      </c>
      <c r="C241" t="s">
        <v>7</v>
      </c>
      <c r="D241" t="s">
        <v>50</v>
      </c>
      <c r="E241" t="s">
        <v>2</v>
      </c>
      <c r="F241" t="s">
        <v>63</v>
      </c>
      <c r="G241" t="s">
        <v>14</v>
      </c>
      <c r="H241">
        <v>531</v>
      </c>
      <c r="I241">
        <v>590</v>
      </c>
      <c r="J241">
        <v>700</v>
      </c>
      <c r="K241">
        <v>890</v>
      </c>
      <c r="L241" t="s">
        <v>48</v>
      </c>
      <c r="M241" s="11">
        <v>30000</v>
      </c>
      <c r="Q241" t="str">
        <f t="shared" si="7"/>
        <v>Atea Sverige ABF2.2 Teknisk projektledare</v>
      </c>
      <c r="R241" s="61">
        <v>531</v>
      </c>
      <c r="S241" s="61">
        <v>590</v>
      </c>
      <c r="T241" s="61">
        <v>700</v>
      </c>
      <c r="U241" s="61">
        <v>890</v>
      </c>
      <c r="W241" s="61">
        <f t="shared" si="8"/>
        <v>0.03</v>
      </c>
      <c r="Z241" s="61"/>
      <c r="AA241" s="61"/>
      <c r="AB241" s="61"/>
      <c r="AC241" s="61"/>
    </row>
    <row r="242" spans="1:29" ht="15" customHeight="1" x14ac:dyDescent="0.35">
      <c r="A242" t="s">
        <v>104</v>
      </c>
      <c r="B242" t="s">
        <v>105</v>
      </c>
      <c r="C242" t="s">
        <v>7</v>
      </c>
      <c r="D242" t="s">
        <v>50</v>
      </c>
      <c r="E242" t="s">
        <v>2</v>
      </c>
      <c r="F242" t="s">
        <v>63</v>
      </c>
      <c r="G242" t="s">
        <v>15</v>
      </c>
      <c r="H242">
        <v>531</v>
      </c>
      <c r="I242">
        <v>590</v>
      </c>
      <c r="J242">
        <v>700</v>
      </c>
      <c r="K242">
        <v>890</v>
      </c>
      <c r="L242" t="s">
        <v>48</v>
      </c>
      <c r="M242" s="11">
        <v>30000</v>
      </c>
      <c r="Q242" t="str">
        <f t="shared" si="7"/>
        <v>Atea Sverige ABF2.3 Process-/Förändringsledare</v>
      </c>
      <c r="R242" s="61">
        <v>531</v>
      </c>
      <c r="S242" s="61">
        <v>590</v>
      </c>
      <c r="T242" s="61">
        <v>700</v>
      </c>
      <c r="U242" s="61">
        <v>890</v>
      </c>
      <c r="W242" s="61">
        <f t="shared" si="8"/>
        <v>0.03</v>
      </c>
      <c r="Z242" s="61"/>
      <c r="AA242" s="61"/>
      <c r="AB242" s="61"/>
      <c r="AC242" s="61"/>
    </row>
    <row r="243" spans="1:29" ht="15" customHeight="1" x14ac:dyDescent="0.35">
      <c r="A243" t="s">
        <v>104</v>
      </c>
      <c r="B243" t="s">
        <v>105</v>
      </c>
      <c r="C243" t="s">
        <v>7</v>
      </c>
      <c r="D243" t="s">
        <v>50</v>
      </c>
      <c r="E243" t="s">
        <v>2</v>
      </c>
      <c r="F243" t="s">
        <v>63</v>
      </c>
      <c r="G243" t="s">
        <v>16</v>
      </c>
      <c r="H243">
        <v>531</v>
      </c>
      <c r="I243">
        <v>590</v>
      </c>
      <c r="J243">
        <v>700</v>
      </c>
      <c r="K243">
        <v>890</v>
      </c>
      <c r="L243" t="s">
        <v>48</v>
      </c>
      <c r="M243" s="11">
        <v>30000</v>
      </c>
      <c r="Q243" t="str">
        <f t="shared" si="7"/>
        <v>Atea Sverige ABF2.4 Testledare</v>
      </c>
      <c r="R243" s="61">
        <v>531</v>
      </c>
      <c r="S243" s="61">
        <v>590</v>
      </c>
      <c r="T243" s="61">
        <v>700</v>
      </c>
      <c r="U243" s="61">
        <v>890</v>
      </c>
      <c r="W243" s="61">
        <f t="shared" si="8"/>
        <v>0.03</v>
      </c>
      <c r="Z243" s="61"/>
      <c r="AA243" s="61"/>
      <c r="AB243" s="61"/>
      <c r="AC243" s="61"/>
    </row>
    <row r="244" spans="1:29" ht="15" customHeight="1" x14ac:dyDescent="0.35">
      <c r="A244" t="s">
        <v>104</v>
      </c>
      <c r="B244" t="s">
        <v>105</v>
      </c>
      <c r="C244" t="s">
        <v>7</v>
      </c>
      <c r="D244" t="s">
        <v>50</v>
      </c>
      <c r="E244" t="s">
        <v>2</v>
      </c>
      <c r="F244" t="s">
        <v>63</v>
      </c>
      <c r="G244" t="s">
        <v>17</v>
      </c>
      <c r="H244">
        <v>531</v>
      </c>
      <c r="I244">
        <v>590</v>
      </c>
      <c r="J244">
        <v>700</v>
      </c>
      <c r="K244">
        <v>890</v>
      </c>
      <c r="L244" t="s">
        <v>48</v>
      </c>
      <c r="M244" s="11">
        <v>30000</v>
      </c>
      <c r="Q244" t="str">
        <f t="shared" si="7"/>
        <v>Atea Sverige ABF2.5 IT-controller</v>
      </c>
      <c r="R244" s="61">
        <v>531</v>
      </c>
      <c r="S244" s="61">
        <v>590</v>
      </c>
      <c r="T244" s="61">
        <v>700</v>
      </c>
      <c r="U244" s="61">
        <v>890</v>
      </c>
      <c r="W244" s="61">
        <f t="shared" si="8"/>
        <v>0.03</v>
      </c>
      <c r="Z244" s="61"/>
      <c r="AA244" s="61"/>
      <c r="AB244" s="61"/>
      <c r="AC244" s="61"/>
    </row>
    <row r="245" spans="1:29" ht="15" customHeight="1" x14ac:dyDescent="0.35">
      <c r="A245" t="s">
        <v>104</v>
      </c>
      <c r="B245" t="s">
        <v>105</v>
      </c>
      <c r="C245" t="s">
        <v>7</v>
      </c>
      <c r="D245" t="s">
        <v>51</v>
      </c>
      <c r="E245" t="s">
        <v>2</v>
      </c>
      <c r="F245" t="s">
        <v>63</v>
      </c>
      <c r="G245" t="s">
        <v>18</v>
      </c>
      <c r="H245">
        <v>549</v>
      </c>
      <c r="I245">
        <v>610</v>
      </c>
      <c r="J245">
        <v>750</v>
      </c>
      <c r="K245">
        <v>900</v>
      </c>
      <c r="L245" t="s">
        <v>48</v>
      </c>
      <c r="M245" s="11">
        <v>30000</v>
      </c>
      <c r="Q245" t="str">
        <f t="shared" si="7"/>
        <v>Atea Sverige ABF3.1 Systemutvecklare</v>
      </c>
      <c r="R245" s="61">
        <v>549</v>
      </c>
      <c r="S245" s="61">
        <v>610</v>
      </c>
      <c r="T245" s="61">
        <v>750</v>
      </c>
      <c r="U245" s="61">
        <v>900</v>
      </c>
      <c r="W245" s="61">
        <f t="shared" si="8"/>
        <v>0.03</v>
      </c>
      <c r="Z245" s="61"/>
      <c r="AA245" s="61"/>
      <c r="AB245" s="61"/>
      <c r="AC245" s="61"/>
    </row>
    <row r="246" spans="1:29" ht="15" customHeight="1" x14ac:dyDescent="0.35">
      <c r="A246" t="s">
        <v>104</v>
      </c>
      <c r="B246" t="s">
        <v>105</v>
      </c>
      <c r="C246" t="s">
        <v>7</v>
      </c>
      <c r="D246" t="s">
        <v>51</v>
      </c>
      <c r="E246" t="s">
        <v>2</v>
      </c>
      <c r="F246" t="s">
        <v>63</v>
      </c>
      <c r="G246" t="s">
        <v>19</v>
      </c>
      <c r="H246">
        <v>549</v>
      </c>
      <c r="I246">
        <v>610</v>
      </c>
      <c r="J246">
        <v>750</v>
      </c>
      <c r="K246">
        <v>900</v>
      </c>
      <c r="L246" t="s">
        <v>48</v>
      </c>
      <c r="M246" s="11">
        <v>30000</v>
      </c>
      <c r="Q246" t="str">
        <f t="shared" si="7"/>
        <v>Atea Sverige ABF3.2 Systemintegratör</v>
      </c>
      <c r="R246" s="61">
        <v>549</v>
      </c>
      <c r="S246" s="61">
        <v>610</v>
      </c>
      <c r="T246" s="61">
        <v>750</v>
      </c>
      <c r="U246" s="61">
        <v>900</v>
      </c>
      <c r="W246" s="61">
        <f t="shared" si="8"/>
        <v>0.03</v>
      </c>
      <c r="Z246" s="61"/>
      <c r="AA246" s="61"/>
      <c r="AB246" s="61"/>
      <c r="AC246" s="61"/>
    </row>
    <row r="247" spans="1:29" ht="15" customHeight="1" x14ac:dyDescent="0.35">
      <c r="A247" t="s">
        <v>104</v>
      </c>
      <c r="B247" t="s">
        <v>105</v>
      </c>
      <c r="C247" t="s">
        <v>7</v>
      </c>
      <c r="D247" t="s">
        <v>51</v>
      </c>
      <c r="E247" t="s">
        <v>3</v>
      </c>
      <c r="F247" t="s">
        <v>63</v>
      </c>
      <c r="G247" t="s">
        <v>20</v>
      </c>
      <c r="H247">
        <v>549</v>
      </c>
      <c r="I247">
        <v>610</v>
      </c>
      <c r="J247">
        <v>750</v>
      </c>
      <c r="K247">
        <v>900</v>
      </c>
      <c r="L247" t="s">
        <v>48</v>
      </c>
      <c r="M247" s="11">
        <v>30000</v>
      </c>
      <c r="Q247" t="str">
        <f t="shared" si="7"/>
        <v>Atea Sverige ABF3.3 Tekniker</v>
      </c>
      <c r="R247" s="61">
        <v>549</v>
      </c>
      <c r="S247" s="61">
        <v>610</v>
      </c>
      <c r="T247" s="61">
        <v>750</v>
      </c>
      <c r="U247" s="61">
        <v>900</v>
      </c>
      <c r="W247" s="61">
        <f t="shared" si="8"/>
        <v>0.03</v>
      </c>
      <c r="Z247" s="61"/>
      <c r="AA247" s="61"/>
      <c r="AB247" s="61"/>
      <c r="AC247" s="61"/>
    </row>
    <row r="248" spans="1:29" ht="15" customHeight="1" x14ac:dyDescent="0.35">
      <c r="A248" t="s">
        <v>104</v>
      </c>
      <c r="B248" t="s">
        <v>105</v>
      </c>
      <c r="C248" t="s">
        <v>7</v>
      </c>
      <c r="D248" t="s">
        <v>51</v>
      </c>
      <c r="E248" t="s">
        <v>3</v>
      </c>
      <c r="F248" t="s">
        <v>63</v>
      </c>
      <c r="G248" t="s">
        <v>21</v>
      </c>
      <c r="H248">
        <v>549</v>
      </c>
      <c r="I248">
        <v>610</v>
      </c>
      <c r="J248">
        <v>750</v>
      </c>
      <c r="K248">
        <v>900</v>
      </c>
      <c r="L248" t="s">
        <v>48</v>
      </c>
      <c r="M248" s="11">
        <v>30000</v>
      </c>
      <c r="Q248" t="str">
        <f t="shared" si="7"/>
        <v>Atea Sverige ABF3.4 Testare</v>
      </c>
      <c r="R248" s="61">
        <v>549</v>
      </c>
      <c r="S248" s="61">
        <v>610</v>
      </c>
      <c r="T248" s="61">
        <v>750</v>
      </c>
      <c r="U248" s="61">
        <v>900</v>
      </c>
      <c r="W248" s="61">
        <f t="shared" si="8"/>
        <v>0.03</v>
      </c>
      <c r="Z248" s="61"/>
      <c r="AA248" s="61"/>
      <c r="AB248" s="61"/>
      <c r="AC248" s="61"/>
    </row>
    <row r="249" spans="1:29" ht="15" customHeight="1" x14ac:dyDescent="0.35">
      <c r="A249" t="s">
        <v>104</v>
      </c>
      <c r="B249" t="s">
        <v>105</v>
      </c>
      <c r="C249" t="s">
        <v>7</v>
      </c>
      <c r="D249" t="s">
        <v>52</v>
      </c>
      <c r="E249" t="s">
        <v>2</v>
      </c>
      <c r="F249" t="s">
        <v>63</v>
      </c>
      <c r="G249" t="s">
        <v>53</v>
      </c>
      <c r="H249">
        <v>623.70000000000005</v>
      </c>
      <c r="I249">
        <v>693</v>
      </c>
      <c r="J249">
        <v>770</v>
      </c>
      <c r="K249">
        <v>950</v>
      </c>
      <c r="L249" t="s">
        <v>48</v>
      </c>
      <c r="M249" s="11">
        <v>30000</v>
      </c>
      <c r="Q249" t="str">
        <f t="shared" si="7"/>
        <v>Atea Sverige ABF4.1 Enterprisearkitekt</v>
      </c>
      <c r="R249" s="61">
        <v>624</v>
      </c>
      <c r="S249" s="61">
        <v>693</v>
      </c>
      <c r="T249" s="61">
        <v>770</v>
      </c>
      <c r="U249" s="61">
        <v>950</v>
      </c>
      <c r="W249" s="61">
        <f t="shared" si="8"/>
        <v>0.03</v>
      </c>
      <c r="Z249" s="61"/>
      <c r="AA249" s="61"/>
      <c r="AB249" s="61"/>
      <c r="AC249" s="61"/>
    </row>
    <row r="250" spans="1:29" ht="15" customHeight="1" x14ac:dyDescent="0.35">
      <c r="A250" t="s">
        <v>104</v>
      </c>
      <c r="B250" t="s">
        <v>105</v>
      </c>
      <c r="C250" t="s">
        <v>7</v>
      </c>
      <c r="D250" t="s">
        <v>52</v>
      </c>
      <c r="E250" t="s">
        <v>2</v>
      </c>
      <c r="F250" t="s">
        <v>63</v>
      </c>
      <c r="G250" t="s">
        <v>54</v>
      </c>
      <c r="H250">
        <v>623.70000000000005</v>
      </c>
      <c r="I250">
        <v>693</v>
      </c>
      <c r="J250">
        <v>770</v>
      </c>
      <c r="K250">
        <v>950</v>
      </c>
      <c r="L250" t="s">
        <v>48</v>
      </c>
      <c r="M250" s="11">
        <v>30000</v>
      </c>
      <c r="Q250" t="str">
        <f t="shared" si="7"/>
        <v>Atea Sverige ABF4.2 Verksamhetsarkitekt</v>
      </c>
      <c r="R250" s="61">
        <v>624</v>
      </c>
      <c r="S250" s="61">
        <v>693</v>
      </c>
      <c r="T250" s="61">
        <v>770</v>
      </c>
      <c r="U250" s="61">
        <v>950</v>
      </c>
      <c r="W250" s="61">
        <f t="shared" si="8"/>
        <v>0.03</v>
      </c>
      <c r="Z250" s="61"/>
      <c r="AA250" s="61"/>
      <c r="AB250" s="61"/>
      <c r="AC250" s="61"/>
    </row>
    <row r="251" spans="1:29" ht="15" customHeight="1" x14ac:dyDescent="0.35">
      <c r="A251" t="s">
        <v>104</v>
      </c>
      <c r="B251" t="s">
        <v>105</v>
      </c>
      <c r="C251" t="s">
        <v>7</v>
      </c>
      <c r="D251" t="s">
        <v>52</v>
      </c>
      <c r="E251" t="s">
        <v>2</v>
      </c>
      <c r="F251" t="s">
        <v>63</v>
      </c>
      <c r="G251" t="s">
        <v>55</v>
      </c>
      <c r="H251">
        <v>623.70000000000005</v>
      </c>
      <c r="I251">
        <v>693</v>
      </c>
      <c r="J251">
        <v>770</v>
      </c>
      <c r="K251">
        <v>950</v>
      </c>
      <c r="L251" t="s">
        <v>48</v>
      </c>
      <c r="M251" s="11">
        <v>30000</v>
      </c>
      <c r="Q251" t="str">
        <f t="shared" si="7"/>
        <v>Atea Sverige ABF4.3 Lösningsarkitekt</v>
      </c>
      <c r="R251" s="61">
        <v>624</v>
      </c>
      <c r="S251" s="61">
        <v>693</v>
      </c>
      <c r="T251" s="61">
        <v>770</v>
      </c>
      <c r="U251" s="61">
        <v>950</v>
      </c>
      <c r="W251" s="61">
        <f t="shared" si="8"/>
        <v>0.03</v>
      </c>
      <c r="Z251" s="61"/>
      <c r="AA251" s="61"/>
      <c r="AB251" s="61"/>
      <c r="AC251" s="61"/>
    </row>
    <row r="252" spans="1:29" ht="15" customHeight="1" x14ac:dyDescent="0.35">
      <c r="A252" t="s">
        <v>104</v>
      </c>
      <c r="B252" t="s">
        <v>105</v>
      </c>
      <c r="C252" t="s">
        <v>7</v>
      </c>
      <c r="D252" t="s">
        <v>52</v>
      </c>
      <c r="E252" t="s">
        <v>2</v>
      </c>
      <c r="F252" t="s">
        <v>63</v>
      </c>
      <c r="G252" t="s">
        <v>56</v>
      </c>
      <c r="H252">
        <v>623.70000000000005</v>
      </c>
      <c r="I252">
        <v>693</v>
      </c>
      <c r="J252">
        <v>770</v>
      </c>
      <c r="K252">
        <v>950</v>
      </c>
      <c r="L252" t="s">
        <v>48</v>
      </c>
      <c r="M252" s="11">
        <v>30000</v>
      </c>
      <c r="Q252" t="str">
        <f t="shared" si="7"/>
        <v>Atea Sverige ABF4.4 Mjukvaruarkitekt</v>
      </c>
      <c r="R252" s="61">
        <v>624</v>
      </c>
      <c r="S252" s="61">
        <v>693</v>
      </c>
      <c r="T252" s="61">
        <v>770</v>
      </c>
      <c r="U252" s="61">
        <v>950</v>
      </c>
      <c r="W252" s="61">
        <f t="shared" si="8"/>
        <v>0.03</v>
      </c>
      <c r="Z252" s="61"/>
      <c r="AA252" s="61"/>
      <c r="AB252" s="61"/>
      <c r="AC252" s="61"/>
    </row>
    <row r="253" spans="1:29" ht="15" customHeight="1" x14ac:dyDescent="0.35">
      <c r="A253" t="s">
        <v>104</v>
      </c>
      <c r="B253" t="s">
        <v>105</v>
      </c>
      <c r="C253" t="s">
        <v>7</v>
      </c>
      <c r="D253" t="s">
        <v>52</v>
      </c>
      <c r="E253" t="s">
        <v>2</v>
      </c>
      <c r="F253" t="s">
        <v>63</v>
      </c>
      <c r="G253" t="s">
        <v>57</v>
      </c>
      <c r="H253">
        <v>623.70000000000005</v>
      </c>
      <c r="I253">
        <v>693</v>
      </c>
      <c r="J253">
        <v>770</v>
      </c>
      <c r="K253">
        <v>950</v>
      </c>
      <c r="L253" t="s">
        <v>48</v>
      </c>
      <c r="M253" s="11">
        <v>30000</v>
      </c>
      <c r="Q253" t="str">
        <f t="shared" si="7"/>
        <v>Atea Sverige ABF4.5 Infrastrukturarkitekt</v>
      </c>
      <c r="R253" s="61">
        <v>624</v>
      </c>
      <c r="S253" s="61">
        <v>693</v>
      </c>
      <c r="T253" s="61">
        <v>770</v>
      </c>
      <c r="U253" s="61">
        <v>950</v>
      </c>
      <c r="W253" s="61">
        <f t="shared" si="8"/>
        <v>0.03</v>
      </c>
      <c r="Z253" s="61"/>
      <c r="AA253" s="61"/>
      <c r="AB253" s="61"/>
      <c r="AC253" s="61"/>
    </row>
    <row r="254" spans="1:29" ht="15" customHeight="1" x14ac:dyDescent="0.35">
      <c r="A254" t="s">
        <v>104</v>
      </c>
      <c r="B254" t="s">
        <v>105</v>
      </c>
      <c r="C254" t="s">
        <v>7</v>
      </c>
      <c r="D254" t="s">
        <v>58</v>
      </c>
      <c r="E254" t="s">
        <v>2</v>
      </c>
      <c r="F254" t="s">
        <v>63</v>
      </c>
      <c r="G254" t="s">
        <v>22</v>
      </c>
      <c r="H254">
        <v>630</v>
      </c>
      <c r="I254">
        <v>700</v>
      </c>
      <c r="J254">
        <v>950</v>
      </c>
      <c r="K254">
        <v>1050</v>
      </c>
      <c r="L254" t="s">
        <v>48</v>
      </c>
      <c r="M254" s="11">
        <v>30000</v>
      </c>
      <c r="Q254" t="str">
        <f t="shared" si="7"/>
        <v>Atea Sverige ABF5.1 Säkerhetsstrateg/Säkerhetsanalytiker</v>
      </c>
      <c r="R254" s="61">
        <v>630</v>
      </c>
      <c r="S254" s="61">
        <v>700</v>
      </c>
      <c r="T254" s="61">
        <v>950</v>
      </c>
      <c r="U254" s="61">
        <v>1050</v>
      </c>
      <c r="W254" s="61">
        <f t="shared" si="8"/>
        <v>0.03</v>
      </c>
      <c r="Z254" s="61"/>
      <c r="AA254" s="61"/>
      <c r="AB254" s="61"/>
      <c r="AC254" s="61"/>
    </row>
    <row r="255" spans="1:29" ht="15" customHeight="1" x14ac:dyDescent="0.35">
      <c r="A255" t="s">
        <v>104</v>
      </c>
      <c r="B255" t="s">
        <v>105</v>
      </c>
      <c r="C255" t="s">
        <v>7</v>
      </c>
      <c r="D255" t="s">
        <v>58</v>
      </c>
      <c r="E255" t="s">
        <v>2</v>
      </c>
      <c r="F255" t="s">
        <v>63</v>
      </c>
      <c r="G255" t="s">
        <v>23</v>
      </c>
      <c r="H255">
        <v>630</v>
      </c>
      <c r="I255">
        <v>700</v>
      </c>
      <c r="J255">
        <v>950</v>
      </c>
      <c r="K255">
        <v>1050</v>
      </c>
      <c r="L255" t="s">
        <v>48</v>
      </c>
      <c r="M255" s="11">
        <v>30000</v>
      </c>
      <c r="Q255" t="str">
        <f t="shared" si="7"/>
        <v>Atea Sverige ABF5.2 Risk Management</v>
      </c>
      <c r="R255" s="61">
        <v>630</v>
      </c>
      <c r="S255" s="61">
        <v>700</v>
      </c>
      <c r="T255" s="61">
        <v>950</v>
      </c>
      <c r="U255" s="61">
        <v>1050</v>
      </c>
      <c r="W255" s="61">
        <f t="shared" si="8"/>
        <v>0.03</v>
      </c>
      <c r="Z255" s="61"/>
      <c r="AA255" s="61"/>
      <c r="AB255" s="61"/>
      <c r="AC255" s="61"/>
    </row>
    <row r="256" spans="1:29" ht="15" customHeight="1" x14ac:dyDescent="0.35">
      <c r="A256" t="s">
        <v>104</v>
      </c>
      <c r="B256" t="s">
        <v>105</v>
      </c>
      <c r="C256" t="s">
        <v>7</v>
      </c>
      <c r="D256" t="s">
        <v>58</v>
      </c>
      <c r="E256" t="s">
        <v>3</v>
      </c>
      <c r="F256" t="s">
        <v>63</v>
      </c>
      <c r="G256" t="s">
        <v>24</v>
      </c>
      <c r="H256">
        <v>630</v>
      </c>
      <c r="I256">
        <v>700</v>
      </c>
      <c r="J256">
        <v>950</v>
      </c>
      <c r="K256">
        <v>1050</v>
      </c>
      <c r="L256" t="s">
        <v>48</v>
      </c>
      <c r="M256" s="11">
        <v>30000</v>
      </c>
      <c r="Q256" t="str">
        <f t="shared" si="7"/>
        <v>Atea Sverige ABF5.3 Säkerhetstekniker</v>
      </c>
      <c r="R256" s="61">
        <v>630</v>
      </c>
      <c r="S256" s="61">
        <v>700</v>
      </c>
      <c r="T256" s="61">
        <v>950</v>
      </c>
      <c r="U256" s="61">
        <v>1050</v>
      </c>
      <c r="W256" s="61">
        <f t="shared" si="8"/>
        <v>0.03</v>
      </c>
      <c r="Z256" s="61"/>
      <c r="AA256" s="61"/>
      <c r="AB256" s="61"/>
      <c r="AC256" s="61"/>
    </row>
    <row r="257" spans="1:29" ht="15" customHeight="1" x14ac:dyDescent="0.35">
      <c r="A257" t="s">
        <v>104</v>
      </c>
      <c r="B257" t="s">
        <v>105</v>
      </c>
      <c r="C257" t="s">
        <v>7</v>
      </c>
      <c r="D257" t="s">
        <v>59</v>
      </c>
      <c r="E257" t="s">
        <v>2</v>
      </c>
      <c r="F257" t="s">
        <v>63</v>
      </c>
      <c r="G257" t="s">
        <v>60</v>
      </c>
      <c r="H257">
        <v>531</v>
      </c>
      <c r="I257">
        <v>590</v>
      </c>
      <c r="J257">
        <v>700</v>
      </c>
      <c r="K257">
        <v>890</v>
      </c>
      <c r="L257" t="s">
        <v>48</v>
      </c>
      <c r="M257" s="11">
        <v>30000</v>
      </c>
      <c r="Q257" t="str">
        <f t="shared" si="7"/>
        <v>Atea Sverige ABF6.1 Webbstrateg</v>
      </c>
      <c r="R257" s="61">
        <v>531</v>
      </c>
      <c r="S257" s="61">
        <v>590</v>
      </c>
      <c r="T257" s="61">
        <v>700</v>
      </c>
      <c r="U257" s="61">
        <v>890</v>
      </c>
      <c r="W257" s="61">
        <f t="shared" si="8"/>
        <v>0.03</v>
      </c>
      <c r="Z257" s="61"/>
      <c r="AA257" s="61"/>
      <c r="AB257" s="61"/>
      <c r="AC257" s="61"/>
    </row>
    <row r="258" spans="1:29" ht="15" customHeight="1" x14ac:dyDescent="0.35">
      <c r="A258" t="s">
        <v>104</v>
      </c>
      <c r="B258" t="s">
        <v>105</v>
      </c>
      <c r="C258" t="s">
        <v>7</v>
      </c>
      <c r="D258" t="s">
        <v>59</v>
      </c>
      <c r="E258" t="s">
        <v>2</v>
      </c>
      <c r="F258" t="s">
        <v>63</v>
      </c>
      <c r="G258" t="s">
        <v>25</v>
      </c>
      <c r="H258">
        <v>531</v>
      </c>
      <c r="I258">
        <v>590</v>
      </c>
      <c r="J258">
        <v>700</v>
      </c>
      <c r="K258">
        <v>890</v>
      </c>
      <c r="L258" t="s">
        <v>48</v>
      </c>
      <c r="M258" s="11">
        <v>30000</v>
      </c>
      <c r="Q258" t="str">
        <f t="shared" si="7"/>
        <v>Atea Sverige ABF6.2 Interaktionsdesigner</v>
      </c>
      <c r="R258" s="61">
        <v>531</v>
      </c>
      <c r="S258" s="61">
        <v>590</v>
      </c>
      <c r="T258" s="61">
        <v>700</v>
      </c>
      <c r="U258" s="61">
        <v>890</v>
      </c>
      <c r="W258" s="61">
        <f t="shared" si="8"/>
        <v>0.03</v>
      </c>
      <c r="Z258" s="61"/>
      <c r="AA258" s="61"/>
      <c r="AB258" s="61"/>
      <c r="AC258" s="61"/>
    </row>
    <row r="259" spans="1:29" ht="15" customHeight="1" x14ac:dyDescent="0.35">
      <c r="A259" t="s">
        <v>104</v>
      </c>
      <c r="B259" t="s">
        <v>105</v>
      </c>
      <c r="C259" t="s">
        <v>7</v>
      </c>
      <c r="D259" t="s">
        <v>59</v>
      </c>
      <c r="E259" t="s">
        <v>2</v>
      </c>
      <c r="F259" t="s">
        <v>63</v>
      </c>
      <c r="G259" t="s">
        <v>26</v>
      </c>
      <c r="H259">
        <v>531</v>
      </c>
      <c r="I259">
        <v>590</v>
      </c>
      <c r="J259">
        <v>700</v>
      </c>
      <c r="K259">
        <v>890</v>
      </c>
      <c r="L259" t="s">
        <v>48</v>
      </c>
      <c r="M259" s="11">
        <v>30000</v>
      </c>
      <c r="Q259" t="str">
        <f t="shared" ref="Q259:Q322" si="9">$A259&amp;$C259&amp;$G259</f>
        <v>Atea Sverige ABF6.3 Grafisk formgivare</v>
      </c>
      <c r="R259" s="61">
        <v>531</v>
      </c>
      <c r="S259" s="61">
        <v>590</v>
      </c>
      <c r="T259" s="61">
        <v>700</v>
      </c>
      <c r="U259" s="61">
        <v>890</v>
      </c>
      <c r="W259" s="61">
        <f t="shared" ref="W259:W322" si="10">M259/1000000</f>
        <v>0.03</v>
      </c>
      <c r="Z259" s="61"/>
      <c r="AA259" s="61"/>
      <c r="AB259" s="61"/>
      <c r="AC259" s="61"/>
    </row>
    <row r="260" spans="1:29" ht="15" customHeight="1" x14ac:dyDescent="0.35">
      <c r="A260" t="s">
        <v>104</v>
      </c>
      <c r="B260" t="s">
        <v>105</v>
      </c>
      <c r="C260" t="s">
        <v>7</v>
      </c>
      <c r="D260" t="s">
        <v>59</v>
      </c>
      <c r="E260" t="s">
        <v>3</v>
      </c>
      <c r="F260" t="s">
        <v>63</v>
      </c>
      <c r="G260" t="s">
        <v>27</v>
      </c>
      <c r="H260">
        <v>531</v>
      </c>
      <c r="I260">
        <v>590</v>
      </c>
      <c r="J260">
        <v>700</v>
      </c>
      <c r="K260">
        <v>890</v>
      </c>
      <c r="L260" t="s">
        <v>48</v>
      </c>
      <c r="M260" s="11">
        <v>30000</v>
      </c>
      <c r="Q260" t="str">
        <f t="shared" si="9"/>
        <v>Atea Sverige ABF6.4 Testare av användbarhet</v>
      </c>
      <c r="R260" s="61">
        <v>531</v>
      </c>
      <c r="S260" s="61">
        <v>590</v>
      </c>
      <c r="T260" s="61">
        <v>700</v>
      </c>
      <c r="U260" s="61">
        <v>890</v>
      </c>
      <c r="W260" s="61">
        <f t="shared" si="10"/>
        <v>0.03</v>
      </c>
      <c r="Z260" s="61"/>
      <c r="AA260" s="61"/>
      <c r="AB260" s="61"/>
      <c r="AC260" s="61"/>
    </row>
    <row r="261" spans="1:29" ht="15" customHeight="1" x14ac:dyDescent="0.35">
      <c r="A261" t="s">
        <v>104</v>
      </c>
      <c r="B261" t="s">
        <v>105</v>
      </c>
      <c r="C261" t="s">
        <v>7</v>
      </c>
      <c r="D261" t="s">
        <v>61</v>
      </c>
      <c r="E261" t="s">
        <v>2</v>
      </c>
      <c r="F261" t="s">
        <v>63</v>
      </c>
      <c r="G261" t="s">
        <v>62</v>
      </c>
      <c r="H261">
        <v>387</v>
      </c>
      <c r="I261">
        <v>430</v>
      </c>
      <c r="J261">
        <v>560</v>
      </c>
      <c r="K261">
        <v>720</v>
      </c>
      <c r="L261" t="s">
        <v>48</v>
      </c>
      <c r="M261" s="11">
        <v>30000</v>
      </c>
      <c r="Q261" t="str">
        <f t="shared" si="9"/>
        <v>Atea Sverige ABF7.1 Teknikstöd – på plats</v>
      </c>
      <c r="R261" s="61">
        <v>387</v>
      </c>
      <c r="S261" s="61">
        <v>430</v>
      </c>
      <c r="T261" s="61">
        <v>560</v>
      </c>
      <c r="U261" s="61">
        <v>720</v>
      </c>
      <c r="W261" s="61">
        <f t="shared" si="10"/>
        <v>0.03</v>
      </c>
      <c r="Z261" s="61"/>
      <c r="AA261" s="61"/>
      <c r="AB261" s="61"/>
      <c r="AC261" s="61"/>
    </row>
    <row r="262" spans="1:29" ht="15" customHeight="1" x14ac:dyDescent="0.35">
      <c r="A262" t="s">
        <v>104</v>
      </c>
      <c r="B262" t="s">
        <v>105</v>
      </c>
      <c r="C262" t="s">
        <v>8</v>
      </c>
      <c r="D262" t="s">
        <v>47</v>
      </c>
      <c r="E262" t="s">
        <v>2</v>
      </c>
      <c r="F262" t="s">
        <v>63</v>
      </c>
      <c r="G262" t="s">
        <v>10</v>
      </c>
      <c r="H262">
        <v>558.9</v>
      </c>
      <c r="I262">
        <v>621</v>
      </c>
      <c r="J262">
        <v>690</v>
      </c>
      <c r="K262">
        <v>950</v>
      </c>
      <c r="L262" t="s">
        <v>48</v>
      </c>
      <c r="M262" s="11">
        <v>20000</v>
      </c>
      <c r="Q262" t="str">
        <f t="shared" si="9"/>
        <v>Atea Sverige ABG1.1 IT- eller Digitaliseringsstrateg</v>
      </c>
      <c r="R262" s="61">
        <v>559</v>
      </c>
      <c r="S262" s="61">
        <v>621</v>
      </c>
      <c r="T262" s="61">
        <v>690</v>
      </c>
      <c r="U262" s="61">
        <v>950</v>
      </c>
      <c r="W262" s="61">
        <f t="shared" si="10"/>
        <v>0.02</v>
      </c>
      <c r="Z262" s="61"/>
      <c r="AA262" s="61"/>
      <c r="AB262" s="61"/>
      <c r="AC262" s="61"/>
    </row>
    <row r="263" spans="1:29" ht="15" customHeight="1" x14ac:dyDescent="0.35">
      <c r="A263" t="s">
        <v>104</v>
      </c>
      <c r="B263" t="s">
        <v>105</v>
      </c>
      <c r="C263" t="s">
        <v>8</v>
      </c>
      <c r="D263" t="s">
        <v>47</v>
      </c>
      <c r="E263" t="s">
        <v>2</v>
      </c>
      <c r="F263" t="s">
        <v>63</v>
      </c>
      <c r="G263" t="s">
        <v>11</v>
      </c>
      <c r="H263">
        <v>558.9</v>
      </c>
      <c r="I263">
        <v>621</v>
      </c>
      <c r="J263">
        <v>690</v>
      </c>
      <c r="K263">
        <v>950</v>
      </c>
      <c r="L263" t="s">
        <v>48</v>
      </c>
      <c r="M263" s="11">
        <v>20000</v>
      </c>
      <c r="Q263" t="str">
        <f t="shared" si="9"/>
        <v>Atea Sverige ABG1.2 Modelleringsledare</v>
      </c>
      <c r="R263" s="61">
        <v>559</v>
      </c>
      <c r="S263" s="61">
        <v>621</v>
      </c>
      <c r="T263" s="61">
        <v>690</v>
      </c>
      <c r="U263" s="61">
        <v>950</v>
      </c>
      <c r="W263" s="61">
        <f t="shared" si="10"/>
        <v>0.02</v>
      </c>
      <c r="Z263" s="61"/>
      <c r="AA263" s="61"/>
      <c r="AB263" s="61"/>
      <c r="AC263" s="61"/>
    </row>
    <row r="264" spans="1:29" ht="15" customHeight="1" x14ac:dyDescent="0.35">
      <c r="A264" t="s">
        <v>104</v>
      </c>
      <c r="B264" t="s">
        <v>105</v>
      </c>
      <c r="C264" t="s">
        <v>8</v>
      </c>
      <c r="D264" t="s">
        <v>47</v>
      </c>
      <c r="E264" t="s">
        <v>2</v>
      </c>
      <c r="F264" t="s">
        <v>63</v>
      </c>
      <c r="G264" t="s">
        <v>49</v>
      </c>
      <c r="H264">
        <v>558.9</v>
      </c>
      <c r="I264">
        <v>621</v>
      </c>
      <c r="J264">
        <v>690</v>
      </c>
      <c r="K264">
        <v>950</v>
      </c>
      <c r="L264" t="s">
        <v>48</v>
      </c>
      <c r="M264" s="11">
        <v>20000</v>
      </c>
      <c r="Q264" t="str">
        <f t="shared" si="9"/>
        <v>Atea Sverige ABG1.3 Kravställare/Kravanalytiker</v>
      </c>
      <c r="R264" s="61">
        <v>559</v>
      </c>
      <c r="S264" s="61">
        <v>621</v>
      </c>
      <c r="T264" s="61">
        <v>690</v>
      </c>
      <c r="U264" s="61">
        <v>950</v>
      </c>
      <c r="W264" s="61">
        <f t="shared" si="10"/>
        <v>0.02</v>
      </c>
      <c r="Z264" s="61"/>
      <c r="AA264" s="61"/>
      <c r="AB264" s="61"/>
      <c r="AC264" s="61"/>
    </row>
    <row r="265" spans="1:29" ht="15" customHeight="1" x14ac:dyDescent="0.35">
      <c r="A265" t="s">
        <v>104</v>
      </c>
      <c r="B265" t="s">
        <v>105</v>
      </c>
      <c r="C265" t="s">
        <v>8</v>
      </c>
      <c r="D265" t="s">
        <v>47</v>
      </c>
      <c r="E265" t="s">
        <v>2</v>
      </c>
      <c r="F265" t="s">
        <v>63</v>
      </c>
      <c r="G265" t="s">
        <v>12</v>
      </c>
      <c r="H265">
        <v>558.9</v>
      </c>
      <c r="I265">
        <v>621</v>
      </c>
      <c r="J265">
        <v>690</v>
      </c>
      <c r="K265">
        <v>950</v>
      </c>
      <c r="L265" t="s">
        <v>48</v>
      </c>
      <c r="M265" s="11">
        <v>20000</v>
      </c>
      <c r="Q265" t="str">
        <f t="shared" si="9"/>
        <v>Atea Sverige ABG1.4 Metodstöd</v>
      </c>
      <c r="R265" s="61">
        <v>559</v>
      </c>
      <c r="S265" s="61">
        <v>621</v>
      </c>
      <c r="T265" s="61">
        <v>690</v>
      </c>
      <c r="U265" s="61">
        <v>950</v>
      </c>
      <c r="W265" s="61">
        <f t="shared" si="10"/>
        <v>0.02</v>
      </c>
      <c r="Z265" s="61"/>
      <c r="AA265" s="61"/>
      <c r="AB265" s="61"/>
      <c r="AC265" s="61"/>
    </row>
    <row r="266" spans="1:29" ht="15" customHeight="1" x14ac:dyDescent="0.35">
      <c r="A266" t="s">
        <v>104</v>
      </c>
      <c r="B266" t="s">
        <v>105</v>
      </c>
      <c r="C266" t="s">
        <v>8</v>
      </c>
      <c r="D266" t="s">
        <v>50</v>
      </c>
      <c r="E266" t="s">
        <v>2</v>
      </c>
      <c r="F266" t="s">
        <v>63</v>
      </c>
      <c r="G266" t="s">
        <v>13</v>
      </c>
      <c r="H266">
        <v>531</v>
      </c>
      <c r="I266">
        <v>590</v>
      </c>
      <c r="J266">
        <v>700</v>
      </c>
      <c r="K266">
        <v>890</v>
      </c>
      <c r="L266" t="s">
        <v>48</v>
      </c>
      <c r="M266" s="11">
        <v>20000</v>
      </c>
      <c r="Q266" t="str">
        <f t="shared" si="9"/>
        <v>Atea Sverige ABG2.1 Projektledare</v>
      </c>
      <c r="R266" s="61">
        <v>531</v>
      </c>
      <c r="S266" s="61">
        <v>590</v>
      </c>
      <c r="T266" s="61">
        <v>700</v>
      </c>
      <c r="U266" s="61">
        <v>890</v>
      </c>
      <c r="W266" s="61">
        <f t="shared" si="10"/>
        <v>0.02</v>
      </c>
      <c r="Z266" s="61"/>
      <c r="AA266" s="61"/>
      <c r="AB266" s="61"/>
      <c r="AC266" s="61"/>
    </row>
    <row r="267" spans="1:29" ht="15" customHeight="1" x14ac:dyDescent="0.35">
      <c r="A267" t="s">
        <v>104</v>
      </c>
      <c r="B267" t="s">
        <v>105</v>
      </c>
      <c r="C267" t="s">
        <v>8</v>
      </c>
      <c r="D267" t="s">
        <v>50</v>
      </c>
      <c r="E267" t="s">
        <v>2</v>
      </c>
      <c r="F267" t="s">
        <v>63</v>
      </c>
      <c r="G267" t="s">
        <v>14</v>
      </c>
      <c r="H267">
        <v>531</v>
      </c>
      <c r="I267">
        <v>590</v>
      </c>
      <c r="J267">
        <v>700</v>
      </c>
      <c r="K267">
        <v>890</v>
      </c>
      <c r="L267" t="s">
        <v>48</v>
      </c>
      <c r="M267" s="11">
        <v>20000</v>
      </c>
      <c r="Q267" t="str">
        <f t="shared" si="9"/>
        <v>Atea Sverige ABG2.2 Teknisk projektledare</v>
      </c>
      <c r="R267" s="61">
        <v>531</v>
      </c>
      <c r="S267" s="61">
        <v>590</v>
      </c>
      <c r="T267" s="61">
        <v>700</v>
      </c>
      <c r="U267" s="61">
        <v>890</v>
      </c>
      <c r="W267" s="61">
        <f t="shared" si="10"/>
        <v>0.02</v>
      </c>
      <c r="Z267" s="61"/>
      <c r="AA267" s="61"/>
      <c r="AB267" s="61"/>
      <c r="AC267" s="61"/>
    </row>
    <row r="268" spans="1:29" ht="15" customHeight="1" x14ac:dyDescent="0.35">
      <c r="A268" t="s">
        <v>104</v>
      </c>
      <c r="B268" t="s">
        <v>105</v>
      </c>
      <c r="C268" t="s">
        <v>8</v>
      </c>
      <c r="D268" t="s">
        <v>50</v>
      </c>
      <c r="E268" t="s">
        <v>2</v>
      </c>
      <c r="F268" t="s">
        <v>63</v>
      </c>
      <c r="G268" t="s">
        <v>15</v>
      </c>
      <c r="H268">
        <v>531</v>
      </c>
      <c r="I268">
        <v>590</v>
      </c>
      <c r="J268">
        <v>700</v>
      </c>
      <c r="K268">
        <v>890</v>
      </c>
      <c r="L268" t="s">
        <v>48</v>
      </c>
      <c r="M268" s="11">
        <v>20000</v>
      </c>
      <c r="Q268" t="str">
        <f t="shared" si="9"/>
        <v>Atea Sverige ABG2.3 Process-/Förändringsledare</v>
      </c>
      <c r="R268" s="61">
        <v>531</v>
      </c>
      <c r="S268" s="61">
        <v>590</v>
      </c>
      <c r="T268" s="61">
        <v>700</v>
      </c>
      <c r="U268" s="61">
        <v>890</v>
      </c>
      <c r="W268" s="61">
        <f t="shared" si="10"/>
        <v>0.02</v>
      </c>
      <c r="Z268" s="61"/>
      <c r="AA268" s="61"/>
      <c r="AB268" s="61"/>
      <c r="AC268" s="61"/>
    </row>
    <row r="269" spans="1:29" ht="15" customHeight="1" x14ac:dyDescent="0.35">
      <c r="A269" t="s">
        <v>104</v>
      </c>
      <c r="B269" t="s">
        <v>105</v>
      </c>
      <c r="C269" t="s">
        <v>8</v>
      </c>
      <c r="D269" t="s">
        <v>50</v>
      </c>
      <c r="E269" t="s">
        <v>2</v>
      </c>
      <c r="F269" t="s">
        <v>63</v>
      </c>
      <c r="G269" t="s">
        <v>16</v>
      </c>
      <c r="H269">
        <v>531</v>
      </c>
      <c r="I269">
        <v>590</v>
      </c>
      <c r="J269">
        <v>700</v>
      </c>
      <c r="K269">
        <v>890</v>
      </c>
      <c r="L269" t="s">
        <v>48</v>
      </c>
      <c r="M269" s="11">
        <v>20000</v>
      </c>
      <c r="Q269" t="str">
        <f t="shared" si="9"/>
        <v>Atea Sverige ABG2.4 Testledare</v>
      </c>
      <c r="R269" s="61">
        <v>531</v>
      </c>
      <c r="S269" s="61">
        <v>590</v>
      </c>
      <c r="T269" s="61">
        <v>700</v>
      </c>
      <c r="U269" s="61">
        <v>890</v>
      </c>
      <c r="W269" s="61">
        <f t="shared" si="10"/>
        <v>0.02</v>
      </c>
      <c r="Z269" s="61"/>
      <c r="AA269" s="61"/>
      <c r="AB269" s="61"/>
      <c r="AC269" s="61"/>
    </row>
    <row r="270" spans="1:29" ht="15" customHeight="1" x14ac:dyDescent="0.35">
      <c r="A270" t="s">
        <v>104</v>
      </c>
      <c r="B270" t="s">
        <v>105</v>
      </c>
      <c r="C270" t="s">
        <v>8</v>
      </c>
      <c r="D270" t="s">
        <v>50</v>
      </c>
      <c r="E270" t="s">
        <v>2</v>
      </c>
      <c r="F270" t="s">
        <v>63</v>
      </c>
      <c r="G270" t="s">
        <v>17</v>
      </c>
      <c r="H270">
        <v>531</v>
      </c>
      <c r="I270">
        <v>590</v>
      </c>
      <c r="J270">
        <v>700</v>
      </c>
      <c r="K270">
        <v>890</v>
      </c>
      <c r="L270" t="s">
        <v>48</v>
      </c>
      <c r="M270" s="11">
        <v>20000</v>
      </c>
      <c r="Q270" t="str">
        <f t="shared" si="9"/>
        <v>Atea Sverige ABG2.5 IT-controller</v>
      </c>
      <c r="R270" s="61">
        <v>531</v>
      </c>
      <c r="S270" s="61">
        <v>590</v>
      </c>
      <c r="T270" s="61">
        <v>700</v>
      </c>
      <c r="U270" s="61">
        <v>890</v>
      </c>
      <c r="W270" s="61">
        <f t="shared" si="10"/>
        <v>0.02</v>
      </c>
      <c r="Z270" s="61"/>
      <c r="AA270" s="61"/>
      <c r="AB270" s="61"/>
      <c r="AC270" s="61"/>
    </row>
    <row r="271" spans="1:29" ht="15" customHeight="1" x14ac:dyDescent="0.35">
      <c r="A271" t="s">
        <v>104</v>
      </c>
      <c r="B271" t="s">
        <v>105</v>
      </c>
      <c r="C271" t="s">
        <v>8</v>
      </c>
      <c r="D271" t="s">
        <v>51</v>
      </c>
      <c r="E271" t="s">
        <v>2</v>
      </c>
      <c r="F271" t="s">
        <v>63</v>
      </c>
      <c r="G271" t="s">
        <v>18</v>
      </c>
      <c r="H271">
        <v>549</v>
      </c>
      <c r="I271">
        <v>610</v>
      </c>
      <c r="J271">
        <v>690</v>
      </c>
      <c r="K271">
        <v>950</v>
      </c>
      <c r="L271" t="s">
        <v>48</v>
      </c>
      <c r="M271" s="11">
        <v>20000</v>
      </c>
      <c r="Q271" t="str">
        <f t="shared" si="9"/>
        <v>Atea Sverige ABG3.1 Systemutvecklare</v>
      </c>
      <c r="R271" s="61">
        <v>549</v>
      </c>
      <c r="S271" s="61">
        <v>610</v>
      </c>
      <c r="T271" s="61">
        <v>690</v>
      </c>
      <c r="U271" s="61">
        <v>950</v>
      </c>
      <c r="W271" s="61">
        <f t="shared" si="10"/>
        <v>0.02</v>
      </c>
      <c r="Z271" s="61"/>
      <c r="AA271" s="61"/>
      <c r="AB271" s="61"/>
      <c r="AC271" s="61"/>
    </row>
    <row r="272" spans="1:29" ht="15" customHeight="1" x14ac:dyDescent="0.35">
      <c r="A272" t="s">
        <v>104</v>
      </c>
      <c r="B272" t="s">
        <v>105</v>
      </c>
      <c r="C272" t="s">
        <v>8</v>
      </c>
      <c r="D272" t="s">
        <v>51</v>
      </c>
      <c r="E272" t="s">
        <v>2</v>
      </c>
      <c r="F272" t="s">
        <v>63</v>
      </c>
      <c r="G272" t="s">
        <v>19</v>
      </c>
      <c r="H272">
        <v>549</v>
      </c>
      <c r="I272">
        <v>610</v>
      </c>
      <c r="J272">
        <v>690</v>
      </c>
      <c r="K272">
        <v>950</v>
      </c>
      <c r="L272" t="s">
        <v>48</v>
      </c>
      <c r="M272" s="11">
        <v>20000</v>
      </c>
      <c r="Q272" t="str">
        <f t="shared" si="9"/>
        <v>Atea Sverige ABG3.2 Systemintegratör</v>
      </c>
      <c r="R272" s="61">
        <v>549</v>
      </c>
      <c r="S272" s="61">
        <v>610</v>
      </c>
      <c r="T272" s="61">
        <v>690</v>
      </c>
      <c r="U272" s="61">
        <v>950</v>
      </c>
      <c r="W272" s="61">
        <f t="shared" si="10"/>
        <v>0.02</v>
      </c>
      <c r="Z272" s="61"/>
      <c r="AA272" s="61"/>
      <c r="AB272" s="61"/>
      <c r="AC272" s="61"/>
    </row>
    <row r="273" spans="1:29" ht="15" customHeight="1" x14ac:dyDescent="0.35">
      <c r="A273" t="s">
        <v>104</v>
      </c>
      <c r="B273" t="s">
        <v>105</v>
      </c>
      <c r="C273" t="s">
        <v>8</v>
      </c>
      <c r="D273" t="s">
        <v>51</v>
      </c>
      <c r="E273" t="s">
        <v>3</v>
      </c>
      <c r="F273" t="s">
        <v>63</v>
      </c>
      <c r="G273" t="s">
        <v>20</v>
      </c>
      <c r="H273">
        <v>549</v>
      </c>
      <c r="I273">
        <v>610</v>
      </c>
      <c r="J273">
        <v>690</v>
      </c>
      <c r="K273">
        <v>950</v>
      </c>
      <c r="L273" t="s">
        <v>48</v>
      </c>
      <c r="M273" s="11">
        <v>20000</v>
      </c>
      <c r="Q273" t="str">
        <f t="shared" si="9"/>
        <v>Atea Sverige ABG3.3 Tekniker</v>
      </c>
      <c r="R273" s="61">
        <v>549</v>
      </c>
      <c r="S273" s="61">
        <v>610</v>
      </c>
      <c r="T273" s="61">
        <v>690</v>
      </c>
      <c r="U273" s="61">
        <v>950</v>
      </c>
      <c r="W273" s="61">
        <f t="shared" si="10"/>
        <v>0.02</v>
      </c>
      <c r="Z273" s="61"/>
      <c r="AA273" s="61"/>
      <c r="AB273" s="61"/>
      <c r="AC273" s="61"/>
    </row>
    <row r="274" spans="1:29" ht="15" customHeight="1" x14ac:dyDescent="0.35">
      <c r="A274" t="s">
        <v>104</v>
      </c>
      <c r="B274" t="s">
        <v>105</v>
      </c>
      <c r="C274" t="s">
        <v>8</v>
      </c>
      <c r="D274" t="s">
        <v>51</v>
      </c>
      <c r="E274" t="s">
        <v>3</v>
      </c>
      <c r="F274" t="s">
        <v>63</v>
      </c>
      <c r="G274" t="s">
        <v>21</v>
      </c>
      <c r="H274">
        <v>549</v>
      </c>
      <c r="I274">
        <v>610</v>
      </c>
      <c r="J274">
        <v>690</v>
      </c>
      <c r="K274">
        <v>950</v>
      </c>
      <c r="L274" t="s">
        <v>48</v>
      </c>
      <c r="M274" s="11">
        <v>20000</v>
      </c>
      <c r="Q274" t="str">
        <f t="shared" si="9"/>
        <v>Atea Sverige ABG3.4 Testare</v>
      </c>
      <c r="R274" s="61">
        <v>549</v>
      </c>
      <c r="S274" s="61">
        <v>610</v>
      </c>
      <c r="T274" s="61">
        <v>690</v>
      </c>
      <c r="U274" s="61">
        <v>950</v>
      </c>
      <c r="W274" s="61">
        <f t="shared" si="10"/>
        <v>0.02</v>
      </c>
      <c r="Z274" s="61"/>
      <c r="AA274" s="61"/>
      <c r="AB274" s="61"/>
      <c r="AC274" s="61"/>
    </row>
    <row r="275" spans="1:29" ht="15" customHeight="1" x14ac:dyDescent="0.35">
      <c r="A275" t="s">
        <v>104</v>
      </c>
      <c r="B275" t="s">
        <v>105</v>
      </c>
      <c r="C275" t="s">
        <v>8</v>
      </c>
      <c r="D275" t="s">
        <v>52</v>
      </c>
      <c r="E275" t="s">
        <v>2</v>
      </c>
      <c r="F275" t="s">
        <v>63</v>
      </c>
      <c r="G275" t="s">
        <v>53</v>
      </c>
      <c r="H275">
        <v>623.70000000000005</v>
      </c>
      <c r="I275">
        <v>693</v>
      </c>
      <c r="J275">
        <v>770</v>
      </c>
      <c r="K275">
        <v>950</v>
      </c>
      <c r="L275" t="s">
        <v>48</v>
      </c>
      <c r="M275" s="11">
        <v>20000</v>
      </c>
      <c r="Q275" t="str">
        <f t="shared" si="9"/>
        <v>Atea Sverige ABG4.1 Enterprisearkitekt</v>
      </c>
      <c r="R275" s="61">
        <v>624</v>
      </c>
      <c r="S275" s="61">
        <v>693</v>
      </c>
      <c r="T275" s="61">
        <v>770</v>
      </c>
      <c r="U275" s="61">
        <v>950</v>
      </c>
      <c r="W275" s="61">
        <f t="shared" si="10"/>
        <v>0.02</v>
      </c>
      <c r="Z275" s="61"/>
      <c r="AA275" s="61"/>
      <c r="AB275" s="61"/>
      <c r="AC275" s="61"/>
    </row>
    <row r="276" spans="1:29" ht="15" customHeight="1" x14ac:dyDescent="0.35">
      <c r="A276" t="s">
        <v>104</v>
      </c>
      <c r="B276" t="s">
        <v>105</v>
      </c>
      <c r="C276" t="s">
        <v>8</v>
      </c>
      <c r="D276" t="s">
        <v>52</v>
      </c>
      <c r="E276" t="s">
        <v>2</v>
      </c>
      <c r="F276" t="s">
        <v>63</v>
      </c>
      <c r="G276" t="s">
        <v>54</v>
      </c>
      <c r="H276">
        <v>623.70000000000005</v>
      </c>
      <c r="I276">
        <v>693</v>
      </c>
      <c r="J276">
        <v>770</v>
      </c>
      <c r="K276">
        <v>950</v>
      </c>
      <c r="L276" t="s">
        <v>48</v>
      </c>
      <c r="M276" s="11">
        <v>20000</v>
      </c>
      <c r="Q276" t="str">
        <f t="shared" si="9"/>
        <v>Atea Sverige ABG4.2 Verksamhetsarkitekt</v>
      </c>
      <c r="R276" s="61">
        <v>624</v>
      </c>
      <c r="S276" s="61">
        <v>693</v>
      </c>
      <c r="T276" s="61">
        <v>770</v>
      </c>
      <c r="U276" s="61">
        <v>950</v>
      </c>
      <c r="W276" s="61">
        <f t="shared" si="10"/>
        <v>0.02</v>
      </c>
      <c r="Z276" s="61"/>
      <c r="AA276" s="61"/>
      <c r="AB276" s="61"/>
      <c r="AC276" s="61"/>
    </row>
    <row r="277" spans="1:29" ht="15" customHeight="1" x14ac:dyDescent="0.35">
      <c r="A277" t="s">
        <v>104</v>
      </c>
      <c r="B277" t="s">
        <v>105</v>
      </c>
      <c r="C277" t="s">
        <v>8</v>
      </c>
      <c r="D277" t="s">
        <v>52</v>
      </c>
      <c r="E277" t="s">
        <v>2</v>
      </c>
      <c r="F277" t="s">
        <v>63</v>
      </c>
      <c r="G277" t="s">
        <v>55</v>
      </c>
      <c r="H277">
        <v>623.70000000000005</v>
      </c>
      <c r="I277">
        <v>693</v>
      </c>
      <c r="J277">
        <v>770</v>
      </c>
      <c r="K277">
        <v>950</v>
      </c>
      <c r="L277" t="s">
        <v>48</v>
      </c>
      <c r="M277" s="11">
        <v>20000</v>
      </c>
      <c r="Q277" t="str">
        <f t="shared" si="9"/>
        <v>Atea Sverige ABG4.3 Lösningsarkitekt</v>
      </c>
      <c r="R277" s="61">
        <v>624</v>
      </c>
      <c r="S277" s="61">
        <v>693</v>
      </c>
      <c r="T277" s="61">
        <v>770</v>
      </c>
      <c r="U277" s="61">
        <v>950</v>
      </c>
      <c r="W277" s="61">
        <f t="shared" si="10"/>
        <v>0.02</v>
      </c>
      <c r="Z277" s="61"/>
      <c r="AA277" s="61"/>
      <c r="AB277" s="61"/>
      <c r="AC277" s="61"/>
    </row>
    <row r="278" spans="1:29" ht="15" customHeight="1" x14ac:dyDescent="0.35">
      <c r="A278" t="s">
        <v>104</v>
      </c>
      <c r="B278" t="s">
        <v>105</v>
      </c>
      <c r="C278" t="s">
        <v>8</v>
      </c>
      <c r="D278" t="s">
        <v>52</v>
      </c>
      <c r="E278" t="s">
        <v>2</v>
      </c>
      <c r="F278" t="s">
        <v>63</v>
      </c>
      <c r="G278" t="s">
        <v>56</v>
      </c>
      <c r="H278">
        <v>623.70000000000005</v>
      </c>
      <c r="I278">
        <v>693</v>
      </c>
      <c r="J278">
        <v>770</v>
      </c>
      <c r="K278">
        <v>950</v>
      </c>
      <c r="L278" t="s">
        <v>48</v>
      </c>
      <c r="M278" s="11">
        <v>20000</v>
      </c>
      <c r="Q278" t="str">
        <f t="shared" si="9"/>
        <v>Atea Sverige ABG4.4 Mjukvaruarkitekt</v>
      </c>
      <c r="R278" s="61">
        <v>624</v>
      </c>
      <c r="S278" s="61">
        <v>693</v>
      </c>
      <c r="T278" s="61">
        <v>770</v>
      </c>
      <c r="U278" s="61">
        <v>950</v>
      </c>
      <c r="W278" s="61">
        <f t="shared" si="10"/>
        <v>0.02</v>
      </c>
      <c r="Z278" s="61"/>
      <c r="AA278" s="61"/>
      <c r="AB278" s="61"/>
      <c r="AC278" s="61"/>
    </row>
    <row r="279" spans="1:29" ht="15" customHeight="1" x14ac:dyDescent="0.35">
      <c r="A279" t="s">
        <v>104</v>
      </c>
      <c r="B279" t="s">
        <v>105</v>
      </c>
      <c r="C279" t="s">
        <v>8</v>
      </c>
      <c r="D279" t="s">
        <v>52</v>
      </c>
      <c r="E279" t="s">
        <v>2</v>
      </c>
      <c r="F279" t="s">
        <v>63</v>
      </c>
      <c r="G279" t="s">
        <v>57</v>
      </c>
      <c r="H279">
        <v>623.70000000000005</v>
      </c>
      <c r="I279">
        <v>693</v>
      </c>
      <c r="J279">
        <v>770</v>
      </c>
      <c r="K279">
        <v>950</v>
      </c>
      <c r="L279" t="s">
        <v>48</v>
      </c>
      <c r="M279" s="11">
        <v>20000</v>
      </c>
      <c r="Q279" t="str">
        <f t="shared" si="9"/>
        <v>Atea Sverige ABG4.5 Infrastrukturarkitekt</v>
      </c>
      <c r="R279" s="61">
        <v>624</v>
      </c>
      <c r="S279" s="61">
        <v>693</v>
      </c>
      <c r="T279" s="61">
        <v>770</v>
      </c>
      <c r="U279" s="61">
        <v>950</v>
      </c>
      <c r="W279" s="61">
        <f t="shared" si="10"/>
        <v>0.02</v>
      </c>
      <c r="Z279" s="61"/>
      <c r="AA279" s="61"/>
      <c r="AB279" s="61"/>
      <c r="AC279" s="61"/>
    </row>
    <row r="280" spans="1:29" ht="15" customHeight="1" x14ac:dyDescent="0.35">
      <c r="A280" t="s">
        <v>104</v>
      </c>
      <c r="B280" t="s">
        <v>105</v>
      </c>
      <c r="C280" t="s">
        <v>8</v>
      </c>
      <c r="D280" t="s">
        <v>58</v>
      </c>
      <c r="E280" t="s">
        <v>2</v>
      </c>
      <c r="F280" t="s">
        <v>63</v>
      </c>
      <c r="G280" t="s">
        <v>22</v>
      </c>
      <c r="H280">
        <v>630</v>
      </c>
      <c r="I280">
        <v>700</v>
      </c>
      <c r="J280">
        <v>950</v>
      </c>
      <c r="K280">
        <v>1060</v>
      </c>
      <c r="L280" t="s">
        <v>48</v>
      </c>
      <c r="M280" s="11">
        <v>20000</v>
      </c>
      <c r="Q280" t="str">
        <f t="shared" si="9"/>
        <v>Atea Sverige ABG5.1 Säkerhetsstrateg/Säkerhetsanalytiker</v>
      </c>
      <c r="R280" s="61">
        <v>630</v>
      </c>
      <c r="S280" s="61">
        <v>700</v>
      </c>
      <c r="T280" s="61">
        <v>950</v>
      </c>
      <c r="U280" s="61">
        <v>1060</v>
      </c>
      <c r="W280" s="61">
        <f t="shared" si="10"/>
        <v>0.02</v>
      </c>
      <c r="Z280" s="61"/>
      <c r="AA280" s="61"/>
      <c r="AB280" s="61"/>
      <c r="AC280" s="61"/>
    </row>
    <row r="281" spans="1:29" ht="15" customHeight="1" x14ac:dyDescent="0.35">
      <c r="A281" t="s">
        <v>104</v>
      </c>
      <c r="B281" t="s">
        <v>105</v>
      </c>
      <c r="C281" t="s">
        <v>8</v>
      </c>
      <c r="D281" t="s">
        <v>58</v>
      </c>
      <c r="E281" t="s">
        <v>2</v>
      </c>
      <c r="F281" t="s">
        <v>63</v>
      </c>
      <c r="G281" t="s">
        <v>23</v>
      </c>
      <c r="H281">
        <v>630</v>
      </c>
      <c r="I281">
        <v>700</v>
      </c>
      <c r="J281">
        <v>950</v>
      </c>
      <c r="K281">
        <v>1060</v>
      </c>
      <c r="L281" t="s">
        <v>48</v>
      </c>
      <c r="M281" s="11">
        <v>20000</v>
      </c>
      <c r="Q281" t="str">
        <f t="shared" si="9"/>
        <v>Atea Sverige ABG5.2 Risk Management</v>
      </c>
      <c r="R281" s="61">
        <v>630</v>
      </c>
      <c r="S281" s="61">
        <v>700</v>
      </c>
      <c r="T281" s="61">
        <v>950</v>
      </c>
      <c r="U281" s="61">
        <v>1060</v>
      </c>
      <c r="W281" s="61">
        <f t="shared" si="10"/>
        <v>0.02</v>
      </c>
      <c r="Z281" s="61"/>
      <c r="AA281" s="61"/>
      <c r="AB281" s="61"/>
      <c r="AC281" s="61"/>
    </row>
    <row r="282" spans="1:29" ht="15" customHeight="1" x14ac:dyDescent="0.35">
      <c r="A282" t="s">
        <v>104</v>
      </c>
      <c r="B282" t="s">
        <v>105</v>
      </c>
      <c r="C282" t="s">
        <v>8</v>
      </c>
      <c r="D282" t="s">
        <v>58</v>
      </c>
      <c r="E282" t="s">
        <v>3</v>
      </c>
      <c r="F282" t="s">
        <v>63</v>
      </c>
      <c r="G282" t="s">
        <v>24</v>
      </c>
      <c r="H282">
        <v>630</v>
      </c>
      <c r="I282">
        <v>700</v>
      </c>
      <c r="J282">
        <v>950</v>
      </c>
      <c r="K282">
        <v>1060</v>
      </c>
      <c r="L282" t="s">
        <v>48</v>
      </c>
      <c r="M282" s="11">
        <v>20000</v>
      </c>
      <c r="Q282" t="str">
        <f t="shared" si="9"/>
        <v>Atea Sverige ABG5.3 Säkerhetstekniker</v>
      </c>
      <c r="R282" s="61">
        <v>630</v>
      </c>
      <c r="S282" s="61">
        <v>700</v>
      </c>
      <c r="T282" s="61">
        <v>950</v>
      </c>
      <c r="U282" s="61">
        <v>1060</v>
      </c>
      <c r="W282" s="61">
        <f t="shared" si="10"/>
        <v>0.02</v>
      </c>
      <c r="Z282" s="61"/>
      <c r="AA282" s="61"/>
      <c r="AB282" s="61"/>
      <c r="AC282" s="61"/>
    </row>
    <row r="283" spans="1:29" ht="15" customHeight="1" x14ac:dyDescent="0.35">
      <c r="A283" t="s">
        <v>104</v>
      </c>
      <c r="B283" t="s">
        <v>105</v>
      </c>
      <c r="C283" t="s">
        <v>8</v>
      </c>
      <c r="D283" t="s">
        <v>59</v>
      </c>
      <c r="E283" t="s">
        <v>2</v>
      </c>
      <c r="F283" t="s">
        <v>63</v>
      </c>
      <c r="G283" t="s">
        <v>60</v>
      </c>
      <c r="H283">
        <v>531</v>
      </c>
      <c r="I283">
        <v>590</v>
      </c>
      <c r="J283">
        <v>700</v>
      </c>
      <c r="K283">
        <v>890</v>
      </c>
      <c r="L283" t="s">
        <v>48</v>
      </c>
      <c r="M283" s="11">
        <v>20000</v>
      </c>
      <c r="Q283" t="str">
        <f t="shared" si="9"/>
        <v>Atea Sverige ABG6.1 Webbstrateg</v>
      </c>
      <c r="R283" s="61">
        <v>531</v>
      </c>
      <c r="S283" s="61">
        <v>590</v>
      </c>
      <c r="T283" s="61">
        <v>700</v>
      </c>
      <c r="U283" s="61">
        <v>890</v>
      </c>
      <c r="W283" s="61">
        <f t="shared" si="10"/>
        <v>0.02</v>
      </c>
      <c r="Z283" s="61"/>
      <c r="AA283" s="61"/>
      <c r="AB283" s="61"/>
      <c r="AC283" s="61"/>
    </row>
    <row r="284" spans="1:29" ht="15" customHeight="1" x14ac:dyDescent="0.35">
      <c r="A284" t="s">
        <v>104</v>
      </c>
      <c r="B284" t="s">
        <v>105</v>
      </c>
      <c r="C284" t="s">
        <v>8</v>
      </c>
      <c r="D284" t="s">
        <v>59</v>
      </c>
      <c r="E284" t="s">
        <v>2</v>
      </c>
      <c r="F284" t="s">
        <v>63</v>
      </c>
      <c r="G284" t="s">
        <v>25</v>
      </c>
      <c r="H284">
        <v>531</v>
      </c>
      <c r="I284">
        <v>590</v>
      </c>
      <c r="J284">
        <v>700</v>
      </c>
      <c r="K284">
        <v>890</v>
      </c>
      <c r="L284" t="s">
        <v>48</v>
      </c>
      <c r="M284" s="11">
        <v>20000</v>
      </c>
      <c r="Q284" t="str">
        <f t="shared" si="9"/>
        <v>Atea Sverige ABG6.2 Interaktionsdesigner</v>
      </c>
      <c r="R284" s="61">
        <v>531</v>
      </c>
      <c r="S284" s="61">
        <v>590</v>
      </c>
      <c r="T284" s="61">
        <v>700</v>
      </c>
      <c r="U284" s="61">
        <v>890</v>
      </c>
      <c r="W284" s="61">
        <f t="shared" si="10"/>
        <v>0.02</v>
      </c>
      <c r="Z284" s="61"/>
      <c r="AA284" s="61"/>
      <c r="AB284" s="61"/>
      <c r="AC284" s="61"/>
    </row>
    <row r="285" spans="1:29" ht="15" customHeight="1" x14ac:dyDescent="0.35">
      <c r="A285" t="s">
        <v>104</v>
      </c>
      <c r="B285" t="s">
        <v>105</v>
      </c>
      <c r="C285" t="s">
        <v>8</v>
      </c>
      <c r="D285" t="s">
        <v>59</v>
      </c>
      <c r="E285" t="s">
        <v>2</v>
      </c>
      <c r="F285" t="s">
        <v>63</v>
      </c>
      <c r="G285" t="s">
        <v>26</v>
      </c>
      <c r="H285">
        <v>531</v>
      </c>
      <c r="I285">
        <v>590</v>
      </c>
      <c r="J285">
        <v>700</v>
      </c>
      <c r="K285">
        <v>890</v>
      </c>
      <c r="L285" t="s">
        <v>48</v>
      </c>
      <c r="M285" s="11">
        <v>20000</v>
      </c>
      <c r="Q285" t="str">
        <f t="shared" si="9"/>
        <v>Atea Sverige ABG6.3 Grafisk formgivare</v>
      </c>
      <c r="R285" s="61">
        <v>531</v>
      </c>
      <c r="S285" s="61">
        <v>590</v>
      </c>
      <c r="T285" s="61">
        <v>700</v>
      </c>
      <c r="U285" s="61">
        <v>890</v>
      </c>
      <c r="W285" s="61">
        <f t="shared" si="10"/>
        <v>0.02</v>
      </c>
      <c r="Z285" s="61"/>
      <c r="AA285" s="61"/>
      <c r="AB285" s="61"/>
      <c r="AC285" s="61"/>
    </row>
    <row r="286" spans="1:29" ht="15" customHeight="1" x14ac:dyDescent="0.35">
      <c r="A286" t="s">
        <v>104</v>
      </c>
      <c r="B286" t="s">
        <v>105</v>
      </c>
      <c r="C286" t="s">
        <v>8</v>
      </c>
      <c r="D286" t="s">
        <v>59</v>
      </c>
      <c r="E286" t="s">
        <v>3</v>
      </c>
      <c r="F286" t="s">
        <v>63</v>
      </c>
      <c r="G286" t="s">
        <v>27</v>
      </c>
      <c r="H286">
        <v>531</v>
      </c>
      <c r="I286">
        <v>590</v>
      </c>
      <c r="J286">
        <v>700</v>
      </c>
      <c r="K286">
        <v>890</v>
      </c>
      <c r="L286" t="s">
        <v>48</v>
      </c>
      <c r="M286" s="11">
        <v>20000</v>
      </c>
      <c r="Q286" t="str">
        <f t="shared" si="9"/>
        <v>Atea Sverige ABG6.4 Testare av användbarhet</v>
      </c>
      <c r="R286" s="61">
        <v>531</v>
      </c>
      <c r="S286" s="61">
        <v>590</v>
      </c>
      <c r="T286" s="61">
        <v>700</v>
      </c>
      <c r="U286" s="61">
        <v>890</v>
      </c>
      <c r="W286" s="61">
        <f t="shared" si="10"/>
        <v>0.02</v>
      </c>
      <c r="Z286" s="61"/>
      <c r="AA286" s="61"/>
      <c r="AB286" s="61"/>
      <c r="AC286" s="61"/>
    </row>
    <row r="287" spans="1:29" ht="15" customHeight="1" x14ac:dyDescent="0.35">
      <c r="A287" t="s">
        <v>104</v>
      </c>
      <c r="B287" t="s">
        <v>105</v>
      </c>
      <c r="C287" t="s">
        <v>8</v>
      </c>
      <c r="D287" t="s">
        <v>61</v>
      </c>
      <c r="E287" t="s">
        <v>2</v>
      </c>
      <c r="F287" t="s">
        <v>63</v>
      </c>
      <c r="G287" t="s">
        <v>62</v>
      </c>
      <c r="H287">
        <v>387</v>
      </c>
      <c r="I287">
        <v>430</v>
      </c>
      <c r="J287">
        <v>560</v>
      </c>
      <c r="K287">
        <v>720</v>
      </c>
      <c r="L287" t="s">
        <v>48</v>
      </c>
      <c r="M287" s="11">
        <v>20000</v>
      </c>
      <c r="Q287" t="str">
        <f t="shared" si="9"/>
        <v>Atea Sverige ABG7.1 Teknikstöd – på plats</v>
      </c>
      <c r="R287" s="61">
        <v>387</v>
      </c>
      <c r="S287" s="61">
        <v>430</v>
      </c>
      <c r="T287" s="61">
        <v>560</v>
      </c>
      <c r="U287" s="61">
        <v>720</v>
      </c>
      <c r="W287" s="61">
        <f t="shared" si="10"/>
        <v>0.02</v>
      </c>
      <c r="Z287" s="61"/>
      <c r="AA287" s="61"/>
      <c r="AB287" s="61"/>
      <c r="AC287" s="61"/>
    </row>
    <row r="288" spans="1:29" ht="15" customHeight="1" x14ac:dyDescent="0.35">
      <c r="A288" t="s">
        <v>138</v>
      </c>
      <c r="B288" t="s">
        <v>113</v>
      </c>
      <c r="C288" t="s">
        <v>3</v>
      </c>
      <c r="D288" t="s">
        <v>47</v>
      </c>
      <c r="E288" t="s">
        <v>2</v>
      </c>
      <c r="F288" t="s">
        <v>63</v>
      </c>
      <c r="G288" t="s">
        <v>10</v>
      </c>
      <c r="H288">
        <v>595.35</v>
      </c>
      <c r="I288">
        <v>661.5</v>
      </c>
      <c r="J288">
        <v>735</v>
      </c>
      <c r="K288">
        <v>1050</v>
      </c>
      <c r="L288" t="s">
        <v>48</v>
      </c>
      <c r="M288" s="11">
        <v>16200</v>
      </c>
      <c r="Q288" t="str">
        <f t="shared" si="9"/>
        <v>B3 Consulting Group ABB1.1 IT- eller Digitaliseringsstrateg</v>
      </c>
      <c r="R288" s="61">
        <v>595</v>
      </c>
      <c r="S288" s="61">
        <v>662</v>
      </c>
      <c r="T288" s="61">
        <v>735</v>
      </c>
      <c r="U288" s="61">
        <v>1050</v>
      </c>
      <c r="W288" s="61">
        <f t="shared" si="10"/>
        <v>1.6199999999999999E-2</v>
      </c>
      <c r="Z288" s="61"/>
      <c r="AA288" s="61"/>
      <c r="AB288" s="61"/>
      <c r="AC288" s="61"/>
    </row>
    <row r="289" spans="1:29" ht="15" customHeight="1" x14ac:dyDescent="0.35">
      <c r="A289" t="s">
        <v>138</v>
      </c>
      <c r="B289" t="s">
        <v>113</v>
      </c>
      <c r="C289" t="s">
        <v>3</v>
      </c>
      <c r="D289" t="s">
        <v>47</v>
      </c>
      <c r="E289" t="s">
        <v>2</v>
      </c>
      <c r="F289" t="s">
        <v>63</v>
      </c>
      <c r="G289" t="s">
        <v>11</v>
      </c>
      <c r="H289">
        <v>595.35</v>
      </c>
      <c r="I289">
        <v>661.5</v>
      </c>
      <c r="J289">
        <v>735</v>
      </c>
      <c r="K289">
        <v>1050</v>
      </c>
      <c r="L289" t="s">
        <v>48</v>
      </c>
      <c r="M289" s="11">
        <v>16200</v>
      </c>
      <c r="Q289" t="str">
        <f t="shared" si="9"/>
        <v>B3 Consulting Group ABB1.2 Modelleringsledare</v>
      </c>
      <c r="R289" s="61">
        <v>595</v>
      </c>
      <c r="S289" s="61">
        <v>662</v>
      </c>
      <c r="T289" s="61">
        <v>735</v>
      </c>
      <c r="U289" s="61">
        <v>1050</v>
      </c>
      <c r="W289" s="61">
        <f t="shared" si="10"/>
        <v>1.6199999999999999E-2</v>
      </c>
      <c r="Z289" s="61"/>
      <c r="AA289" s="61"/>
      <c r="AB289" s="61"/>
      <c r="AC289" s="61"/>
    </row>
    <row r="290" spans="1:29" ht="15" customHeight="1" x14ac:dyDescent="0.35">
      <c r="A290" t="s">
        <v>138</v>
      </c>
      <c r="B290" t="s">
        <v>113</v>
      </c>
      <c r="C290" t="s">
        <v>3</v>
      </c>
      <c r="D290" t="s">
        <v>47</v>
      </c>
      <c r="E290" t="s">
        <v>2</v>
      </c>
      <c r="F290" t="s">
        <v>63</v>
      </c>
      <c r="G290" t="s">
        <v>49</v>
      </c>
      <c r="H290">
        <v>595.35</v>
      </c>
      <c r="I290">
        <v>661.5</v>
      </c>
      <c r="J290">
        <v>735</v>
      </c>
      <c r="K290">
        <v>1050</v>
      </c>
      <c r="L290" t="s">
        <v>48</v>
      </c>
      <c r="M290" s="11">
        <v>16200</v>
      </c>
      <c r="Q290" t="str">
        <f t="shared" si="9"/>
        <v>B3 Consulting Group ABB1.3 Kravställare/Kravanalytiker</v>
      </c>
      <c r="R290" s="61">
        <v>595</v>
      </c>
      <c r="S290" s="61">
        <v>662</v>
      </c>
      <c r="T290" s="61">
        <v>735</v>
      </c>
      <c r="U290" s="61">
        <v>1050</v>
      </c>
      <c r="W290" s="61">
        <f t="shared" si="10"/>
        <v>1.6199999999999999E-2</v>
      </c>
      <c r="Z290" s="61"/>
      <c r="AA290" s="61"/>
      <c r="AB290" s="61"/>
      <c r="AC290" s="61"/>
    </row>
    <row r="291" spans="1:29" ht="15" customHeight="1" x14ac:dyDescent="0.35">
      <c r="A291" t="s">
        <v>138</v>
      </c>
      <c r="B291" t="s">
        <v>113</v>
      </c>
      <c r="C291" t="s">
        <v>3</v>
      </c>
      <c r="D291" t="s">
        <v>47</v>
      </c>
      <c r="E291" t="s">
        <v>2</v>
      </c>
      <c r="F291" t="s">
        <v>63</v>
      </c>
      <c r="G291" t="s">
        <v>12</v>
      </c>
      <c r="H291">
        <v>595.35</v>
      </c>
      <c r="I291">
        <v>661.5</v>
      </c>
      <c r="J291">
        <v>735</v>
      </c>
      <c r="K291">
        <v>1050</v>
      </c>
      <c r="L291" t="s">
        <v>48</v>
      </c>
      <c r="M291" s="11">
        <v>16200</v>
      </c>
      <c r="Q291" t="str">
        <f t="shared" si="9"/>
        <v>B3 Consulting Group ABB1.4 Metodstöd</v>
      </c>
      <c r="R291" s="61">
        <v>595</v>
      </c>
      <c r="S291" s="61">
        <v>662</v>
      </c>
      <c r="T291" s="61">
        <v>735</v>
      </c>
      <c r="U291" s="61">
        <v>1050</v>
      </c>
      <c r="W291" s="61">
        <f t="shared" si="10"/>
        <v>1.6199999999999999E-2</v>
      </c>
      <c r="Z291" s="61"/>
      <c r="AA291" s="61"/>
      <c r="AB291" s="61"/>
      <c r="AC291" s="61"/>
    </row>
    <row r="292" spans="1:29" ht="15" customHeight="1" x14ac:dyDescent="0.35">
      <c r="A292" t="s">
        <v>138</v>
      </c>
      <c r="B292" t="s">
        <v>113</v>
      </c>
      <c r="C292" t="s">
        <v>3</v>
      </c>
      <c r="D292" t="s">
        <v>50</v>
      </c>
      <c r="E292" t="s">
        <v>2</v>
      </c>
      <c r="F292" t="s">
        <v>63</v>
      </c>
      <c r="G292" t="s">
        <v>13</v>
      </c>
      <c r="H292">
        <v>419.40000000000003</v>
      </c>
      <c r="I292">
        <v>466</v>
      </c>
      <c r="J292">
        <v>665</v>
      </c>
      <c r="K292">
        <v>950</v>
      </c>
      <c r="L292" t="s">
        <v>48</v>
      </c>
      <c r="M292" s="11">
        <v>16200</v>
      </c>
      <c r="Q292" t="str">
        <f t="shared" si="9"/>
        <v>B3 Consulting Group ABB2.1 Projektledare</v>
      </c>
      <c r="R292" s="61">
        <v>419</v>
      </c>
      <c r="S292" s="61">
        <v>466</v>
      </c>
      <c r="T292" s="61">
        <v>665</v>
      </c>
      <c r="U292" s="61">
        <v>950</v>
      </c>
      <c r="W292" s="61">
        <f t="shared" si="10"/>
        <v>1.6199999999999999E-2</v>
      </c>
      <c r="Z292" s="61"/>
      <c r="AA292" s="61"/>
      <c r="AB292" s="61"/>
      <c r="AC292" s="61"/>
    </row>
    <row r="293" spans="1:29" ht="15" customHeight="1" x14ac:dyDescent="0.35">
      <c r="A293" t="s">
        <v>138</v>
      </c>
      <c r="B293" t="s">
        <v>113</v>
      </c>
      <c r="C293" t="s">
        <v>3</v>
      </c>
      <c r="D293" t="s">
        <v>50</v>
      </c>
      <c r="E293" t="s">
        <v>2</v>
      </c>
      <c r="F293" t="s">
        <v>63</v>
      </c>
      <c r="G293" t="s">
        <v>14</v>
      </c>
      <c r="H293">
        <v>419.40000000000003</v>
      </c>
      <c r="I293">
        <v>466</v>
      </c>
      <c r="J293">
        <v>665</v>
      </c>
      <c r="K293">
        <v>950</v>
      </c>
      <c r="L293" t="s">
        <v>48</v>
      </c>
      <c r="M293" s="11">
        <v>16200</v>
      </c>
      <c r="Q293" t="str">
        <f t="shared" si="9"/>
        <v>B3 Consulting Group ABB2.2 Teknisk projektledare</v>
      </c>
      <c r="R293" s="61">
        <v>419</v>
      </c>
      <c r="S293" s="61">
        <v>466</v>
      </c>
      <c r="T293" s="61">
        <v>665</v>
      </c>
      <c r="U293" s="61">
        <v>950</v>
      </c>
      <c r="W293" s="61">
        <f t="shared" si="10"/>
        <v>1.6199999999999999E-2</v>
      </c>
      <c r="Z293" s="61"/>
      <c r="AA293" s="61"/>
      <c r="AB293" s="61"/>
      <c r="AC293" s="61"/>
    </row>
    <row r="294" spans="1:29" ht="15" customHeight="1" x14ac:dyDescent="0.35">
      <c r="A294" t="s">
        <v>138</v>
      </c>
      <c r="B294" t="s">
        <v>113</v>
      </c>
      <c r="C294" t="s">
        <v>3</v>
      </c>
      <c r="D294" t="s">
        <v>50</v>
      </c>
      <c r="E294" t="s">
        <v>2</v>
      </c>
      <c r="F294" t="s">
        <v>63</v>
      </c>
      <c r="G294" t="s">
        <v>15</v>
      </c>
      <c r="H294">
        <v>419.40000000000003</v>
      </c>
      <c r="I294">
        <v>466</v>
      </c>
      <c r="J294">
        <v>665</v>
      </c>
      <c r="K294">
        <v>950</v>
      </c>
      <c r="L294" t="s">
        <v>48</v>
      </c>
      <c r="M294" s="11">
        <v>16200</v>
      </c>
      <c r="Q294" t="str">
        <f t="shared" si="9"/>
        <v>B3 Consulting Group ABB2.3 Process-/Förändringsledare</v>
      </c>
      <c r="R294" s="61">
        <v>419</v>
      </c>
      <c r="S294" s="61">
        <v>466</v>
      </c>
      <c r="T294" s="61">
        <v>665</v>
      </c>
      <c r="U294" s="61">
        <v>950</v>
      </c>
      <c r="W294" s="61">
        <f t="shared" si="10"/>
        <v>1.6199999999999999E-2</v>
      </c>
      <c r="Z294" s="61"/>
      <c r="AA294" s="61"/>
      <c r="AB294" s="61"/>
      <c r="AC294" s="61"/>
    </row>
    <row r="295" spans="1:29" ht="15" customHeight="1" x14ac:dyDescent="0.35">
      <c r="A295" t="s">
        <v>138</v>
      </c>
      <c r="B295" t="s">
        <v>113</v>
      </c>
      <c r="C295" t="s">
        <v>3</v>
      </c>
      <c r="D295" t="s">
        <v>50</v>
      </c>
      <c r="E295" t="s">
        <v>2</v>
      </c>
      <c r="F295" t="s">
        <v>63</v>
      </c>
      <c r="G295" t="s">
        <v>16</v>
      </c>
      <c r="H295">
        <v>419.40000000000003</v>
      </c>
      <c r="I295">
        <v>466</v>
      </c>
      <c r="J295">
        <v>665</v>
      </c>
      <c r="K295">
        <v>950</v>
      </c>
      <c r="L295" t="s">
        <v>48</v>
      </c>
      <c r="M295" s="11">
        <v>16200</v>
      </c>
      <c r="Q295" t="str">
        <f t="shared" si="9"/>
        <v>B3 Consulting Group ABB2.4 Testledare</v>
      </c>
      <c r="R295" s="61">
        <v>419</v>
      </c>
      <c r="S295" s="61">
        <v>466</v>
      </c>
      <c r="T295" s="61">
        <v>665</v>
      </c>
      <c r="U295" s="61">
        <v>950</v>
      </c>
      <c r="W295" s="61">
        <f t="shared" si="10"/>
        <v>1.6199999999999999E-2</v>
      </c>
      <c r="Z295" s="61"/>
      <c r="AA295" s="61"/>
      <c r="AB295" s="61"/>
      <c r="AC295" s="61"/>
    </row>
    <row r="296" spans="1:29" ht="15" customHeight="1" x14ac:dyDescent="0.35">
      <c r="A296" t="s">
        <v>138</v>
      </c>
      <c r="B296" t="s">
        <v>113</v>
      </c>
      <c r="C296" t="s">
        <v>3</v>
      </c>
      <c r="D296" t="s">
        <v>50</v>
      </c>
      <c r="E296" t="s">
        <v>2</v>
      </c>
      <c r="F296" t="s">
        <v>63</v>
      </c>
      <c r="G296" t="s">
        <v>17</v>
      </c>
      <c r="H296">
        <v>419.40000000000003</v>
      </c>
      <c r="I296">
        <v>466</v>
      </c>
      <c r="J296">
        <v>665</v>
      </c>
      <c r="K296">
        <v>950</v>
      </c>
      <c r="L296" t="s">
        <v>48</v>
      </c>
      <c r="M296" s="11">
        <v>16200</v>
      </c>
      <c r="Q296" t="str">
        <f t="shared" si="9"/>
        <v>B3 Consulting Group ABB2.5 IT-controller</v>
      </c>
      <c r="R296" s="61">
        <v>419</v>
      </c>
      <c r="S296" s="61">
        <v>466</v>
      </c>
      <c r="T296" s="61">
        <v>665</v>
      </c>
      <c r="U296" s="61">
        <v>950</v>
      </c>
      <c r="W296" s="61">
        <f t="shared" si="10"/>
        <v>1.6199999999999999E-2</v>
      </c>
      <c r="Z296" s="61"/>
      <c r="AA296" s="61"/>
      <c r="AB296" s="61"/>
      <c r="AC296" s="61"/>
    </row>
    <row r="297" spans="1:29" ht="15" customHeight="1" x14ac:dyDescent="0.35">
      <c r="A297" t="s">
        <v>138</v>
      </c>
      <c r="B297" t="s">
        <v>113</v>
      </c>
      <c r="C297" t="s">
        <v>3</v>
      </c>
      <c r="D297" t="s">
        <v>51</v>
      </c>
      <c r="E297" t="s">
        <v>2</v>
      </c>
      <c r="F297" t="s">
        <v>63</v>
      </c>
      <c r="G297" t="s">
        <v>18</v>
      </c>
      <c r="H297">
        <v>452.7</v>
      </c>
      <c r="I297">
        <v>503</v>
      </c>
      <c r="J297">
        <v>718</v>
      </c>
      <c r="K297">
        <v>1025</v>
      </c>
      <c r="L297" t="s">
        <v>48</v>
      </c>
      <c r="M297" s="11">
        <v>16200</v>
      </c>
      <c r="Q297" t="str">
        <f t="shared" si="9"/>
        <v>B3 Consulting Group ABB3.1 Systemutvecklare</v>
      </c>
      <c r="R297" s="61">
        <v>453</v>
      </c>
      <c r="S297" s="61">
        <v>503</v>
      </c>
      <c r="T297" s="61">
        <v>718</v>
      </c>
      <c r="U297" s="61">
        <v>1025</v>
      </c>
      <c r="W297" s="61">
        <f t="shared" si="10"/>
        <v>1.6199999999999999E-2</v>
      </c>
      <c r="Z297" s="61"/>
      <c r="AA297" s="61"/>
      <c r="AB297" s="61"/>
      <c r="AC297" s="61"/>
    </row>
    <row r="298" spans="1:29" ht="15" customHeight="1" x14ac:dyDescent="0.35">
      <c r="A298" t="s">
        <v>138</v>
      </c>
      <c r="B298" t="s">
        <v>113</v>
      </c>
      <c r="C298" t="s">
        <v>3</v>
      </c>
      <c r="D298" t="s">
        <v>51</v>
      </c>
      <c r="E298" t="s">
        <v>2</v>
      </c>
      <c r="F298" t="s">
        <v>63</v>
      </c>
      <c r="G298" t="s">
        <v>19</v>
      </c>
      <c r="H298">
        <v>452.7</v>
      </c>
      <c r="I298">
        <v>503</v>
      </c>
      <c r="J298">
        <v>718</v>
      </c>
      <c r="K298">
        <v>1025</v>
      </c>
      <c r="L298" t="s">
        <v>48</v>
      </c>
      <c r="M298" s="11">
        <v>16200</v>
      </c>
      <c r="Q298" t="str">
        <f t="shared" si="9"/>
        <v>B3 Consulting Group ABB3.2 Systemintegratör</v>
      </c>
      <c r="R298" s="61">
        <v>453</v>
      </c>
      <c r="S298" s="61">
        <v>503</v>
      </c>
      <c r="T298" s="61">
        <v>718</v>
      </c>
      <c r="U298" s="61">
        <v>1025</v>
      </c>
      <c r="W298" s="61">
        <f t="shared" si="10"/>
        <v>1.6199999999999999E-2</v>
      </c>
      <c r="Z298" s="61"/>
      <c r="AA298" s="61"/>
      <c r="AB298" s="61"/>
      <c r="AC298" s="61"/>
    </row>
    <row r="299" spans="1:29" ht="15" customHeight="1" x14ac:dyDescent="0.35">
      <c r="A299" t="s">
        <v>138</v>
      </c>
      <c r="B299" t="s">
        <v>113</v>
      </c>
      <c r="C299" t="s">
        <v>3</v>
      </c>
      <c r="D299" t="s">
        <v>51</v>
      </c>
      <c r="E299" t="s">
        <v>3</v>
      </c>
      <c r="F299" t="s">
        <v>63</v>
      </c>
      <c r="G299" t="s">
        <v>20</v>
      </c>
      <c r="H299">
        <v>452.7</v>
      </c>
      <c r="I299">
        <v>503</v>
      </c>
      <c r="J299">
        <v>718</v>
      </c>
      <c r="K299">
        <v>1025</v>
      </c>
      <c r="L299" t="s">
        <v>48</v>
      </c>
      <c r="M299" s="11">
        <v>16200</v>
      </c>
      <c r="Q299" t="str">
        <f t="shared" si="9"/>
        <v>B3 Consulting Group ABB3.3 Tekniker</v>
      </c>
      <c r="R299" s="61">
        <v>453</v>
      </c>
      <c r="S299" s="61">
        <v>503</v>
      </c>
      <c r="T299" s="61">
        <v>718</v>
      </c>
      <c r="U299" s="61">
        <v>1025</v>
      </c>
      <c r="W299" s="61">
        <f t="shared" si="10"/>
        <v>1.6199999999999999E-2</v>
      </c>
      <c r="Z299" s="61"/>
      <c r="AA299" s="61"/>
      <c r="AB299" s="61"/>
      <c r="AC299" s="61"/>
    </row>
    <row r="300" spans="1:29" ht="15" customHeight="1" x14ac:dyDescent="0.35">
      <c r="A300" t="s">
        <v>138</v>
      </c>
      <c r="B300" t="s">
        <v>113</v>
      </c>
      <c r="C300" t="s">
        <v>3</v>
      </c>
      <c r="D300" t="s">
        <v>51</v>
      </c>
      <c r="E300" t="s">
        <v>3</v>
      </c>
      <c r="F300" t="s">
        <v>63</v>
      </c>
      <c r="G300" t="s">
        <v>21</v>
      </c>
      <c r="H300">
        <v>452.7</v>
      </c>
      <c r="I300">
        <v>503</v>
      </c>
      <c r="J300">
        <v>718</v>
      </c>
      <c r="K300">
        <v>1025</v>
      </c>
      <c r="L300" t="s">
        <v>48</v>
      </c>
      <c r="M300" s="11">
        <v>16200</v>
      </c>
      <c r="Q300" t="str">
        <f t="shared" si="9"/>
        <v>B3 Consulting Group ABB3.4 Testare</v>
      </c>
      <c r="R300" s="61">
        <v>453</v>
      </c>
      <c r="S300" s="61">
        <v>503</v>
      </c>
      <c r="T300" s="61">
        <v>718</v>
      </c>
      <c r="U300" s="61">
        <v>1025</v>
      </c>
      <c r="W300" s="61">
        <f t="shared" si="10"/>
        <v>1.6199999999999999E-2</v>
      </c>
      <c r="Z300" s="61"/>
      <c r="AA300" s="61"/>
      <c r="AB300" s="61"/>
      <c r="AC300" s="61"/>
    </row>
    <row r="301" spans="1:29" ht="15" customHeight="1" x14ac:dyDescent="0.35">
      <c r="A301" t="s">
        <v>138</v>
      </c>
      <c r="B301" t="s">
        <v>113</v>
      </c>
      <c r="C301" t="s">
        <v>3</v>
      </c>
      <c r="D301" t="s">
        <v>52</v>
      </c>
      <c r="E301" t="s">
        <v>2</v>
      </c>
      <c r="F301" t="s">
        <v>63</v>
      </c>
      <c r="G301" t="s">
        <v>53</v>
      </c>
      <c r="H301">
        <v>623.70000000000005</v>
      </c>
      <c r="I301">
        <v>693</v>
      </c>
      <c r="J301">
        <v>770</v>
      </c>
      <c r="K301">
        <v>1100</v>
      </c>
      <c r="L301" t="s">
        <v>48</v>
      </c>
      <c r="M301" s="11">
        <v>16200</v>
      </c>
      <c r="Q301" t="str">
        <f t="shared" si="9"/>
        <v>B3 Consulting Group ABB4.1 Enterprisearkitekt</v>
      </c>
      <c r="R301" s="61">
        <v>624</v>
      </c>
      <c r="S301" s="61">
        <v>693</v>
      </c>
      <c r="T301" s="61">
        <v>770</v>
      </c>
      <c r="U301" s="61">
        <v>1100</v>
      </c>
      <c r="W301" s="61">
        <f t="shared" si="10"/>
        <v>1.6199999999999999E-2</v>
      </c>
      <c r="Z301" s="61"/>
      <c r="AA301" s="61"/>
      <c r="AB301" s="61"/>
      <c r="AC301" s="61"/>
    </row>
    <row r="302" spans="1:29" ht="15" customHeight="1" x14ac:dyDescent="0.35">
      <c r="A302" t="s">
        <v>138</v>
      </c>
      <c r="B302" t="s">
        <v>113</v>
      </c>
      <c r="C302" t="s">
        <v>3</v>
      </c>
      <c r="D302" t="s">
        <v>52</v>
      </c>
      <c r="E302" t="s">
        <v>2</v>
      </c>
      <c r="F302" t="s">
        <v>63</v>
      </c>
      <c r="G302" t="s">
        <v>54</v>
      </c>
      <c r="H302">
        <v>623.70000000000005</v>
      </c>
      <c r="I302">
        <v>693</v>
      </c>
      <c r="J302">
        <v>770</v>
      </c>
      <c r="K302">
        <v>1100</v>
      </c>
      <c r="L302" t="s">
        <v>48</v>
      </c>
      <c r="M302" s="11">
        <v>16200</v>
      </c>
      <c r="Q302" t="str">
        <f t="shared" si="9"/>
        <v>B3 Consulting Group ABB4.2 Verksamhetsarkitekt</v>
      </c>
      <c r="R302" s="61">
        <v>624</v>
      </c>
      <c r="S302" s="61">
        <v>693</v>
      </c>
      <c r="T302" s="61">
        <v>770</v>
      </c>
      <c r="U302" s="61">
        <v>1100</v>
      </c>
      <c r="W302" s="61">
        <f t="shared" si="10"/>
        <v>1.6199999999999999E-2</v>
      </c>
      <c r="Z302" s="61"/>
      <c r="AA302" s="61"/>
      <c r="AB302" s="61"/>
      <c r="AC302" s="61"/>
    </row>
    <row r="303" spans="1:29" ht="15" customHeight="1" x14ac:dyDescent="0.35">
      <c r="A303" t="s">
        <v>138</v>
      </c>
      <c r="B303" t="s">
        <v>113</v>
      </c>
      <c r="C303" t="s">
        <v>3</v>
      </c>
      <c r="D303" t="s">
        <v>52</v>
      </c>
      <c r="E303" t="s">
        <v>2</v>
      </c>
      <c r="F303" t="s">
        <v>63</v>
      </c>
      <c r="G303" t="s">
        <v>55</v>
      </c>
      <c r="H303">
        <v>623.70000000000005</v>
      </c>
      <c r="I303">
        <v>693</v>
      </c>
      <c r="J303">
        <v>770</v>
      </c>
      <c r="K303">
        <v>1100</v>
      </c>
      <c r="L303" t="s">
        <v>48</v>
      </c>
      <c r="M303" s="11">
        <v>16200</v>
      </c>
      <c r="Q303" t="str">
        <f t="shared" si="9"/>
        <v>B3 Consulting Group ABB4.3 Lösningsarkitekt</v>
      </c>
      <c r="R303" s="61">
        <v>624</v>
      </c>
      <c r="S303" s="61">
        <v>693</v>
      </c>
      <c r="T303" s="61">
        <v>770</v>
      </c>
      <c r="U303" s="61">
        <v>1100</v>
      </c>
      <c r="W303" s="61">
        <f t="shared" si="10"/>
        <v>1.6199999999999999E-2</v>
      </c>
      <c r="Z303" s="61"/>
      <c r="AA303" s="61"/>
      <c r="AB303" s="61"/>
      <c r="AC303" s="61"/>
    </row>
    <row r="304" spans="1:29" ht="15" customHeight="1" x14ac:dyDescent="0.35">
      <c r="A304" t="s">
        <v>138</v>
      </c>
      <c r="B304" t="s">
        <v>113</v>
      </c>
      <c r="C304" t="s">
        <v>3</v>
      </c>
      <c r="D304" t="s">
        <v>52</v>
      </c>
      <c r="E304" t="s">
        <v>2</v>
      </c>
      <c r="F304" t="s">
        <v>63</v>
      </c>
      <c r="G304" t="s">
        <v>56</v>
      </c>
      <c r="H304">
        <v>623.70000000000005</v>
      </c>
      <c r="I304">
        <v>693</v>
      </c>
      <c r="J304">
        <v>770</v>
      </c>
      <c r="K304">
        <v>1100</v>
      </c>
      <c r="L304" t="s">
        <v>48</v>
      </c>
      <c r="M304" s="11">
        <v>16200</v>
      </c>
      <c r="Q304" t="str">
        <f t="shared" si="9"/>
        <v>B3 Consulting Group ABB4.4 Mjukvaruarkitekt</v>
      </c>
      <c r="R304" s="61">
        <v>624</v>
      </c>
      <c r="S304" s="61">
        <v>693</v>
      </c>
      <c r="T304" s="61">
        <v>770</v>
      </c>
      <c r="U304" s="61">
        <v>1100</v>
      </c>
      <c r="W304" s="61">
        <f t="shared" si="10"/>
        <v>1.6199999999999999E-2</v>
      </c>
      <c r="Z304" s="61"/>
      <c r="AA304" s="61"/>
      <c r="AB304" s="61"/>
      <c r="AC304" s="61"/>
    </row>
    <row r="305" spans="1:29" ht="15" customHeight="1" x14ac:dyDescent="0.35">
      <c r="A305" t="s">
        <v>138</v>
      </c>
      <c r="B305" t="s">
        <v>113</v>
      </c>
      <c r="C305" t="s">
        <v>3</v>
      </c>
      <c r="D305" t="s">
        <v>52</v>
      </c>
      <c r="E305" t="s">
        <v>2</v>
      </c>
      <c r="F305" t="s">
        <v>63</v>
      </c>
      <c r="G305" t="s">
        <v>57</v>
      </c>
      <c r="H305">
        <v>623.70000000000005</v>
      </c>
      <c r="I305">
        <v>693</v>
      </c>
      <c r="J305">
        <v>770</v>
      </c>
      <c r="K305">
        <v>1100</v>
      </c>
      <c r="L305" t="s">
        <v>48</v>
      </c>
      <c r="M305" s="11">
        <v>16200</v>
      </c>
      <c r="Q305" t="str">
        <f t="shared" si="9"/>
        <v>B3 Consulting Group ABB4.5 Infrastrukturarkitekt</v>
      </c>
      <c r="R305" s="61">
        <v>624</v>
      </c>
      <c r="S305" s="61">
        <v>693</v>
      </c>
      <c r="T305" s="61">
        <v>770</v>
      </c>
      <c r="U305" s="61">
        <v>1100</v>
      </c>
      <c r="W305" s="61">
        <f t="shared" si="10"/>
        <v>1.6199999999999999E-2</v>
      </c>
      <c r="Z305" s="61"/>
      <c r="AA305" s="61"/>
      <c r="AB305" s="61"/>
      <c r="AC305" s="61"/>
    </row>
    <row r="306" spans="1:29" ht="15" customHeight="1" x14ac:dyDescent="0.35">
      <c r="A306" t="s">
        <v>138</v>
      </c>
      <c r="B306" t="s">
        <v>113</v>
      </c>
      <c r="C306" t="s">
        <v>3</v>
      </c>
      <c r="D306" t="s">
        <v>58</v>
      </c>
      <c r="E306" t="s">
        <v>2</v>
      </c>
      <c r="F306" t="s">
        <v>63</v>
      </c>
      <c r="G306" t="s">
        <v>22</v>
      </c>
      <c r="H306">
        <v>441</v>
      </c>
      <c r="I306">
        <v>490</v>
      </c>
      <c r="J306">
        <v>700</v>
      </c>
      <c r="K306">
        <v>1000</v>
      </c>
      <c r="L306" t="s">
        <v>48</v>
      </c>
      <c r="M306" s="11">
        <v>16200</v>
      </c>
      <c r="Q306" t="str">
        <f t="shared" si="9"/>
        <v>B3 Consulting Group ABB5.1 Säkerhetsstrateg/Säkerhetsanalytiker</v>
      </c>
      <c r="R306" s="61">
        <v>441</v>
      </c>
      <c r="S306" s="61">
        <v>490</v>
      </c>
      <c r="T306" s="61">
        <v>700</v>
      </c>
      <c r="U306" s="61">
        <v>1000</v>
      </c>
      <c r="W306" s="61">
        <f t="shared" si="10"/>
        <v>1.6199999999999999E-2</v>
      </c>
      <c r="Z306" s="61"/>
      <c r="AA306" s="61"/>
      <c r="AB306" s="61"/>
      <c r="AC306" s="61"/>
    </row>
    <row r="307" spans="1:29" ht="15" customHeight="1" x14ac:dyDescent="0.35">
      <c r="A307" t="s">
        <v>138</v>
      </c>
      <c r="B307" t="s">
        <v>113</v>
      </c>
      <c r="C307" t="s">
        <v>3</v>
      </c>
      <c r="D307" t="s">
        <v>58</v>
      </c>
      <c r="E307" t="s">
        <v>2</v>
      </c>
      <c r="F307" t="s">
        <v>63</v>
      </c>
      <c r="G307" t="s">
        <v>23</v>
      </c>
      <c r="H307">
        <v>441</v>
      </c>
      <c r="I307">
        <v>490</v>
      </c>
      <c r="J307">
        <v>700</v>
      </c>
      <c r="K307">
        <v>1000</v>
      </c>
      <c r="L307" t="s">
        <v>48</v>
      </c>
      <c r="M307" s="11">
        <v>16200</v>
      </c>
      <c r="Q307" t="str">
        <f t="shared" si="9"/>
        <v>B3 Consulting Group ABB5.2 Risk Management</v>
      </c>
      <c r="R307" s="61">
        <v>441</v>
      </c>
      <c r="S307" s="61">
        <v>490</v>
      </c>
      <c r="T307" s="61">
        <v>700</v>
      </c>
      <c r="U307" s="61">
        <v>1000</v>
      </c>
      <c r="W307" s="61">
        <f t="shared" si="10"/>
        <v>1.6199999999999999E-2</v>
      </c>
      <c r="Z307" s="61"/>
      <c r="AA307" s="61"/>
      <c r="AB307" s="61"/>
      <c r="AC307" s="61"/>
    </row>
    <row r="308" spans="1:29" ht="15" customHeight="1" x14ac:dyDescent="0.35">
      <c r="A308" t="s">
        <v>138</v>
      </c>
      <c r="B308" t="s">
        <v>113</v>
      </c>
      <c r="C308" t="s">
        <v>3</v>
      </c>
      <c r="D308" t="s">
        <v>58</v>
      </c>
      <c r="E308" t="s">
        <v>3</v>
      </c>
      <c r="F308" t="s">
        <v>63</v>
      </c>
      <c r="G308" t="s">
        <v>24</v>
      </c>
      <c r="H308">
        <v>441</v>
      </c>
      <c r="I308">
        <v>490</v>
      </c>
      <c r="J308">
        <v>700</v>
      </c>
      <c r="K308">
        <v>1000</v>
      </c>
      <c r="L308" t="s">
        <v>48</v>
      </c>
      <c r="M308" s="11">
        <v>16200</v>
      </c>
      <c r="Q308" t="str">
        <f t="shared" si="9"/>
        <v>B3 Consulting Group ABB5.3 Säkerhetstekniker</v>
      </c>
      <c r="R308" s="61">
        <v>441</v>
      </c>
      <c r="S308" s="61">
        <v>490</v>
      </c>
      <c r="T308" s="61">
        <v>700</v>
      </c>
      <c r="U308" s="61">
        <v>1000</v>
      </c>
      <c r="W308" s="61">
        <f t="shared" si="10"/>
        <v>1.6199999999999999E-2</v>
      </c>
      <c r="Z308" s="61"/>
      <c r="AA308" s="61"/>
      <c r="AB308" s="61"/>
      <c r="AC308" s="61"/>
    </row>
    <row r="309" spans="1:29" ht="15" customHeight="1" x14ac:dyDescent="0.35">
      <c r="A309" t="s">
        <v>138</v>
      </c>
      <c r="B309" t="s">
        <v>113</v>
      </c>
      <c r="C309" t="s">
        <v>3</v>
      </c>
      <c r="D309" t="s">
        <v>59</v>
      </c>
      <c r="E309" t="s">
        <v>2</v>
      </c>
      <c r="F309" t="s">
        <v>63</v>
      </c>
      <c r="G309" t="s">
        <v>60</v>
      </c>
      <c r="H309">
        <v>419.40000000000003</v>
      </c>
      <c r="I309">
        <v>466</v>
      </c>
      <c r="J309">
        <v>665</v>
      </c>
      <c r="K309">
        <v>950</v>
      </c>
      <c r="L309" t="s">
        <v>48</v>
      </c>
      <c r="M309" s="11">
        <v>16200</v>
      </c>
      <c r="Q309" t="str">
        <f t="shared" si="9"/>
        <v>B3 Consulting Group ABB6.1 Webbstrateg</v>
      </c>
      <c r="R309" s="61">
        <v>419</v>
      </c>
      <c r="S309" s="61">
        <v>466</v>
      </c>
      <c r="T309" s="61">
        <v>665</v>
      </c>
      <c r="U309" s="61">
        <v>950</v>
      </c>
      <c r="W309" s="61">
        <f t="shared" si="10"/>
        <v>1.6199999999999999E-2</v>
      </c>
      <c r="Z309" s="61"/>
      <c r="AA309" s="61"/>
      <c r="AB309" s="61"/>
      <c r="AC309" s="61"/>
    </row>
    <row r="310" spans="1:29" ht="15" customHeight="1" x14ac:dyDescent="0.35">
      <c r="A310" t="s">
        <v>138</v>
      </c>
      <c r="B310" t="s">
        <v>113</v>
      </c>
      <c r="C310" t="s">
        <v>3</v>
      </c>
      <c r="D310" t="s">
        <v>59</v>
      </c>
      <c r="E310" t="s">
        <v>2</v>
      </c>
      <c r="F310" t="s">
        <v>63</v>
      </c>
      <c r="G310" t="s">
        <v>25</v>
      </c>
      <c r="H310">
        <v>419.40000000000003</v>
      </c>
      <c r="I310">
        <v>466</v>
      </c>
      <c r="J310">
        <v>665</v>
      </c>
      <c r="K310">
        <v>950</v>
      </c>
      <c r="L310" t="s">
        <v>48</v>
      </c>
      <c r="M310" s="11">
        <v>16200</v>
      </c>
      <c r="Q310" t="str">
        <f t="shared" si="9"/>
        <v>B3 Consulting Group ABB6.2 Interaktionsdesigner</v>
      </c>
      <c r="R310" s="61">
        <v>419</v>
      </c>
      <c r="S310" s="61">
        <v>466</v>
      </c>
      <c r="T310" s="61">
        <v>665</v>
      </c>
      <c r="U310" s="61">
        <v>950</v>
      </c>
      <c r="W310" s="61">
        <f t="shared" si="10"/>
        <v>1.6199999999999999E-2</v>
      </c>
      <c r="Z310" s="61"/>
      <c r="AA310" s="61"/>
      <c r="AB310" s="61"/>
      <c r="AC310" s="61"/>
    </row>
    <row r="311" spans="1:29" ht="15" customHeight="1" x14ac:dyDescent="0.35">
      <c r="A311" t="s">
        <v>138</v>
      </c>
      <c r="B311" t="s">
        <v>113</v>
      </c>
      <c r="C311" t="s">
        <v>3</v>
      </c>
      <c r="D311" t="s">
        <v>59</v>
      </c>
      <c r="E311" t="s">
        <v>2</v>
      </c>
      <c r="F311" t="s">
        <v>63</v>
      </c>
      <c r="G311" t="s">
        <v>26</v>
      </c>
      <c r="H311">
        <v>419.40000000000003</v>
      </c>
      <c r="I311">
        <v>466</v>
      </c>
      <c r="J311">
        <v>665</v>
      </c>
      <c r="K311">
        <v>950</v>
      </c>
      <c r="L311" t="s">
        <v>48</v>
      </c>
      <c r="M311" s="11">
        <v>16200</v>
      </c>
      <c r="Q311" t="str">
        <f t="shared" si="9"/>
        <v>B3 Consulting Group ABB6.3 Grafisk formgivare</v>
      </c>
      <c r="R311" s="61">
        <v>419</v>
      </c>
      <c r="S311" s="61">
        <v>466</v>
      </c>
      <c r="T311" s="61">
        <v>665</v>
      </c>
      <c r="U311" s="61">
        <v>950</v>
      </c>
      <c r="W311" s="61">
        <f t="shared" si="10"/>
        <v>1.6199999999999999E-2</v>
      </c>
      <c r="Z311" s="61"/>
      <c r="AA311" s="61"/>
      <c r="AB311" s="61"/>
      <c r="AC311" s="61"/>
    </row>
    <row r="312" spans="1:29" ht="15" customHeight="1" x14ac:dyDescent="0.35">
      <c r="A312" t="s">
        <v>138</v>
      </c>
      <c r="B312" t="s">
        <v>113</v>
      </c>
      <c r="C312" t="s">
        <v>3</v>
      </c>
      <c r="D312" t="s">
        <v>59</v>
      </c>
      <c r="E312" t="s">
        <v>3</v>
      </c>
      <c r="F312" t="s">
        <v>63</v>
      </c>
      <c r="G312" t="s">
        <v>27</v>
      </c>
      <c r="H312">
        <v>419.40000000000003</v>
      </c>
      <c r="I312">
        <v>466</v>
      </c>
      <c r="J312">
        <v>665</v>
      </c>
      <c r="K312">
        <v>950</v>
      </c>
      <c r="L312" t="s">
        <v>48</v>
      </c>
      <c r="M312" s="11">
        <v>16200</v>
      </c>
      <c r="Q312" t="str">
        <f t="shared" si="9"/>
        <v>B3 Consulting Group ABB6.4 Testare av användbarhet</v>
      </c>
      <c r="R312" s="61">
        <v>419</v>
      </c>
      <c r="S312" s="61">
        <v>466</v>
      </c>
      <c r="T312" s="61">
        <v>665</v>
      </c>
      <c r="U312" s="61">
        <v>950</v>
      </c>
      <c r="W312" s="61">
        <f t="shared" si="10"/>
        <v>1.6199999999999999E-2</v>
      </c>
      <c r="Z312" s="61"/>
      <c r="AA312" s="61"/>
      <c r="AB312" s="61"/>
      <c r="AC312" s="61"/>
    </row>
    <row r="313" spans="1:29" ht="15" customHeight="1" x14ac:dyDescent="0.35">
      <c r="A313" t="s">
        <v>138</v>
      </c>
      <c r="B313" t="s">
        <v>113</v>
      </c>
      <c r="C313" t="s">
        <v>3</v>
      </c>
      <c r="D313" t="s">
        <v>61</v>
      </c>
      <c r="E313" t="s">
        <v>2</v>
      </c>
      <c r="F313" t="s">
        <v>63</v>
      </c>
      <c r="G313" t="s">
        <v>62</v>
      </c>
      <c r="H313">
        <v>324</v>
      </c>
      <c r="I313">
        <v>360</v>
      </c>
      <c r="J313">
        <v>440</v>
      </c>
      <c r="K313">
        <v>550</v>
      </c>
      <c r="L313" t="s">
        <v>48</v>
      </c>
      <c r="M313" s="11">
        <v>16200</v>
      </c>
      <c r="Q313" t="str">
        <f t="shared" si="9"/>
        <v>B3 Consulting Group ABB7.1 Teknikstöd – på plats</v>
      </c>
      <c r="R313" s="61">
        <v>324</v>
      </c>
      <c r="S313" s="61">
        <v>360</v>
      </c>
      <c r="T313" s="61">
        <v>440</v>
      </c>
      <c r="U313" s="61">
        <v>550</v>
      </c>
      <c r="W313" s="61">
        <f t="shared" si="10"/>
        <v>1.6199999999999999E-2</v>
      </c>
      <c r="Z313" s="61"/>
      <c r="AA313" s="61"/>
      <c r="AB313" s="61"/>
      <c r="AC313" s="61"/>
    </row>
    <row r="314" spans="1:29" ht="15" customHeight="1" x14ac:dyDescent="0.35">
      <c r="A314" t="s">
        <v>138</v>
      </c>
      <c r="B314" t="s">
        <v>113</v>
      </c>
      <c r="C314" t="s">
        <v>4</v>
      </c>
      <c r="D314" t="s">
        <v>47</v>
      </c>
      <c r="E314" t="s">
        <v>2</v>
      </c>
      <c r="F314" t="s">
        <v>63</v>
      </c>
      <c r="G314" t="s">
        <v>10</v>
      </c>
      <c r="H314">
        <v>567</v>
      </c>
      <c r="I314">
        <v>630</v>
      </c>
      <c r="J314">
        <v>700</v>
      </c>
      <c r="K314">
        <v>1000</v>
      </c>
      <c r="L314" t="s">
        <v>48</v>
      </c>
      <c r="M314" s="11">
        <v>24000</v>
      </c>
      <c r="Q314" t="str">
        <f t="shared" si="9"/>
        <v>B3 Consulting Group ABC1.1 IT- eller Digitaliseringsstrateg</v>
      </c>
      <c r="R314" s="61">
        <v>567</v>
      </c>
      <c r="S314" s="61">
        <v>630</v>
      </c>
      <c r="T314" s="61">
        <v>700</v>
      </c>
      <c r="U314" s="61">
        <v>1000</v>
      </c>
      <c r="W314" s="61">
        <f t="shared" si="10"/>
        <v>2.4E-2</v>
      </c>
      <c r="Z314" s="61"/>
      <c r="AA314" s="61"/>
      <c r="AB314" s="61"/>
      <c r="AC314" s="61"/>
    </row>
    <row r="315" spans="1:29" ht="15" customHeight="1" x14ac:dyDescent="0.35">
      <c r="A315" t="s">
        <v>138</v>
      </c>
      <c r="B315" t="s">
        <v>113</v>
      </c>
      <c r="C315" t="s">
        <v>4</v>
      </c>
      <c r="D315" t="s">
        <v>47</v>
      </c>
      <c r="E315" t="s">
        <v>2</v>
      </c>
      <c r="F315" t="s">
        <v>63</v>
      </c>
      <c r="G315" t="s">
        <v>11</v>
      </c>
      <c r="H315">
        <v>567</v>
      </c>
      <c r="I315">
        <v>630</v>
      </c>
      <c r="J315">
        <v>700</v>
      </c>
      <c r="K315">
        <v>1000</v>
      </c>
      <c r="L315" t="s">
        <v>48</v>
      </c>
      <c r="M315" s="11">
        <v>24000</v>
      </c>
      <c r="Q315" t="str">
        <f t="shared" si="9"/>
        <v>B3 Consulting Group ABC1.2 Modelleringsledare</v>
      </c>
      <c r="R315" s="61">
        <v>567</v>
      </c>
      <c r="S315" s="61">
        <v>630</v>
      </c>
      <c r="T315" s="61">
        <v>700</v>
      </c>
      <c r="U315" s="61">
        <v>1000</v>
      </c>
      <c r="W315" s="61">
        <f t="shared" si="10"/>
        <v>2.4E-2</v>
      </c>
      <c r="Z315" s="61"/>
      <c r="AA315" s="61"/>
      <c r="AB315" s="61"/>
      <c r="AC315" s="61"/>
    </row>
    <row r="316" spans="1:29" ht="15" customHeight="1" x14ac:dyDescent="0.35">
      <c r="A316" t="s">
        <v>138</v>
      </c>
      <c r="B316" t="s">
        <v>113</v>
      </c>
      <c r="C316" t="s">
        <v>4</v>
      </c>
      <c r="D316" t="s">
        <v>47</v>
      </c>
      <c r="E316" t="s">
        <v>2</v>
      </c>
      <c r="F316" t="s">
        <v>63</v>
      </c>
      <c r="G316" t="s">
        <v>49</v>
      </c>
      <c r="H316">
        <v>567</v>
      </c>
      <c r="I316">
        <v>630</v>
      </c>
      <c r="J316">
        <v>700</v>
      </c>
      <c r="K316">
        <v>1000</v>
      </c>
      <c r="L316" t="s">
        <v>48</v>
      </c>
      <c r="M316" s="11">
        <v>24000</v>
      </c>
      <c r="Q316" t="str">
        <f t="shared" si="9"/>
        <v>B3 Consulting Group ABC1.3 Kravställare/Kravanalytiker</v>
      </c>
      <c r="R316" s="61">
        <v>567</v>
      </c>
      <c r="S316" s="61">
        <v>630</v>
      </c>
      <c r="T316" s="61">
        <v>700</v>
      </c>
      <c r="U316" s="61">
        <v>1000</v>
      </c>
      <c r="W316" s="61">
        <f t="shared" si="10"/>
        <v>2.4E-2</v>
      </c>
      <c r="Z316" s="61"/>
      <c r="AA316" s="61"/>
      <c r="AB316" s="61"/>
      <c r="AC316" s="61"/>
    </row>
    <row r="317" spans="1:29" ht="15" customHeight="1" x14ac:dyDescent="0.35">
      <c r="A317" t="s">
        <v>138</v>
      </c>
      <c r="B317" t="s">
        <v>113</v>
      </c>
      <c r="C317" t="s">
        <v>4</v>
      </c>
      <c r="D317" t="s">
        <v>47</v>
      </c>
      <c r="E317" t="s">
        <v>2</v>
      </c>
      <c r="F317" t="s">
        <v>63</v>
      </c>
      <c r="G317" t="s">
        <v>12</v>
      </c>
      <c r="H317">
        <v>567</v>
      </c>
      <c r="I317">
        <v>630</v>
      </c>
      <c r="J317">
        <v>700</v>
      </c>
      <c r="K317">
        <v>1000</v>
      </c>
      <c r="L317" t="s">
        <v>48</v>
      </c>
      <c r="M317" s="11">
        <v>24000</v>
      </c>
      <c r="Q317" t="str">
        <f t="shared" si="9"/>
        <v>B3 Consulting Group ABC1.4 Metodstöd</v>
      </c>
      <c r="R317" s="61">
        <v>567</v>
      </c>
      <c r="S317" s="61">
        <v>630</v>
      </c>
      <c r="T317" s="61">
        <v>700</v>
      </c>
      <c r="U317" s="61">
        <v>1000</v>
      </c>
      <c r="W317" s="61">
        <f t="shared" si="10"/>
        <v>2.4E-2</v>
      </c>
      <c r="Z317" s="61"/>
      <c r="AA317" s="61"/>
      <c r="AB317" s="61"/>
      <c r="AC317" s="61"/>
    </row>
    <row r="318" spans="1:29" ht="15" customHeight="1" x14ac:dyDescent="0.35">
      <c r="A318" t="s">
        <v>138</v>
      </c>
      <c r="B318" t="s">
        <v>113</v>
      </c>
      <c r="C318" t="s">
        <v>4</v>
      </c>
      <c r="D318" t="s">
        <v>50</v>
      </c>
      <c r="E318" t="s">
        <v>2</v>
      </c>
      <c r="F318" t="s">
        <v>63</v>
      </c>
      <c r="G318" t="s">
        <v>13</v>
      </c>
      <c r="H318">
        <v>441</v>
      </c>
      <c r="I318">
        <v>490</v>
      </c>
      <c r="J318">
        <v>700</v>
      </c>
      <c r="K318">
        <v>1000</v>
      </c>
      <c r="L318" t="s">
        <v>48</v>
      </c>
      <c r="M318" s="11">
        <v>24000</v>
      </c>
      <c r="Q318" t="str">
        <f t="shared" si="9"/>
        <v>B3 Consulting Group ABC2.1 Projektledare</v>
      </c>
      <c r="R318" s="61">
        <v>441</v>
      </c>
      <c r="S318" s="61">
        <v>490</v>
      </c>
      <c r="T318" s="61">
        <v>700</v>
      </c>
      <c r="U318" s="61">
        <v>1000</v>
      </c>
      <c r="W318" s="61">
        <f t="shared" si="10"/>
        <v>2.4E-2</v>
      </c>
      <c r="Z318" s="61"/>
      <c r="AA318" s="61"/>
      <c r="AB318" s="61"/>
      <c r="AC318" s="61"/>
    </row>
    <row r="319" spans="1:29" ht="15" customHeight="1" x14ac:dyDescent="0.35">
      <c r="A319" t="s">
        <v>138</v>
      </c>
      <c r="B319" t="s">
        <v>113</v>
      </c>
      <c r="C319" t="s">
        <v>4</v>
      </c>
      <c r="D319" t="s">
        <v>50</v>
      </c>
      <c r="E319" t="s">
        <v>2</v>
      </c>
      <c r="F319" t="s">
        <v>63</v>
      </c>
      <c r="G319" t="s">
        <v>14</v>
      </c>
      <c r="H319">
        <v>441</v>
      </c>
      <c r="I319">
        <v>490</v>
      </c>
      <c r="J319">
        <v>700</v>
      </c>
      <c r="K319">
        <v>1000</v>
      </c>
      <c r="L319" t="s">
        <v>48</v>
      </c>
      <c r="M319" s="11">
        <v>24000</v>
      </c>
      <c r="Q319" t="str">
        <f t="shared" si="9"/>
        <v>B3 Consulting Group ABC2.2 Teknisk projektledare</v>
      </c>
      <c r="R319" s="61">
        <v>441</v>
      </c>
      <c r="S319" s="61">
        <v>490</v>
      </c>
      <c r="T319" s="61">
        <v>700</v>
      </c>
      <c r="U319" s="61">
        <v>1000</v>
      </c>
      <c r="W319" s="61">
        <f t="shared" si="10"/>
        <v>2.4E-2</v>
      </c>
      <c r="Z319" s="61"/>
      <c r="AA319" s="61"/>
      <c r="AB319" s="61"/>
      <c r="AC319" s="61"/>
    </row>
    <row r="320" spans="1:29" ht="15" customHeight="1" x14ac:dyDescent="0.35">
      <c r="A320" t="s">
        <v>138</v>
      </c>
      <c r="B320" t="s">
        <v>113</v>
      </c>
      <c r="C320" t="s">
        <v>4</v>
      </c>
      <c r="D320" t="s">
        <v>50</v>
      </c>
      <c r="E320" t="s">
        <v>2</v>
      </c>
      <c r="F320" t="s">
        <v>63</v>
      </c>
      <c r="G320" t="s">
        <v>15</v>
      </c>
      <c r="H320">
        <v>441</v>
      </c>
      <c r="I320">
        <v>490</v>
      </c>
      <c r="J320">
        <v>700</v>
      </c>
      <c r="K320">
        <v>1000</v>
      </c>
      <c r="L320" t="s">
        <v>48</v>
      </c>
      <c r="M320" s="11">
        <v>24000</v>
      </c>
      <c r="Q320" t="str">
        <f t="shared" si="9"/>
        <v>B3 Consulting Group ABC2.3 Process-/Förändringsledare</v>
      </c>
      <c r="R320" s="61">
        <v>441</v>
      </c>
      <c r="S320" s="61">
        <v>490</v>
      </c>
      <c r="T320" s="61">
        <v>700</v>
      </c>
      <c r="U320" s="61">
        <v>1000</v>
      </c>
      <c r="W320" s="61">
        <f t="shared" si="10"/>
        <v>2.4E-2</v>
      </c>
      <c r="Z320" s="61"/>
      <c r="AA320" s="61"/>
      <c r="AB320" s="61"/>
      <c r="AC320" s="61"/>
    </row>
    <row r="321" spans="1:29" ht="15" customHeight="1" x14ac:dyDescent="0.35">
      <c r="A321" t="s">
        <v>138</v>
      </c>
      <c r="B321" t="s">
        <v>113</v>
      </c>
      <c r="C321" t="s">
        <v>4</v>
      </c>
      <c r="D321" t="s">
        <v>50</v>
      </c>
      <c r="E321" t="s">
        <v>2</v>
      </c>
      <c r="F321" t="s">
        <v>63</v>
      </c>
      <c r="G321" t="s">
        <v>16</v>
      </c>
      <c r="H321">
        <v>441</v>
      </c>
      <c r="I321">
        <v>490</v>
      </c>
      <c r="J321">
        <v>700</v>
      </c>
      <c r="K321">
        <v>1000</v>
      </c>
      <c r="L321" t="s">
        <v>48</v>
      </c>
      <c r="M321" s="11">
        <v>24000</v>
      </c>
      <c r="Q321" t="str">
        <f t="shared" si="9"/>
        <v>B3 Consulting Group ABC2.4 Testledare</v>
      </c>
      <c r="R321" s="61">
        <v>441</v>
      </c>
      <c r="S321" s="61">
        <v>490</v>
      </c>
      <c r="T321" s="61">
        <v>700</v>
      </c>
      <c r="U321" s="61">
        <v>1000</v>
      </c>
      <c r="W321" s="61">
        <f t="shared" si="10"/>
        <v>2.4E-2</v>
      </c>
      <c r="Z321" s="61"/>
      <c r="AA321" s="61"/>
      <c r="AB321" s="61"/>
      <c r="AC321" s="61"/>
    </row>
    <row r="322" spans="1:29" ht="15" customHeight="1" x14ac:dyDescent="0.35">
      <c r="A322" t="s">
        <v>138</v>
      </c>
      <c r="B322" t="s">
        <v>113</v>
      </c>
      <c r="C322" t="s">
        <v>4</v>
      </c>
      <c r="D322" t="s">
        <v>50</v>
      </c>
      <c r="E322" t="s">
        <v>2</v>
      </c>
      <c r="F322" t="s">
        <v>63</v>
      </c>
      <c r="G322" t="s">
        <v>17</v>
      </c>
      <c r="H322">
        <v>441</v>
      </c>
      <c r="I322">
        <v>490</v>
      </c>
      <c r="J322">
        <v>700</v>
      </c>
      <c r="K322">
        <v>1000</v>
      </c>
      <c r="L322" t="s">
        <v>48</v>
      </c>
      <c r="M322" s="11">
        <v>24000</v>
      </c>
      <c r="Q322" t="str">
        <f t="shared" si="9"/>
        <v>B3 Consulting Group ABC2.5 IT-controller</v>
      </c>
      <c r="R322" s="61">
        <v>441</v>
      </c>
      <c r="S322" s="61">
        <v>490</v>
      </c>
      <c r="T322" s="61">
        <v>700</v>
      </c>
      <c r="U322" s="61">
        <v>1000</v>
      </c>
      <c r="W322" s="61">
        <f t="shared" si="10"/>
        <v>2.4E-2</v>
      </c>
      <c r="Z322" s="61"/>
      <c r="AA322" s="61"/>
      <c r="AB322" s="61"/>
      <c r="AC322" s="61"/>
    </row>
    <row r="323" spans="1:29" ht="15" customHeight="1" x14ac:dyDescent="0.35">
      <c r="A323" t="s">
        <v>138</v>
      </c>
      <c r="B323" t="s">
        <v>113</v>
      </c>
      <c r="C323" t="s">
        <v>4</v>
      </c>
      <c r="D323" t="s">
        <v>51</v>
      </c>
      <c r="E323" t="s">
        <v>2</v>
      </c>
      <c r="F323" t="s">
        <v>63</v>
      </c>
      <c r="G323" t="s">
        <v>18</v>
      </c>
      <c r="H323">
        <v>396.90000000000003</v>
      </c>
      <c r="I323">
        <v>441</v>
      </c>
      <c r="J323">
        <v>630</v>
      </c>
      <c r="K323">
        <v>900</v>
      </c>
      <c r="L323" t="s">
        <v>48</v>
      </c>
      <c r="M323" s="11">
        <v>24000</v>
      </c>
      <c r="Q323" t="str">
        <f t="shared" ref="Q323:Q386" si="11">$A323&amp;$C323&amp;$G323</f>
        <v>B3 Consulting Group ABC3.1 Systemutvecklare</v>
      </c>
      <c r="R323" s="61">
        <v>397</v>
      </c>
      <c r="S323" s="61">
        <v>441</v>
      </c>
      <c r="T323" s="61">
        <v>630</v>
      </c>
      <c r="U323" s="61">
        <v>900</v>
      </c>
      <c r="W323" s="61">
        <f t="shared" ref="W323:W386" si="12">M323/1000000</f>
        <v>2.4E-2</v>
      </c>
      <c r="Z323" s="61"/>
      <c r="AA323" s="61"/>
      <c r="AB323" s="61"/>
      <c r="AC323" s="61"/>
    </row>
    <row r="324" spans="1:29" ht="15" customHeight="1" x14ac:dyDescent="0.35">
      <c r="A324" t="s">
        <v>138</v>
      </c>
      <c r="B324" t="s">
        <v>113</v>
      </c>
      <c r="C324" t="s">
        <v>4</v>
      </c>
      <c r="D324" t="s">
        <v>51</v>
      </c>
      <c r="E324" t="s">
        <v>2</v>
      </c>
      <c r="F324" t="s">
        <v>63</v>
      </c>
      <c r="G324" t="s">
        <v>19</v>
      </c>
      <c r="H324">
        <v>396.90000000000003</v>
      </c>
      <c r="I324">
        <v>441</v>
      </c>
      <c r="J324">
        <v>630</v>
      </c>
      <c r="K324">
        <v>900</v>
      </c>
      <c r="L324" t="s">
        <v>48</v>
      </c>
      <c r="M324" s="11">
        <v>24000</v>
      </c>
      <c r="Q324" t="str">
        <f t="shared" si="11"/>
        <v>B3 Consulting Group ABC3.2 Systemintegratör</v>
      </c>
      <c r="R324" s="61">
        <v>397</v>
      </c>
      <c r="S324" s="61">
        <v>441</v>
      </c>
      <c r="T324" s="61">
        <v>630</v>
      </c>
      <c r="U324" s="61">
        <v>900</v>
      </c>
      <c r="W324" s="61">
        <f t="shared" si="12"/>
        <v>2.4E-2</v>
      </c>
      <c r="Z324" s="61"/>
      <c r="AA324" s="61"/>
      <c r="AB324" s="61"/>
      <c r="AC324" s="61"/>
    </row>
    <row r="325" spans="1:29" ht="15" customHeight="1" x14ac:dyDescent="0.35">
      <c r="A325" t="s">
        <v>138</v>
      </c>
      <c r="B325" t="s">
        <v>113</v>
      </c>
      <c r="C325" t="s">
        <v>4</v>
      </c>
      <c r="D325" t="s">
        <v>51</v>
      </c>
      <c r="E325" t="s">
        <v>3</v>
      </c>
      <c r="F325" t="s">
        <v>63</v>
      </c>
      <c r="G325" t="s">
        <v>20</v>
      </c>
      <c r="H325">
        <v>396.90000000000003</v>
      </c>
      <c r="I325">
        <v>441</v>
      </c>
      <c r="J325">
        <v>630</v>
      </c>
      <c r="K325">
        <v>900</v>
      </c>
      <c r="L325" t="s">
        <v>48</v>
      </c>
      <c r="M325" s="11">
        <v>24000</v>
      </c>
      <c r="Q325" t="str">
        <f t="shared" si="11"/>
        <v>B3 Consulting Group ABC3.3 Tekniker</v>
      </c>
      <c r="R325" s="61">
        <v>397</v>
      </c>
      <c r="S325" s="61">
        <v>441</v>
      </c>
      <c r="T325" s="61">
        <v>630</v>
      </c>
      <c r="U325" s="61">
        <v>900</v>
      </c>
      <c r="W325" s="61">
        <f t="shared" si="12"/>
        <v>2.4E-2</v>
      </c>
      <c r="Z325" s="61"/>
      <c r="AA325" s="61"/>
      <c r="AB325" s="61"/>
      <c r="AC325" s="61"/>
    </row>
    <row r="326" spans="1:29" ht="15" customHeight="1" x14ac:dyDescent="0.35">
      <c r="A326" t="s">
        <v>138</v>
      </c>
      <c r="B326" t="s">
        <v>113</v>
      </c>
      <c r="C326" t="s">
        <v>4</v>
      </c>
      <c r="D326" t="s">
        <v>51</v>
      </c>
      <c r="E326" t="s">
        <v>3</v>
      </c>
      <c r="F326" t="s">
        <v>63</v>
      </c>
      <c r="G326" t="s">
        <v>21</v>
      </c>
      <c r="H326">
        <v>396.90000000000003</v>
      </c>
      <c r="I326">
        <v>441</v>
      </c>
      <c r="J326">
        <v>630</v>
      </c>
      <c r="K326">
        <v>900</v>
      </c>
      <c r="L326" t="s">
        <v>48</v>
      </c>
      <c r="M326" s="11">
        <v>24000</v>
      </c>
      <c r="Q326" t="str">
        <f t="shared" si="11"/>
        <v>B3 Consulting Group ABC3.4 Testare</v>
      </c>
      <c r="R326" s="61">
        <v>397</v>
      </c>
      <c r="S326" s="61">
        <v>441</v>
      </c>
      <c r="T326" s="61">
        <v>630</v>
      </c>
      <c r="U326" s="61">
        <v>900</v>
      </c>
      <c r="W326" s="61">
        <f t="shared" si="12"/>
        <v>2.4E-2</v>
      </c>
      <c r="Z326" s="61"/>
      <c r="AA326" s="61"/>
      <c r="AB326" s="61"/>
      <c r="AC326" s="61"/>
    </row>
    <row r="327" spans="1:29" ht="15" customHeight="1" x14ac:dyDescent="0.35">
      <c r="A327" t="s">
        <v>138</v>
      </c>
      <c r="B327" t="s">
        <v>113</v>
      </c>
      <c r="C327" t="s">
        <v>4</v>
      </c>
      <c r="D327" t="s">
        <v>52</v>
      </c>
      <c r="E327" t="s">
        <v>2</v>
      </c>
      <c r="F327" t="s">
        <v>63</v>
      </c>
      <c r="G327" t="s">
        <v>53</v>
      </c>
      <c r="H327">
        <v>567</v>
      </c>
      <c r="I327">
        <v>630</v>
      </c>
      <c r="J327">
        <v>700</v>
      </c>
      <c r="K327">
        <v>1000</v>
      </c>
      <c r="L327" t="s">
        <v>48</v>
      </c>
      <c r="M327" s="11">
        <v>24000</v>
      </c>
      <c r="Q327" t="str">
        <f t="shared" si="11"/>
        <v>B3 Consulting Group ABC4.1 Enterprisearkitekt</v>
      </c>
      <c r="R327" s="61">
        <v>567</v>
      </c>
      <c r="S327" s="61">
        <v>630</v>
      </c>
      <c r="T327" s="61">
        <v>700</v>
      </c>
      <c r="U327" s="61">
        <v>1000</v>
      </c>
      <c r="W327" s="61">
        <f t="shared" si="12"/>
        <v>2.4E-2</v>
      </c>
      <c r="Z327" s="61"/>
      <c r="AA327" s="61"/>
      <c r="AB327" s="61"/>
      <c r="AC327" s="61"/>
    </row>
    <row r="328" spans="1:29" ht="15" customHeight="1" x14ac:dyDescent="0.35">
      <c r="A328" t="s">
        <v>138</v>
      </c>
      <c r="B328" t="s">
        <v>113</v>
      </c>
      <c r="C328" t="s">
        <v>4</v>
      </c>
      <c r="D328" t="s">
        <v>52</v>
      </c>
      <c r="E328" t="s">
        <v>2</v>
      </c>
      <c r="F328" t="s">
        <v>63</v>
      </c>
      <c r="G328" t="s">
        <v>54</v>
      </c>
      <c r="H328">
        <v>567</v>
      </c>
      <c r="I328">
        <v>630</v>
      </c>
      <c r="J328">
        <v>700</v>
      </c>
      <c r="K328">
        <v>1000</v>
      </c>
      <c r="L328" t="s">
        <v>48</v>
      </c>
      <c r="M328" s="11">
        <v>24000</v>
      </c>
      <c r="Q328" t="str">
        <f t="shared" si="11"/>
        <v>B3 Consulting Group ABC4.2 Verksamhetsarkitekt</v>
      </c>
      <c r="R328" s="61">
        <v>567</v>
      </c>
      <c r="S328" s="61">
        <v>630</v>
      </c>
      <c r="T328" s="61">
        <v>700</v>
      </c>
      <c r="U328" s="61">
        <v>1000</v>
      </c>
      <c r="W328" s="61">
        <f t="shared" si="12"/>
        <v>2.4E-2</v>
      </c>
      <c r="Z328" s="61"/>
      <c r="AA328" s="61"/>
      <c r="AB328" s="61"/>
      <c r="AC328" s="61"/>
    </row>
    <row r="329" spans="1:29" ht="15" customHeight="1" x14ac:dyDescent="0.35">
      <c r="A329" t="s">
        <v>138</v>
      </c>
      <c r="B329" t="s">
        <v>113</v>
      </c>
      <c r="C329" t="s">
        <v>4</v>
      </c>
      <c r="D329" t="s">
        <v>52</v>
      </c>
      <c r="E329" t="s">
        <v>2</v>
      </c>
      <c r="F329" t="s">
        <v>63</v>
      </c>
      <c r="G329" t="s">
        <v>55</v>
      </c>
      <c r="H329">
        <v>567</v>
      </c>
      <c r="I329">
        <v>630</v>
      </c>
      <c r="J329">
        <v>700</v>
      </c>
      <c r="K329">
        <v>1000</v>
      </c>
      <c r="L329" t="s">
        <v>48</v>
      </c>
      <c r="M329" s="11">
        <v>24000</v>
      </c>
      <c r="Q329" t="str">
        <f t="shared" si="11"/>
        <v>B3 Consulting Group ABC4.3 Lösningsarkitekt</v>
      </c>
      <c r="R329" s="61">
        <v>567</v>
      </c>
      <c r="S329" s="61">
        <v>630</v>
      </c>
      <c r="T329" s="61">
        <v>700</v>
      </c>
      <c r="U329" s="61">
        <v>1000</v>
      </c>
      <c r="W329" s="61">
        <f t="shared" si="12"/>
        <v>2.4E-2</v>
      </c>
      <c r="Z329" s="61"/>
      <c r="AA329" s="61"/>
      <c r="AB329" s="61"/>
      <c r="AC329" s="61"/>
    </row>
    <row r="330" spans="1:29" ht="15" customHeight="1" x14ac:dyDescent="0.35">
      <c r="A330" t="s">
        <v>138</v>
      </c>
      <c r="B330" t="s">
        <v>113</v>
      </c>
      <c r="C330" t="s">
        <v>4</v>
      </c>
      <c r="D330" t="s">
        <v>52</v>
      </c>
      <c r="E330" t="s">
        <v>2</v>
      </c>
      <c r="F330" t="s">
        <v>63</v>
      </c>
      <c r="G330" t="s">
        <v>56</v>
      </c>
      <c r="H330">
        <v>567</v>
      </c>
      <c r="I330">
        <v>630</v>
      </c>
      <c r="J330">
        <v>700</v>
      </c>
      <c r="K330">
        <v>1000</v>
      </c>
      <c r="L330" t="s">
        <v>48</v>
      </c>
      <c r="M330" s="11">
        <v>24000</v>
      </c>
      <c r="Q330" t="str">
        <f t="shared" si="11"/>
        <v>B3 Consulting Group ABC4.4 Mjukvaruarkitekt</v>
      </c>
      <c r="R330" s="61">
        <v>567</v>
      </c>
      <c r="S330" s="61">
        <v>630</v>
      </c>
      <c r="T330" s="61">
        <v>700</v>
      </c>
      <c r="U330" s="61">
        <v>1000</v>
      </c>
      <c r="W330" s="61">
        <f t="shared" si="12"/>
        <v>2.4E-2</v>
      </c>
      <c r="Z330" s="61"/>
      <c r="AA330" s="61"/>
      <c r="AB330" s="61"/>
      <c r="AC330" s="61"/>
    </row>
    <row r="331" spans="1:29" ht="15" customHeight="1" x14ac:dyDescent="0.35">
      <c r="A331" t="s">
        <v>138</v>
      </c>
      <c r="B331" t="s">
        <v>113</v>
      </c>
      <c r="C331" t="s">
        <v>4</v>
      </c>
      <c r="D331" t="s">
        <v>52</v>
      </c>
      <c r="E331" t="s">
        <v>2</v>
      </c>
      <c r="F331" t="s">
        <v>63</v>
      </c>
      <c r="G331" t="s">
        <v>57</v>
      </c>
      <c r="H331">
        <v>567</v>
      </c>
      <c r="I331">
        <v>630</v>
      </c>
      <c r="J331">
        <v>700</v>
      </c>
      <c r="K331">
        <v>1000</v>
      </c>
      <c r="L331" t="s">
        <v>48</v>
      </c>
      <c r="M331" s="11">
        <v>24000</v>
      </c>
      <c r="Q331" t="str">
        <f t="shared" si="11"/>
        <v>B3 Consulting Group ABC4.5 Infrastrukturarkitekt</v>
      </c>
      <c r="R331" s="61">
        <v>567</v>
      </c>
      <c r="S331" s="61">
        <v>630</v>
      </c>
      <c r="T331" s="61">
        <v>700</v>
      </c>
      <c r="U331" s="61">
        <v>1000</v>
      </c>
      <c r="W331" s="61">
        <f t="shared" si="12"/>
        <v>2.4E-2</v>
      </c>
      <c r="Z331" s="61"/>
      <c r="AA331" s="61"/>
      <c r="AB331" s="61"/>
      <c r="AC331" s="61"/>
    </row>
    <row r="332" spans="1:29" ht="15" customHeight="1" x14ac:dyDescent="0.35">
      <c r="A332" t="s">
        <v>138</v>
      </c>
      <c r="B332" t="s">
        <v>113</v>
      </c>
      <c r="C332" t="s">
        <v>4</v>
      </c>
      <c r="D332" t="s">
        <v>58</v>
      </c>
      <c r="E332" t="s">
        <v>2</v>
      </c>
      <c r="F332" t="s">
        <v>63</v>
      </c>
      <c r="G332" t="s">
        <v>22</v>
      </c>
      <c r="H332">
        <v>441</v>
      </c>
      <c r="I332">
        <v>490</v>
      </c>
      <c r="J332">
        <v>700</v>
      </c>
      <c r="K332">
        <v>1000</v>
      </c>
      <c r="L332" t="s">
        <v>48</v>
      </c>
      <c r="M332" s="11">
        <v>24000</v>
      </c>
      <c r="Q332" t="str">
        <f t="shared" si="11"/>
        <v>B3 Consulting Group ABC5.1 Säkerhetsstrateg/Säkerhetsanalytiker</v>
      </c>
      <c r="R332" s="61">
        <v>441</v>
      </c>
      <c r="S332" s="61">
        <v>490</v>
      </c>
      <c r="T332" s="61">
        <v>700</v>
      </c>
      <c r="U332" s="61">
        <v>1000</v>
      </c>
      <c r="W332" s="61">
        <f t="shared" si="12"/>
        <v>2.4E-2</v>
      </c>
      <c r="Z332" s="61"/>
      <c r="AA332" s="61"/>
      <c r="AB332" s="61"/>
      <c r="AC332" s="61"/>
    </row>
    <row r="333" spans="1:29" ht="15" customHeight="1" x14ac:dyDescent="0.35">
      <c r="A333" t="s">
        <v>138</v>
      </c>
      <c r="B333" t="s">
        <v>113</v>
      </c>
      <c r="C333" t="s">
        <v>4</v>
      </c>
      <c r="D333" t="s">
        <v>58</v>
      </c>
      <c r="E333" t="s">
        <v>2</v>
      </c>
      <c r="F333" t="s">
        <v>63</v>
      </c>
      <c r="G333" t="s">
        <v>23</v>
      </c>
      <c r="H333">
        <v>441</v>
      </c>
      <c r="I333">
        <v>490</v>
      </c>
      <c r="J333">
        <v>700</v>
      </c>
      <c r="K333">
        <v>1000</v>
      </c>
      <c r="L333" t="s">
        <v>48</v>
      </c>
      <c r="M333" s="11">
        <v>24000</v>
      </c>
      <c r="Q333" t="str">
        <f t="shared" si="11"/>
        <v>B3 Consulting Group ABC5.2 Risk Management</v>
      </c>
      <c r="R333" s="61">
        <v>441</v>
      </c>
      <c r="S333" s="61">
        <v>490</v>
      </c>
      <c r="T333" s="61">
        <v>700</v>
      </c>
      <c r="U333" s="61">
        <v>1000</v>
      </c>
      <c r="W333" s="61">
        <f t="shared" si="12"/>
        <v>2.4E-2</v>
      </c>
      <c r="Z333" s="61"/>
      <c r="AA333" s="61"/>
      <c r="AB333" s="61"/>
      <c r="AC333" s="61"/>
    </row>
    <row r="334" spans="1:29" ht="15" customHeight="1" x14ac:dyDescent="0.35">
      <c r="A334" t="s">
        <v>138</v>
      </c>
      <c r="B334" t="s">
        <v>113</v>
      </c>
      <c r="C334" t="s">
        <v>4</v>
      </c>
      <c r="D334" t="s">
        <v>58</v>
      </c>
      <c r="E334" t="s">
        <v>3</v>
      </c>
      <c r="F334" t="s">
        <v>63</v>
      </c>
      <c r="G334" t="s">
        <v>24</v>
      </c>
      <c r="H334">
        <v>441</v>
      </c>
      <c r="I334">
        <v>490</v>
      </c>
      <c r="J334">
        <v>700</v>
      </c>
      <c r="K334">
        <v>1000</v>
      </c>
      <c r="L334" t="s">
        <v>48</v>
      </c>
      <c r="M334" s="11">
        <v>24000</v>
      </c>
      <c r="Q334" t="str">
        <f t="shared" si="11"/>
        <v>B3 Consulting Group ABC5.3 Säkerhetstekniker</v>
      </c>
      <c r="R334" s="61">
        <v>441</v>
      </c>
      <c r="S334" s="61">
        <v>490</v>
      </c>
      <c r="T334" s="61">
        <v>700</v>
      </c>
      <c r="U334" s="61">
        <v>1000</v>
      </c>
      <c r="W334" s="61">
        <f t="shared" si="12"/>
        <v>2.4E-2</v>
      </c>
      <c r="Z334" s="61"/>
      <c r="AA334" s="61"/>
      <c r="AB334" s="61"/>
      <c r="AC334" s="61"/>
    </row>
    <row r="335" spans="1:29" ht="15" customHeight="1" x14ac:dyDescent="0.35">
      <c r="A335" t="s">
        <v>138</v>
      </c>
      <c r="B335" t="s">
        <v>113</v>
      </c>
      <c r="C335" t="s">
        <v>4</v>
      </c>
      <c r="D335" t="s">
        <v>59</v>
      </c>
      <c r="E335" t="s">
        <v>2</v>
      </c>
      <c r="F335" t="s">
        <v>63</v>
      </c>
      <c r="G335" t="s">
        <v>60</v>
      </c>
      <c r="H335">
        <v>396.90000000000003</v>
      </c>
      <c r="I335">
        <v>441</v>
      </c>
      <c r="J335">
        <v>630</v>
      </c>
      <c r="K335">
        <v>900</v>
      </c>
      <c r="L335" t="s">
        <v>48</v>
      </c>
      <c r="M335" s="11">
        <v>24000</v>
      </c>
      <c r="Q335" t="str">
        <f t="shared" si="11"/>
        <v>B3 Consulting Group ABC6.1 Webbstrateg</v>
      </c>
      <c r="R335" s="61">
        <v>397</v>
      </c>
      <c r="S335" s="61">
        <v>441</v>
      </c>
      <c r="T335" s="61">
        <v>630</v>
      </c>
      <c r="U335" s="61">
        <v>900</v>
      </c>
      <c r="W335" s="61">
        <f t="shared" si="12"/>
        <v>2.4E-2</v>
      </c>
      <c r="Z335" s="61"/>
      <c r="AA335" s="61"/>
      <c r="AB335" s="61"/>
      <c r="AC335" s="61"/>
    </row>
    <row r="336" spans="1:29" ht="15" customHeight="1" x14ac:dyDescent="0.35">
      <c r="A336" t="s">
        <v>138</v>
      </c>
      <c r="B336" t="s">
        <v>113</v>
      </c>
      <c r="C336" t="s">
        <v>4</v>
      </c>
      <c r="D336" t="s">
        <v>59</v>
      </c>
      <c r="E336" t="s">
        <v>2</v>
      </c>
      <c r="F336" t="s">
        <v>63</v>
      </c>
      <c r="G336" t="s">
        <v>25</v>
      </c>
      <c r="H336">
        <v>396.90000000000003</v>
      </c>
      <c r="I336">
        <v>441</v>
      </c>
      <c r="J336">
        <v>630</v>
      </c>
      <c r="K336">
        <v>900</v>
      </c>
      <c r="L336" t="s">
        <v>48</v>
      </c>
      <c r="M336" s="11">
        <v>24000</v>
      </c>
      <c r="Q336" t="str">
        <f t="shared" si="11"/>
        <v>B3 Consulting Group ABC6.2 Interaktionsdesigner</v>
      </c>
      <c r="R336" s="61">
        <v>397</v>
      </c>
      <c r="S336" s="61">
        <v>441</v>
      </c>
      <c r="T336" s="61">
        <v>630</v>
      </c>
      <c r="U336" s="61">
        <v>900</v>
      </c>
      <c r="W336" s="61">
        <f t="shared" si="12"/>
        <v>2.4E-2</v>
      </c>
      <c r="Z336" s="61"/>
      <c r="AA336" s="61"/>
      <c r="AB336" s="61"/>
      <c r="AC336" s="61"/>
    </row>
    <row r="337" spans="1:29" ht="15" customHeight="1" x14ac:dyDescent="0.35">
      <c r="A337" t="s">
        <v>138</v>
      </c>
      <c r="B337" t="s">
        <v>113</v>
      </c>
      <c r="C337" t="s">
        <v>4</v>
      </c>
      <c r="D337" t="s">
        <v>59</v>
      </c>
      <c r="E337" t="s">
        <v>2</v>
      </c>
      <c r="F337" t="s">
        <v>63</v>
      </c>
      <c r="G337" t="s">
        <v>26</v>
      </c>
      <c r="H337">
        <v>396.90000000000003</v>
      </c>
      <c r="I337">
        <v>441</v>
      </c>
      <c r="J337">
        <v>630</v>
      </c>
      <c r="K337">
        <v>900</v>
      </c>
      <c r="L337" t="s">
        <v>48</v>
      </c>
      <c r="M337" s="11">
        <v>24000</v>
      </c>
      <c r="Q337" t="str">
        <f t="shared" si="11"/>
        <v>B3 Consulting Group ABC6.3 Grafisk formgivare</v>
      </c>
      <c r="R337" s="61">
        <v>397</v>
      </c>
      <c r="S337" s="61">
        <v>441</v>
      </c>
      <c r="T337" s="61">
        <v>630</v>
      </c>
      <c r="U337" s="61">
        <v>900</v>
      </c>
      <c r="W337" s="61">
        <f t="shared" si="12"/>
        <v>2.4E-2</v>
      </c>
      <c r="Z337" s="61"/>
      <c r="AA337" s="61"/>
      <c r="AB337" s="61"/>
      <c r="AC337" s="61"/>
    </row>
    <row r="338" spans="1:29" ht="15" customHeight="1" x14ac:dyDescent="0.35">
      <c r="A338" t="s">
        <v>138</v>
      </c>
      <c r="B338" t="s">
        <v>113</v>
      </c>
      <c r="C338" t="s">
        <v>4</v>
      </c>
      <c r="D338" t="s">
        <v>59</v>
      </c>
      <c r="E338" t="s">
        <v>3</v>
      </c>
      <c r="F338" t="s">
        <v>63</v>
      </c>
      <c r="G338" t="s">
        <v>27</v>
      </c>
      <c r="H338">
        <v>396.90000000000003</v>
      </c>
      <c r="I338">
        <v>441</v>
      </c>
      <c r="J338">
        <v>630</v>
      </c>
      <c r="K338">
        <v>900</v>
      </c>
      <c r="L338" t="s">
        <v>48</v>
      </c>
      <c r="M338" s="11">
        <v>24000</v>
      </c>
      <c r="Q338" t="str">
        <f t="shared" si="11"/>
        <v>B3 Consulting Group ABC6.4 Testare av användbarhet</v>
      </c>
      <c r="R338" s="61">
        <v>397</v>
      </c>
      <c r="S338" s="61">
        <v>441</v>
      </c>
      <c r="T338" s="61">
        <v>630</v>
      </c>
      <c r="U338" s="61">
        <v>900</v>
      </c>
      <c r="W338" s="61">
        <f t="shared" si="12"/>
        <v>2.4E-2</v>
      </c>
      <c r="Z338" s="61"/>
      <c r="AA338" s="61"/>
      <c r="AB338" s="61"/>
      <c r="AC338" s="61"/>
    </row>
    <row r="339" spans="1:29" ht="15" customHeight="1" x14ac:dyDescent="0.35">
      <c r="A339" t="s">
        <v>138</v>
      </c>
      <c r="B339" t="s">
        <v>113</v>
      </c>
      <c r="C339" t="s">
        <v>4</v>
      </c>
      <c r="D339" t="s">
        <v>61</v>
      </c>
      <c r="E339" t="s">
        <v>2</v>
      </c>
      <c r="F339" t="s">
        <v>63</v>
      </c>
      <c r="G339" t="s">
        <v>62</v>
      </c>
      <c r="H339">
        <v>315</v>
      </c>
      <c r="I339">
        <v>350</v>
      </c>
      <c r="J339">
        <v>435</v>
      </c>
      <c r="K339">
        <v>525</v>
      </c>
      <c r="L339" t="s">
        <v>48</v>
      </c>
      <c r="M339" s="11">
        <v>24000</v>
      </c>
      <c r="Q339" t="str">
        <f t="shared" si="11"/>
        <v>B3 Consulting Group ABC7.1 Teknikstöd – på plats</v>
      </c>
      <c r="R339" s="61">
        <v>315</v>
      </c>
      <c r="S339" s="61">
        <v>350</v>
      </c>
      <c r="T339" s="61">
        <v>435</v>
      </c>
      <c r="U339" s="61">
        <v>525</v>
      </c>
      <c r="W339" s="61">
        <f t="shared" si="12"/>
        <v>2.4E-2</v>
      </c>
      <c r="Z339" s="61"/>
      <c r="AA339" s="61"/>
      <c r="AB339" s="61"/>
      <c r="AC339" s="61"/>
    </row>
    <row r="340" spans="1:29" ht="15" customHeight="1" x14ac:dyDescent="0.35">
      <c r="A340" t="s">
        <v>138</v>
      </c>
      <c r="B340" t="s">
        <v>113</v>
      </c>
      <c r="C340" t="s">
        <v>6</v>
      </c>
      <c r="D340" t="s">
        <v>47</v>
      </c>
      <c r="E340" t="s">
        <v>2</v>
      </c>
      <c r="F340" t="s">
        <v>63</v>
      </c>
      <c r="G340" t="s">
        <v>10</v>
      </c>
      <c r="H340">
        <v>567</v>
      </c>
      <c r="I340">
        <v>630</v>
      </c>
      <c r="J340">
        <v>700</v>
      </c>
      <c r="K340">
        <v>1000</v>
      </c>
      <c r="L340" t="s">
        <v>48</v>
      </c>
      <c r="M340" s="11">
        <v>22000</v>
      </c>
      <c r="Q340" t="str">
        <f t="shared" si="11"/>
        <v>B3 Consulting Group ABE1.1 IT- eller Digitaliseringsstrateg</v>
      </c>
      <c r="R340" s="61">
        <v>567</v>
      </c>
      <c r="S340" s="61">
        <v>630</v>
      </c>
      <c r="T340" s="61">
        <v>700</v>
      </c>
      <c r="U340" s="61">
        <v>1000</v>
      </c>
      <c r="W340" s="61">
        <f t="shared" si="12"/>
        <v>2.1999999999999999E-2</v>
      </c>
      <c r="Z340" s="61"/>
      <c r="AA340" s="61"/>
      <c r="AB340" s="61"/>
      <c r="AC340" s="61"/>
    </row>
    <row r="341" spans="1:29" ht="15" customHeight="1" x14ac:dyDescent="0.35">
      <c r="A341" t="s">
        <v>138</v>
      </c>
      <c r="B341" t="s">
        <v>113</v>
      </c>
      <c r="C341" t="s">
        <v>6</v>
      </c>
      <c r="D341" t="s">
        <v>47</v>
      </c>
      <c r="E341" t="s">
        <v>2</v>
      </c>
      <c r="F341" t="s">
        <v>63</v>
      </c>
      <c r="G341" t="s">
        <v>11</v>
      </c>
      <c r="H341">
        <v>567</v>
      </c>
      <c r="I341">
        <v>630</v>
      </c>
      <c r="J341">
        <v>700</v>
      </c>
      <c r="K341">
        <v>1000</v>
      </c>
      <c r="L341" t="s">
        <v>48</v>
      </c>
      <c r="M341" s="11">
        <v>22000</v>
      </c>
      <c r="Q341" t="str">
        <f t="shared" si="11"/>
        <v>B3 Consulting Group ABE1.2 Modelleringsledare</v>
      </c>
      <c r="R341" s="61">
        <v>567</v>
      </c>
      <c r="S341" s="61">
        <v>630</v>
      </c>
      <c r="T341" s="61">
        <v>700</v>
      </c>
      <c r="U341" s="61">
        <v>1000</v>
      </c>
      <c r="W341" s="61">
        <f t="shared" si="12"/>
        <v>2.1999999999999999E-2</v>
      </c>
      <c r="Z341" s="61"/>
      <c r="AA341" s="61"/>
      <c r="AB341" s="61"/>
      <c r="AC341" s="61"/>
    </row>
    <row r="342" spans="1:29" ht="15" customHeight="1" x14ac:dyDescent="0.35">
      <c r="A342" t="s">
        <v>138</v>
      </c>
      <c r="B342" t="s">
        <v>113</v>
      </c>
      <c r="C342" t="s">
        <v>6</v>
      </c>
      <c r="D342" t="s">
        <v>47</v>
      </c>
      <c r="E342" t="s">
        <v>2</v>
      </c>
      <c r="F342" t="s">
        <v>63</v>
      </c>
      <c r="G342" t="s">
        <v>49</v>
      </c>
      <c r="H342">
        <v>567</v>
      </c>
      <c r="I342">
        <v>630</v>
      </c>
      <c r="J342">
        <v>700</v>
      </c>
      <c r="K342">
        <v>1000</v>
      </c>
      <c r="L342" t="s">
        <v>48</v>
      </c>
      <c r="M342" s="11">
        <v>22000</v>
      </c>
      <c r="Q342" t="str">
        <f t="shared" si="11"/>
        <v>B3 Consulting Group ABE1.3 Kravställare/Kravanalytiker</v>
      </c>
      <c r="R342" s="61">
        <v>567</v>
      </c>
      <c r="S342" s="61">
        <v>630</v>
      </c>
      <c r="T342" s="61">
        <v>700</v>
      </c>
      <c r="U342" s="61">
        <v>1000</v>
      </c>
      <c r="W342" s="61">
        <f t="shared" si="12"/>
        <v>2.1999999999999999E-2</v>
      </c>
      <c r="Z342" s="61"/>
      <c r="AA342" s="61"/>
      <c r="AB342" s="61"/>
      <c r="AC342" s="61"/>
    </row>
    <row r="343" spans="1:29" ht="15" customHeight="1" x14ac:dyDescent="0.35">
      <c r="A343" t="s">
        <v>138</v>
      </c>
      <c r="B343" t="s">
        <v>113</v>
      </c>
      <c r="C343" t="s">
        <v>6</v>
      </c>
      <c r="D343" t="s">
        <v>47</v>
      </c>
      <c r="E343" t="s">
        <v>2</v>
      </c>
      <c r="F343" t="s">
        <v>63</v>
      </c>
      <c r="G343" t="s">
        <v>12</v>
      </c>
      <c r="H343">
        <v>567</v>
      </c>
      <c r="I343">
        <v>630</v>
      </c>
      <c r="J343">
        <v>700</v>
      </c>
      <c r="K343">
        <v>1000</v>
      </c>
      <c r="L343" t="s">
        <v>48</v>
      </c>
      <c r="M343" s="11">
        <v>22000</v>
      </c>
      <c r="Q343" t="str">
        <f t="shared" si="11"/>
        <v>B3 Consulting Group ABE1.4 Metodstöd</v>
      </c>
      <c r="R343" s="61">
        <v>567</v>
      </c>
      <c r="S343" s="61">
        <v>630</v>
      </c>
      <c r="T343" s="61">
        <v>700</v>
      </c>
      <c r="U343" s="61">
        <v>1000</v>
      </c>
      <c r="W343" s="61">
        <f t="shared" si="12"/>
        <v>2.1999999999999999E-2</v>
      </c>
      <c r="Z343" s="61"/>
      <c r="AA343" s="61"/>
      <c r="AB343" s="61"/>
      <c r="AC343" s="61"/>
    </row>
    <row r="344" spans="1:29" ht="15" customHeight="1" x14ac:dyDescent="0.35">
      <c r="A344" t="s">
        <v>138</v>
      </c>
      <c r="B344" t="s">
        <v>113</v>
      </c>
      <c r="C344" t="s">
        <v>6</v>
      </c>
      <c r="D344" t="s">
        <v>50</v>
      </c>
      <c r="E344" t="s">
        <v>2</v>
      </c>
      <c r="F344" t="s">
        <v>63</v>
      </c>
      <c r="G344" t="s">
        <v>13</v>
      </c>
      <c r="H344">
        <v>452.7</v>
      </c>
      <c r="I344">
        <v>503</v>
      </c>
      <c r="J344">
        <v>718</v>
      </c>
      <c r="K344">
        <v>1025</v>
      </c>
      <c r="L344" t="s">
        <v>48</v>
      </c>
      <c r="M344" s="11">
        <v>22000</v>
      </c>
      <c r="Q344" t="str">
        <f t="shared" si="11"/>
        <v>B3 Consulting Group ABE2.1 Projektledare</v>
      </c>
      <c r="R344" s="61">
        <v>453</v>
      </c>
      <c r="S344" s="61">
        <v>503</v>
      </c>
      <c r="T344" s="61">
        <v>718</v>
      </c>
      <c r="U344" s="61">
        <v>1025</v>
      </c>
      <c r="W344" s="61">
        <f t="shared" si="12"/>
        <v>2.1999999999999999E-2</v>
      </c>
      <c r="Z344" s="61"/>
      <c r="AA344" s="61"/>
      <c r="AB344" s="61"/>
      <c r="AC344" s="61"/>
    </row>
    <row r="345" spans="1:29" ht="15" customHeight="1" x14ac:dyDescent="0.35">
      <c r="A345" t="s">
        <v>138</v>
      </c>
      <c r="B345" t="s">
        <v>113</v>
      </c>
      <c r="C345" t="s">
        <v>6</v>
      </c>
      <c r="D345" t="s">
        <v>50</v>
      </c>
      <c r="E345" t="s">
        <v>2</v>
      </c>
      <c r="F345" t="s">
        <v>63</v>
      </c>
      <c r="G345" t="s">
        <v>14</v>
      </c>
      <c r="H345">
        <v>452.7</v>
      </c>
      <c r="I345">
        <v>503</v>
      </c>
      <c r="J345">
        <v>718</v>
      </c>
      <c r="K345">
        <v>1025</v>
      </c>
      <c r="L345" t="s">
        <v>48</v>
      </c>
      <c r="M345" s="11">
        <v>22000</v>
      </c>
      <c r="Q345" t="str">
        <f t="shared" si="11"/>
        <v>B3 Consulting Group ABE2.2 Teknisk projektledare</v>
      </c>
      <c r="R345" s="61">
        <v>453</v>
      </c>
      <c r="S345" s="61">
        <v>503</v>
      </c>
      <c r="T345" s="61">
        <v>718</v>
      </c>
      <c r="U345" s="61">
        <v>1025</v>
      </c>
      <c r="W345" s="61">
        <f t="shared" si="12"/>
        <v>2.1999999999999999E-2</v>
      </c>
      <c r="Z345" s="61"/>
      <c r="AA345" s="61"/>
      <c r="AB345" s="61"/>
      <c r="AC345" s="61"/>
    </row>
    <row r="346" spans="1:29" ht="15" customHeight="1" x14ac:dyDescent="0.35">
      <c r="A346" t="s">
        <v>138</v>
      </c>
      <c r="B346" t="s">
        <v>113</v>
      </c>
      <c r="C346" t="s">
        <v>6</v>
      </c>
      <c r="D346" t="s">
        <v>50</v>
      </c>
      <c r="E346" t="s">
        <v>2</v>
      </c>
      <c r="F346" t="s">
        <v>63</v>
      </c>
      <c r="G346" t="s">
        <v>15</v>
      </c>
      <c r="H346">
        <v>452.7</v>
      </c>
      <c r="I346">
        <v>503</v>
      </c>
      <c r="J346">
        <v>718</v>
      </c>
      <c r="K346">
        <v>1025</v>
      </c>
      <c r="L346" t="s">
        <v>48</v>
      </c>
      <c r="M346" s="11">
        <v>22000</v>
      </c>
      <c r="Q346" t="str">
        <f t="shared" si="11"/>
        <v>B3 Consulting Group ABE2.3 Process-/Förändringsledare</v>
      </c>
      <c r="R346" s="61">
        <v>453</v>
      </c>
      <c r="S346" s="61">
        <v>503</v>
      </c>
      <c r="T346" s="61">
        <v>718</v>
      </c>
      <c r="U346" s="61">
        <v>1025</v>
      </c>
      <c r="W346" s="61">
        <f t="shared" si="12"/>
        <v>2.1999999999999999E-2</v>
      </c>
      <c r="Z346" s="61"/>
      <c r="AA346" s="61"/>
      <c r="AB346" s="61"/>
      <c r="AC346" s="61"/>
    </row>
    <row r="347" spans="1:29" ht="15" customHeight="1" x14ac:dyDescent="0.35">
      <c r="A347" t="s">
        <v>138</v>
      </c>
      <c r="B347" t="s">
        <v>113</v>
      </c>
      <c r="C347" t="s">
        <v>6</v>
      </c>
      <c r="D347" t="s">
        <v>50</v>
      </c>
      <c r="E347" t="s">
        <v>2</v>
      </c>
      <c r="F347" t="s">
        <v>63</v>
      </c>
      <c r="G347" t="s">
        <v>16</v>
      </c>
      <c r="H347">
        <v>452.7</v>
      </c>
      <c r="I347">
        <v>503</v>
      </c>
      <c r="J347">
        <v>718</v>
      </c>
      <c r="K347">
        <v>1025</v>
      </c>
      <c r="L347" t="s">
        <v>48</v>
      </c>
      <c r="M347" s="11">
        <v>22000</v>
      </c>
      <c r="Q347" t="str">
        <f t="shared" si="11"/>
        <v>B3 Consulting Group ABE2.4 Testledare</v>
      </c>
      <c r="R347" s="61">
        <v>453</v>
      </c>
      <c r="S347" s="61">
        <v>503</v>
      </c>
      <c r="T347" s="61">
        <v>718</v>
      </c>
      <c r="U347" s="61">
        <v>1025</v>
      </c>
      <c r="W347" s="61">
        <f t="shared" si="12"/>
        <v>2.1999999999999999E-2</v>
      </c>
      <c r="Z347" s="61"/>
      <c r="AA347" s="61"/>
      <c r="AB347" s="61"/>
      <c r="AC347" s="61"/>
    </row>
    <row r="348" spans="1:29" ht="15" customHeight="1" x14ac:dyDescent="0.35">
      <c r="A348" t="s">
        <v>138</v>
      </c>
      <c r="B348" t="s">
        <v>113</v>
      </c>
      <c r="C348" t="s">
        <v>6</v>
      </c>
      <c r="D348" t="s">
        <v>50</v>
      </c>
      <c r="E348" t="s">
        <v>2</v>
      </c>
      <c r="F348" t="s">
        <v>63</v>
      </c>
      <c r="G348" t="s">
        <v>17</v>
      </c>
      <c r="H348">
        <v>452.7</v>
      </c>
      <c r="I348">
        <v>503</v>
      </c>
      <c r="J348">
        <v>718</v>
      </c>
      <c r="K348">
        <v>1025</v>
      </c>
      <c r="L348" t="s">
        <v>48</v>
      </c>
      <c r="M348" s="11">
        <v>22000</v>
      </c>
      <c r="Q348" t="str">
        <f t="shared" si="11"/>
        <v>B3 Consulting Group ABE2.5 IT-controller</v>
      </c>
      <c r="R348" s="61">
        <v>453</v>
      </c>
      <c r="S348" s="61">
        <v>503</v>
      </c>
      <c r="T348" s="61">
        <v>718</v>
      </c>
      <c r="U348" s="61">
        <v>1025</v>
      </c>
      <c r="W348" s="61">
        <f t="shared" si="12"/>
        <v>2.1999999999999999E-2</v>
      </c>
      <c r="Z348" s="61"/>
      <c r="AA348" s="61"/>
      <c r="AB348" s="61"/>
      <c r="AC348" s="61"/>
    </row>
    <row r="349" spans="1:29" ht="15" customHeight="1" x14ac:dyDescent="0.35">
      <c r="A349" t="s">
        <v>138</v>
      </c>
      <c r="B349" t="s">
        <v>113</v>
      </c>
      <c r="C349" t="s">
        <v>6</v>
      </c>
      <c r="D349" t="s">
        <v>51</v>
      </c>
      <c r="E349" t="s">
        <v>2</v>
      </c>
      <c r="F349" t="s">
        <v>63</v>
      </c>
      <c r="G349" t="s">
        <v>18</v>
      </c>
      <c r="H349">
        <v>396.90000000000003</v>
      </c>
      <c r="I349">
        <v>441</v>
      </c>
      <c r="J349">
        <v>630</v>
      </c>
      <c r="K349">
        <v>900</v>
      </c>
      <c r="L349" t="s">
        <v>48</v>
      </c>
      <c r="M349" s="11">
        <v>22000</v>
      </c>
      <c r="Q349" t="str">
        <f t="shared" si="11"/>
        <v>B3 Consulting Group ABE3.1 Systemutvecklare</v>
      </c>
      <c r="R349" s="61">
        <v>397</v>
      </c>
      <c r="S349" s="61">
        <v>441</v>
      </c>
      <c r="T349" s="61">
        <v>630</v>
      </c>
      <c r="U349" s="61">
        <v>900</v>
      </c>
      <c r="W349" s="61">
        <f t="shared" si="12"/>
        <v>2.1999999999999999E-2</v>
      </c>
      <c r="Z349" s="61"/>
      <c r="AA349" s="61"/>
      <c r="AB349" s="61"/>
      <c r="AC349" s="61"/>
    </row>
    <row r="350" spans="1:29" ht="15" customHeight="1" x14ac:dyDescent="0.35">
      <c r="A350" t="s">
        <v>138</v>
      </c>
      <c r="B350" t="s">
        <v>113</v>
      </c>
      <c r="C350" t="s">
        <v>6</v>
      </c>
      <c r="D350" t="s">
        <v>51</v>
      </c>
      <c r="E350" t="s">
        <v>2</v>
      </c>
      <c r="F350" t="s">
        <v>63</v>
      </c>
      <c r="G350" t="s">
        <v>19</v>
      </c>
      <c r="H350">
        <v>396.90000000000003</v>
      </c>
      <c r="I350">
        <v>441</v>
      </c>
      <c r="J350">
        <v>630</v>
      </c>
      <c r="K350">
        <v>900</v>
      </c>
      <c r="L350" t="s">
        <v>48</v>
      </c>
      <c r="M350" s="11">
        <v>22000</v>
      </c>
      <c r="Q350" t="str">
        <f t="shared" si="11"/>
        <v>B3 Consulting Group ABE3.2 Systemintegratör</v>
      </c>
      <c r="R350" s="61">
        <v>397</v>
      </c>
      <c r="S350" s="61">
        <v>441</v>
      </c>
      <c r="T350" s="61">
        <v>630</v>
      </c>
      <c r="U350" s="61">
        <v>900</v>
      </c>
      <c r="W350" s="61">
        <f t="shared" si="12"/>
        <v>2.1999999999999999E-2</v>
      </c>
      <c r="Z350" s="61"/>
      <c r="AA350" s="61"/>
      <c r="AB350" s="61"/>
      <c r="AC350" s="61"/>
    </row>
    <row r="351" spans="1:29" ht="15" customHeight="1" x14ac:dyDescent="0.35">
      <c r="A351" t="s">
        <v>138</v>
      </c>
      <c r="B351" t="s">
        <v>113</v>
      </c>
      <c r="C351" t="s">
        <v>6</v>
      </c>
      <c r="D351" t="s">
        <v>51</v>
      </c>
      <c r="E351" t="s">
        <v>3</v>
      </c>
      <c r="F351" t="s">
        <v>63</v>
      </c>
      <c r="G351" t="s">
        <v>20</v>
      </c>
      <c r="H351">
        <v>396.90000000000003</v>
      </c>
      <c r="I351">
        <v>441</v>
      </c>
      <c r="J351">
        <v>630</v>
      </c>
      <c r="K351">
        <v>900</v>
      </c>
      <c r="L351" t="s">
        <v>48</v>
      </c>
      <c r="M351" s="11">
        <v>22000</v>
      </c>
      <c r="Q351" t="str">
        <f t="shared" si="11"/>
        <v>B3 Consulting Group ABE3.3 Tekniker</v>
      </c>
      <c r="R351" s="61">
        <v>397</v>
      </c>
      <c r="S351" s="61">
        <v>441</v>
      </c>
      <c r="T351" s="61">
        <v>630</v>
      </c>
      <c r="U351" s="61">
        <v>900</v>
      </c>
      <c r="W351" s="61">
        <f t="shared" si="12"/>
        <v>2.1999999999999999E-2</v>
      </c>
      <c r="Z351" s="61"/>
      <c r="AA351" s="61"/>
      <c r="AB351" s="61"/>
      <c r="AC351" s="61"/>
    </row>
    <row r="352" spans="1:29" ht="15" customHeight="1" x14ac:dyDescent="0.35">
      <c r="A352" t="s">
        <v>138</v>
      </c>
      <c r="B352" t="s">
        <v>113</v>
      </c>
      <c r="C352" t="s">
        <v>6</v>
      </c>
      <c r="D352" t="s">
        <v>51</v>
      </c>
      <c r="E352" t="s">
        <v>3</v>
      </c>
      <c r="F352" t="s">
        <v>63</v>
      </c>
      <c r="G352" t="s">
        <v>21</v>
      </c>
      <c r="H352">
        <v>396.90000000000003</v>
      </c>
      <c r="I352">
        <v>441</v>
      </c>
      <c r="J352">
        <v>630</v>
      </c>
      <c r="K352">
        <v>900</v>
      </c>
      <c r="L352" t="s">
        <v>48</v>
      </c>
      <c r="M352" s="11">
        <v>22000</v>
      </c>
      <c r="Q352" t="str">
        <f t="shared" si="11"/>
        <v>B3 Consulting Group ABE3.4 Testare</v>
      </c>
      <c r="R352" s="61">
        <v>397</v>
      </c>
      <c r="S352" s="61">
        <v>441</v>
      </c>
      <c r="T352" s="61">
        <v>630</v>
      </c>
      <c r="U352" s="61">
        <v>900</v>
      </c>
      <c r="W352" s="61">
        <f t="shared" si="12"/>
        <v>2.1999999999999999E-2</v>
      </c>
      <c r="Z352" s="61"/>
      <c r="AA352" s="61"/>
      <c r="AB352" s="61"/>
      <c r="AC352" s="61"/>
    </row>
    <row r="353" spans="1:29" ht="15" customHeight="1" x14ac:dyDescent="0.35">
      <c r="A353" t="s">
        <v>138</v>
      </c>
      <c r="B353" t="s">
        <v>113</v>
      </c>
      <c r="C353" t="s">
        <v>6</v>
      </c>
      <c r="D353" t="s">
        <v>52</v>
      </c>
      <c r="E353" t="s">
        <v>2</v>
      </c>
      <c r="F353" t="s">
        <v>63</v>
      </c>
      <c r="G353" t="s">
        <v>53</v>
      </c>
      <c r="H353">
        <v>623.70000000000005</v>
      </c>
      <c r="I353">
        <v>693</v>
      </c>
      <c r="J353">
        <v>770</v>
      </c>
      <c r="K353">
        <v>1100</v>
      </c>
      <c r="L353" t="s">
        <v>48</v>
      </c>
      <c r="M353" s="11">
        <v>22000</v>
      </c>
      <c r="Q353" t="str">
        <f t="shared" si="11"/>
        <v>B3 Consulting Group ABE4.1 Enterprisearkitekt</v>
      </c>
      <c r="R353" s="61">
        <v>624</v>
      </c>
      <c r="S353" s="61">
        <v>693</v>
      </c>
      <c r="T353" s="61">
        <v>770</v>
      </c>
      <c r="U353" s="61">
        <v>1100</v>
      </c>
      <c r="W353" s="61">
        <f t="shared" si="12"/>
        <v>2.1999999999999999E-2</v>
      </c>
      <c r="Z353" s="61"/>
      <c r="AA353" s="61"/>
      <c r="AB353" s="61"/>
      <c r="AC353" s="61"/>
    </row>
    <row r="354" spans="1:29" ht="15" customHeight="1" x14ac:dyDescent="0.35">
      <c r="A354" t="s">
        <v>138</v>
      </c>
      <c r="B354" t="s">
        <v>113</v>
      </c>
      <c r="C354" t="s">
        <v>6</v>
      </c>
      <c r="D354" t="s">
        <v>52</v>
      </c>
      <c r="E354" t="s">
        <v>2</v>
      </c>
      <c r="F354" t="s">
        <v>63</v>
      </c>
      <c r="G354" t="s">
        <v>54</v>
      </c>
      <c r="H354">
        <v>623.70000000000005</v>
      </c>
      <c r="I354">
        <v>693</v>
      </c>
      <c r="J354">
        <v>770</v>
      </c>
      <c r="K354">
        <v>1100</v>
      </c>
      <c r="L354" t="s">
        <v>48</v>
      </c>
      <c r="M354" s="11">
        <v>22000</v>
      </c>
      <c r="Q354" t="str">
        <f t="shared" si="11"/>
        <v>B3 Consulting Group ABE4.2 Verksamhetsarkitekt</v>
      </c>
      <c r="R354" s="61">
        <v>624</v>
      </c>
      <c r="S354" s="61">
        <v>693</v>
      </c>
      <c r="T354" s="61">
        <v>770</v>
      </c>
      <c r="U354" s="61">
        <v>1100</v>
      </c>
      <c r="W354" s="61">
        <f t="shared" si="12"/>
        <v>2.1999999999999999E-2</v>
      </c>
      <c r="Z354" s="61"/>
      <c r="AA354" s="61"/>
      <c r="AB354" s="61"/>
      <c r="AC354" s="61"/>
    </row>
    <row r="355" spans="1:29" ht="15" customHeight="1" x14ac:dyDescent="0.35">
      <c r="A355" t="s">
        <v>138</v>
      </c>
      <c r="B355" t="s">
        <v>113</v>
      </c>
      <c r="C355" t="s">
        <v>6</v>
      </c>
      <c r="D355" t="s">
        <v>52</v>
      </c>
      <c r="E355" t="s">
        <v>2</v>
      </c>
      <c r="F355" t="s">
        <v>63</v>
      </c>
      <c r="G355" t="s">
        <v>55</v>
      </c>
      <c r="H355">
        <v>623.70000000000005</v>
      </c>
      <c r="I355">
        <v>693</v>
      </c>
      <c r="J355">
        <v>770</v>
      </c>
      <c r="K355">
        <v>1100</v>
      </c>
      <c r="L355" t="s">
        <v>48</v>
      </c>
      <c r="M355" s="11">
        <v>22000</v>
      </c>
      <c r="Q355" t="str">
        <f t="shared" si="11"/>
        <v>B3 Consulting Group ABE4.3 Lösningsarkitekt</v>
      </c>
      <c r="R355" s="61">
        <v>624</v>
      </c>
      <c r="S355" s="61">
        <v>693</v>
      </c>
      <c r="T355" s="61">
        <v>770</v>
      </c>
      <c r="U355" s="61">
        <v>1100</v>
      </c>
      <c r="W355" s="61">
        <f t="shared" si="12"/>
        <v>2.1999999999999999E-2</v>
      </c>
      <c r="Z355" s="61"/>
      <c r="AA355" s="61"/>
      <c r="AB355" s="61"/>
      <c r="AC355" s="61"/>
    </row>
    <row r="356" spans="1:29" ht="15" customHeight="1" x14ac:dyDescent="0.35">
      <c r="A356" t="s">
        <v>138</v>
      </c>
      <c r="B356" t="s">
        <v>113</v>
      </c>
      <c r="C356" t="s">
        <v>6</v>
      </c>
      <c r="D356" t="s">
        <v>52</v>
      </c>
      <c r="E356" t="s">
        <v>2</v>
      </c>
      <c r="F356" t="s">
        <v>63</v>
      </c>
      <c r="G356" t="s">
        <v>56</v>
      </c>
      <c r="H356">
        <v>623.70000000000005</v>
      </c>
      <c r="I356">
        <v>693</v>
      </c>
      <c r="J356">
        <v>770</v>
      </c>
      <c r="K356">
        <v>1100</v>
      </c>
      <c r="L356" t="s">
        <v>48</v>
      </c>
      <c r="M356" s="11">
        <v>22000</v>
      </c>
      <c r="Q356" t="str">
        <f t="shared" si="11"/>
        <v>B3 Consulting Group ABE4.4 Mjukvaruarkitekt</v>
      </c>
      <c r="R356" s="61">
        <v>624</v>
      </c>
      <c r="S356" s="61">
        <v>693</v>
      </c>
      <c r="T356" s="61">
        <v>770</v>
      </c>
      <c r="U356" s="61">
        <v>1100</v>
      </c>
      <c r="W356" s="61">
        <f t="shared" si="12"/>
        <v>2.1999999999999999E-2</v>
      </c>
      <c r="Z356" s="61"/>
      <c r="AA356" s="61"/>
      <c r="AB356" s="61"/>
      <c r="AC356" s="61"/>
    </row>
    <row r="357" spans="1:29" ht="15" customHeight="1" x14ac:dyDescent="0.35">
      <c r="A357" t="s">
        <v>138</v>
      </c>
      <c r="B357" t="s">
        <v>113</v>
      </c>
      <c r="C357" t="s">
        <v>6</v>
      </c>
      <c r="D357" t="s">
        <v>52</v>
      </c>
      <c r="E357" t="s">
        <v>2</v>
      </c>
      <c r="F357" t="s">
        <v>63</v>
      </c>
      <c r="G357" t="s">
        <v>57</v>
      </c>
      <c r="H357">
        <v>623.70000000000005</v>
      </c>
      <c r="I357">
        <v>693</v>
      </c>
      <c r="J357">
        <v>770</v>
      </c>
      <c r="K357">
        <v>1100</v>
      </c>
      <c r="L357" t="s">
        <v>48</v>
      </c>
      <c r="M357" s="11">
        <v>22000</v>
      </c>
      <c r="Q357" t="str">
        <f t="shared" si="11"/>
        <v>B3 Consulting Group ABE4.5 Infrastrukturarkitekt</v>
      </c>
      <c r="R357" s="61">
        <v>624</v>
      </c>
      <c r="S357" s="61">
        <v>693</v>
      </c>
      <c r="T357" s="61">
        <v>770</v>
      </c>
      <c r="U357" s="61">
        <v>1100</v>
      </c>
      <c r="W357" s="61">
        <f t="shared" si="12"/>
        <v>2.1999999999999999E-2</v>
      </c>
      <c r="Z357" s="61"/>
      <c r="AA357" s="61"/>
      <c r="AB357" s="61"/>
      <c r="AC357" s="61"/>
    </row>
    <row r="358" spans="1:29" ht="15" customHeight="1" x14ac:dyDescent="0.35">
      <c r="A358" t="s">
        <v>138</v>
      </c>
      <c r="B358" t="s">
        <v>113</v>
      </c>
      <c r="C358" t="s">
        <v>6</v>
      </c>
      <c r="D358" t="s">
        <v>58</v>
      </c>
      <c r="E358" t="s">
        <v>2</v>
      </c>
      <c r="F358" t="s">
        <v>63</v>
      </c>
      <c r="G358" t="s">
        <v>22</v>
      </c>
      <c r="H358">
        <v>485.1</v>
      </c>
      <c r="I358">
        <v>539</v>
      </c>
      <c r="J358">
        <v>770</v>
      </c>
      <c r="K358">
        <v>1100</v>
      </c>
      <c r="L358" t="s">
        <v>48</v>
      </c>
      <c r="M358" s="11">
        <v>22000</v>
      </c>
      <c r="Q358" t="str">
        <f t="shared" si="11"/>
        <v>B3 Consulting Group ABE5.1 Säkerhetsstrateg/Säkerhetsanalytiker</v>
      </c>
      <c r="R358" s="61">
        <v>485</v>
      </c>
      <c r="S358" s="61">
        <v>539</v>
      </c>
      <c r="T358" s="61">
        <v>770</v>
      </c>
      <c r="U358" s="61">
        <v>1100</v>
      </c>
      <c r="W358" s="61">
        <f t="shared" si="12"/>
        <v>2.1999999999999999E-2</v>
      </c>
      <c r="Z358" s="61"/>
      <c r="AA358" s="61"/>
      <c r="AB358" s="61"/>
      <c r="AC358" s="61"/>
    </row>
    <row r="359" spans="1:29" ht="15" customHeight="1" x14ac:dyDescent="0.35">
      <c r="A359" t="s">
        <v>138</v>
      </c>
      <c r="B359" t="s">
        <v>113</v>
      </c>
      <c r="C359" t="s">
        <v>6</v>
      </c>
      <c r="D359" t="s">
        <v>58</v>
      </c>
      <c r="E359" t="s">
        <v>2</v>
      </c>
      <c r="F359" t="s">
        <v>63</v>
      </c>
      <c r="G359" t="s">
        <v>23</v>
      </c>
      <c r="H359">
        <v>485.1</v>
      </c>
      <c r="I359">
        <v>539</v>
      </c>
      <c r="J359">
        <v>770</v>
      </c>
      <c r="K359">
        <v>1100</v>
      </c>
      <c r="L359" t="s">
        <v>48</v>
      </c>
      <c r="M359" s="11">
        <v>22000</v>
      </c>
      <c r="Q359" t="str">
        <f t="shared" si="11"/>
        <v>B3 Consulting Group ABE5.2 Risk Management</v>
      </c>
      <c r="R359" s="61">
        <v>485</v>
      </c>
      <c r="S359" s="61">
        <v>539</v>
      </c>
      <c r="T359" s="61">
        <v>770</v>
      </c>
      <c r="U359" s="61">
        <v>1100</v>
      </c>
      <c r="W359" s="61">
        <f t="shared" si="12"/>
        <v>2.1999999999999999E-2</v>
      </c>
      <c r="Z359" s="61"/>
      <c r="AA359" s="61"/>
      <c r="AB359" s="61"/>
      <c r="AC359" s="61"/>
    </row>
    <row r="360" spans="1:29" ht="15" customHeight="1" x14ac:dyDescent="0.35">
      <c r="A360" t="s">
        <v>138</v>
      </c>
      <c r="B360" t="s">
        <v>113</v>
      </c>
      <c r="C360" t="s">
        <v>6</v>
      </c>
      <c r="D360" t="s">
        <v>58</v>
      </c>
      <c r="E360" t="s">
        <v>3</v>
      </c>
      <c r="F360" t="s">
        <v>63</v>
      </c>
      <c r="G360" t="s">
        <v>24</v>
      </c>
      <c r="H360">
        <v>485.1</v>
      </c>
      <c r="I360">
        <v>539</v>
      </c>
      <c r="J360">
        <v>770</v>
      </c>
      <c r="K360">
        <v>1100</v>
      </c>
      <c r="L360" t="s">
        <v>48</v>
      </c>
      <c r="M360" s="11">
        <v>22000</v>
      </c>
      <c r="Q360" t="str">
        <f t="shared" si="11"/>
        <v>B3 Consulting Group ABE5.3 Säkerhetstekniker</v>
      </c>
      <c r="R360" s="61">
        <v>485</v>
      </c>
      <c r="S360" s="61">
        <v>539</v>
      </c>
      <c r="T360" s="61">
        <v>770</v>
      </c>
      <c r="U360" s="61">
        <v>1100</v>
      </c>
      <c r="W360" s="61">
        <f t="shared" si="12"/>
        <v>2.1999999999999999E-2</v>
      </c>
      <c r="Z360" s="61"/>
      <c r="AA360" s="61"/>
      <c r="AB360" s="61"/>
      <c r="AC360" s="61"/>
    </row>
    <row r="361" spans="1:29" ht="15" customHeight="1" x14ac:dyDescent="0.35">
      <c r="A361" t="s">
        <v>138</v>
      </c>
      <c r="B361" t="s">
        <v>113</v>
      </c>
      <c r="C361" t="s">
        <v>6</v>
      </c>
      <c r="D361" t="s">
        <v>59</v>
      </c>
      <c r="E361" t="s">
        <v>2</v>
      </c>
      <c r="F361" t="s">
        <v>63</v>
      </c>
      <c r="G361" t="s">
        <v>60</v>
      </c>
      <c r="H361">
        <v>396.90000000000003</v>
      </c>
      <c r="I361">
        <v>441</v>
      </c>
      <c r="J361">
        <v>630</v>
      </c>
      <c r="K361">
        <v>900</v>
      </c>
      <c r="L361" t="s">
        <v>48</v>
      </c>
      <c r="M361" s="11">
        <v>22000</v>
      </c>
      <c r="Q361" t="str">
        <f t="shared" si="11"/>
        <v>B3 Consulting Group ABE6.1 Webbstrateg</v>
      </c>
      <c r="R361" s="61">
        <v>397</v>
      </c>
      <c r="S361" s="61">
        <v>441</v>
      </c>
      <c r="T361" s="61">
        <v>630</v>
      </c>
      <c r="U361" s="61">
        <v>900</v>
      </c>
      <c r="W361" s="61">
        <f t="shared" si="12"/>
        <v>2.1999999999999999E-2</v>
      </c>
      <c r="Z361" s="61"/>
      <c r="AA361" s="61"/>
      <c r="AB361" s="61"/>
      <c r="AC361" s="61"/>
    </row>
    <row r="362" spans="1:29" ht="15" customHeight="1" x14ac:dyDescent="0.35">
      <c r="A362" t="s">
        <v>138</v>
      </c>
      <c r="B362" t="s">
        <v>113</v>
      </c>
      <c r="C362" t="s">
        <v>6</v>
      </c>
      <c r="D362" t="s">
        <v>59</v>
      </c>
      <c r="E362" t="s">
        <v>2</v>
      </c>
      <c r="F362" t="s">
        <v>63</v>
      </c>
      <c r="G362" t="s">
        <v>25</v>
      </c>
      <c r="H362">
        <v>396.90000000000003</v>
      </c>
      <c r="I362">
        <v>441</v>
      </c>
      <c r="J362">
        <v>630</v>
      </c>
      <c r="K362">
        <v>900</v>
      </c>
      <c r="L362" t="s">
        <v>48</v>
      </c>
      <c r="M362" s="11">
        <v>22000</v>
      </c>
      <c r="Q362" t="str">
        <f t="shared" si="11"/>
        <v>B3 Consulting Group ABE6.2 Interaktionsdesigner</v>
      </c>
      <c r="R362" s="61">
        <v>397</v>
      </c>
      <c r="S362" s="61">
        <v>441</v>
      </c>
      <c r="T362" s="61">
        <v>630</v>
      </c>
      <c r="U362" s="61">
        <v>900</v>
      </c>
      <c r="W362" s="61">
        <f t="shared" si="12"/>
        <v>2.1999999999999999E-2</v>
      </c>
      <c r="Z362" s="61"/>
      <c r="AA362" s="61"/>
      <c r="AB362" s="61"/>
      <c r="AC362" s="61"/>
    </row>
    <row r="363" spans="1:29" ht="15" customHeight="1" x14ac:dyDescent="0.35">
      <c r="A363" t="s">
        <v>138</v>
      </c>
      <c r="B363" t="s">
        <v>113</v>
      </c>
      <c r="C363" t="s">
        <v>6</v>
      </c>
      <c r="D363" t="s">
        <v>59</v>
      </c>
      <c r="E363" t="s">
        <v>2</v>
      </c>
      <c r="F363" t="s">
        <v>63</v>
      </c>
      <c r="G363" t="s">
        <v>26</v>
      </c>
      <c r="H363">
        <v>396.90000000000003</v>
      </c>
      <c r="I363">
        <v>441</v>
      </c>
      <c r="J363">
        <v>630</v>
      </c>
      <c r="K363">
        <v>900</v>
      </c>
      <c r="L363" t="s">
        <v>48</v>
      </c>
      <c r="M363" s="11">
        <v>22000</v>
      </c>
      <c r="Q363" t="str">
        <f t="shared" si="11"/>
        <v>B3 Consulting Group ABE6.3 Grafisk formgivare</v>
      </c>
      <c r="R363" s="61">
        <v>397</v>
      </c>
      <c r="S363" s="61">
        <v>441</v>
      </c>
      <c r="T363" s="61">
        <v>630</v>
      </c>
      <c r="U363" s="61">
        <v>900</v>
      </c>
      <c r="W363" s="61">
        <f t="shared" si="12"/>
        <v>2.1999999999999999E-2</v>
      </c>
      <c r="Z363" s="61"/>
      <c r="AA363" s="61"/>
      <c r="AB363" s="61"/>
      <c r="AC363" s="61"/>
    </row>
    <row r="364" spans="1:29" ht="15" customHeight="1" x14ac:dyDescent="0.35">
      <c r="A364" t="s">
        <v>138</v>
      </c>
      <c r="B364" t="s">
        <v>113</v>
      </c>
      <c r="C364" t="s">
        <v>6</v>
      </c>
      <c r="D364" t="s">
        <v>59</v>
      </c>
      <c r="E364" t="s">
        <v>3</v>
      </c>
      <c r="F364" t="s">
        <v>63</v>
      </c>
      <c r="G364" t="s">
        <v>27</v>
      </c>
      <c r="H364">
        <v>396.90000000000003</v>
      </c>
      <c r="I364">
        <v>441</v>
      </c>
      <c r="J364">
        <v>630</v>
      </c>
      <c r="K364">
        <v>900</v>
      </c>
      <c r="L364" t="s">
        <v>48</v>
      </c>
      <c r="M364" s="11">
        <v>22000</v>
      </c>
      <c r="Q364" t="str">
        <f t="shared" si="11"/>
        <v>B3 Consulting Group ABE6.4 Testare av användbarhet</v>
      </c>
      <c r="R364" s="61">
        <v>397</v>
      </c>
      <c r="S364" s="61">
        <v>441</v>
      </c>
      <c r="T364" s="61">
        <v>630</v>
      </c>
      <c r="U364" s="61">
        <v>900</v>
      </c>
      <c r="W364" s="61">
        <f t="shared" si="12"/>
        <v>2.1999999999999999E-2</v>
      </c>
      <c r="Z364" s="61"/>
      <c r="AA364" s="61"/>
      <c r="AB364" s="61"/>
      <c r="AC364" s="61"/>
    </row>
    <row r="365" spans="1:29" ht="15" customHeight="1" x14ac:dyDescent="0.35">
      <c r="A365" t="s">
        <v>138</v>
      </c>
      <c r="B365" t="s">
        <v>113</v>
      </c>
      <c r="C365" t="s">
        <v>6</v>
      </c>
      <c r="D365" t="s">
        <v>61</v>
      </c>
      <c r="E365" t="s">
        <v>2</v>
      </c>
      <c r="F365" t="s">
        <v>63</v>
      </c>
      <c r="G365" t="s">
        <v>62</v>
      </c>
      <c r="H365">
        <v>333</v>
      </c>
      <c r="I365">
        <v>370</v>
      </c>
      <c r="J365">
        <v>470</v>
      </c>
      <c r="K365">
        <v>580</v>
      </c>
      <c r="L365" t="s">
        <v>48</v>
      </c>
      <c r="M365" s="11">
        <v>22000</v>
      </c>
      <c r="Q365" t="str">
        <f t="shared" si="11"/>
        <v>B3 Consulting Group ABE7.1 Teknikstöd – på plats</v>
      </c>
      <c r="R365" s="61">
        <v>333</v>
      </c>
      <c r="S365" s="61">
        <v>370</v>
      </c>
      <c r="T365" s="61">
        <v>470</v>
      </c>
      <c r="U365" s="61">
        <v>580</v>
      </c>
      <c r="W365" s="61">
        <f t="shared" si="12"/>
        <v>2.1999999999999999E-2</v>
      </c>
      <c r="Z365" s="61"/>
      <c r="AA365" s="61"/>
      <c r="AB365" s="61"/>
      <c r="AC365" s="61"/>
    </row>
    <row r="366" spans="1:29" ht="15" customHeight="1" x14ac:dyDescent="0.35">
      <c r="A366" t="s">
        <v>138</v>
      </c>
      <c r="B366" t="s">
        <v>113</v>
      </c>
      <c r="C366" t="s">
        <v>8</v>
      </c>
      <c r="D366" t="s">
        <v>47</v>
      </c>
      <c r="E366" t="s">
        <v>2</v>
      </c>
      <c r="F366" t="s">
        <v>63</v>
      </c>
      <c r="G366" t="s">
        <v>10</v>
      </c>
      <c r="H366">
        <v>567</v>
      </c>
      <c r="I366">
        <v>630</v>
      </c>
      <c r="J366">
        <v>700</v>
      </c>
      <c r="K366">
        <v>1000</v>
      </c>
      <c r="L366" t="s">
        <v>48</v>
      </c>
      <c r="M366" s="11">
        <v>29200</v>
      </c>
      <c r="Q366" t="str">
        <f t="shared" si="11"/>
        <v>B3 Consulting Group ABG1.1 IT- eller Digitaliseringsstrateg</v>
      </c>
      <c r="R366" s="61">
        <v>567</v>
      </c>
      <c r="S366" s="61">
        <v>630</v>
      </c>
      <c r="T366" s="61">
        <v>700</v>
      </c>
      <c r="U366" s="61">
        <v>1000</v>
      </c>
      <c r="W366" s="61">
        <f t="shared" si="12"/>
        <v>2.92E-2</v>
      </c>
      <c r="Z366" s="61"/>
      <c r="AA366" s="61"/>
      <c r="AB366" s="61"/>
      <c r="AC366" s="61"/>
    </row>
    <row r="367" spans="1:29" ht="15" customHeight="1" x14ac:dyDescent="0.35">
      <c r="A367" t="s">
        <v>138</v>
      </c>
      <c r="B367" t="s">
        <v>113</v>
      </c>
      <c r="C367" t="s">
        <v>8</v>
      </c>
      <c r="D367" t="s">
        <v>47</v>
      </c>
      <c r="E367" t="s">
        <v>2</v>
      </c>
      <c r="F367" t="s">
        <v>63</v>
      </c>
      <c r="G367" t="s">
        <v>11</v>
      </c>
      <c r="H367">
        <v>567</v>
      </c>
      <c r="I367">
        <v>630</v>
      </c>
      <c r="J367">
        <v>700</v>
      </c>
      <c r="K367">
        <v>1000</v>
      </c>
      <c r="L367" t="s">
        <v>48</v>
      </c>
      <c r="M367" s="11">
        <v>29200</v>
      </c>
      <c r="Q367" t="str">
        <f t="shared" si="11"/>
        <v>B3 Consulting Group ABG1.2 Modelleringsledare</v>
      </c>
      <c r="R367" s="61">
        <v>567</v>
      </c>
      <c r="S367" s="61">
        <v>630</v>
      </c>
      <c r="T367" s="61">
        <v>700</v>
      </c>
      <c r="U367" s="61">
        <v>1000</v>
      </c>
      <c r="W367" s="61">
        <f t="shared" si="12"/>
        <v>2.92E-2</v>
      </c>
      <c r="Z367" s="61"/>
      <c r="AA367" s="61"/>
      <c r="AB367" s="61"/>
      <c r="AC367" s="61"/>
    </row>
    <row r="368" spans="1:29" ht="15" customHeight="1" x14ac:dyDescent="0.35">
      <c r="A368" t="s">
        <v>138</v>
      </c>
      <c r="B368" t="s">
        <v>113</v>
      </c>
      <c r="C368" t="s">
        <v>8</v>
      </c>
      <c r="D368" t="s">
        <v>47</v>
      </c>
      <c r="E368" t="s">
        <v>2</v>
      </c>
      <c r="F368" t="s">
        <v>63</v>
      </c>
      <c r="G368" t="s">
        <v>49</v>
      </c>
      <c r="H368">
        <v>567</v>
      </c>
      <c r="I368">
        <v>630</v>
      </c>
      <c r="J368">
        <v>700</v>
      </c>
      <c r="K368">
        <v>1000</v>
      </c>
      <c r="L368" t="s">
        <v>48</v>
      </c>
      <c r="M368" s="11">
        <v>29200</v>
      </c>
      <c r="Q368" t="str">
        <f t="shared" si="11"/>
        <v>B3 Consulting Group ABG1.3 Kravställare/Kravanalytiker</v>
      </c>
      <c r="R368" s="61">
        <v>567</v>
      </c>
      <c r="S368" s="61">
        <v>630</v>
      </c>
      <c r="T368" s="61">
        <v>700</v>
      </c>
      <c r="U368" s="61">
        <v>1000</v>
      </c>
      <c r="W368" s="61">
        <f t="shared" si="12"/>
        <v>2.92E-2</v>
      </c>
      <c r="Z368" s="61"/>
      <c r="AA368" s="61"/>
      <c r="AB368" s="61"/>
      <c r="AC368" s="61"/>
    </row>
    <row r="369" spans="1:29" ht="15" customHeight="1" x14ac:dyDescent="0.35">
      <c r="A369" t="s">
        <v>138</v>
      </c>
      <c r="B369" t="s">
        <v>113</v>
      </c>
      <c r="C369" t="s">
        <v>8</v>
      </c>
      <c r="D369" t="s">
        <v>47</v>
      </c>
      <c r="E369" t="s">
        <v>2</v>
      </c>
      <c r="F369" t="s">
        <v>63</v>
      </c>
      <c r="G369" t="s">
        <v>12</v>
      </c>
      <c r="H369">
        <v>567</v>
      </c>
      <c r="I369">
        <v>630</v>
      </c>
      <c r="J369">
        <v>700</v>
      </c>
      <c r="K369">
        <v>1000</v>
      </c>
      <c r="L369" t="s">
        <v>48</v>
      </c>
      <c r="M369" s="11">
        <v>29200</v>
      </c>
      <c r="Q369" t="str">
        <f t="shared" si="11"/>
        <v>B3 Consulting Group ABG1.4 Metodstöd</v>
      </c>
      <c r="R369" s="61">
        <v>567</v>
      </c>
      <c r="S369" s="61">
        <v>630</v>
      </c>
      <c r="T369" s="61">
        <v>700</v>
      </c>
      <c r="U369" s="61">
        <v>1000</v>
      </c>
      <c r="W369" s="61">
        <f t="shared" si="12"/>
        <v>2.92E-2</v>
      </c>
      <c r="Z369" s="61"/>
      <c r="AA369" s="61"/>
      <c r="AB369" s="61"/>
      <c r="AC369" s="61"/>
    </row>
    <row r="370" spans="1:29" ht="15" customHeight="1" x14ac:dyDescent="0.35">
      <c r="A370" t="s">
        <v>138</v>
      </c>
      <c r="B370" t="s">
        <v>113</v>
      </c>
      <c r="C370" t="s">
        <v>8</v>
      </c>
      <c r="D370" t="s">
        <v>50</v>
      </c>
      <c r="E370" t="s">
        <v>2</v>
      </c>
      <c r="F370" t="s">
        <v>63</v>
      </c>
      <c r="G370" t="s">
        <v>13</v>
      </c>
      <c r="H370">
        <v>452.7</v>
      </c>
      <c r="I370">
        <v>503</v>
      </c>
      <c r="J370">
        <v>718</v>
      </c>
      <c r="K370">
        <v>1025</v>
      </c>
      <c r="L370" t="s">
        <v>48</v>
      </c>
      <c r="M370" s="11">
        <v>29200</v>
      </c>
      <c r="Q370" t="str">
        <f t="shared" si="11"/>
        <v>B3 Consulting Group ABG2.1 Projektledare</v>
      </c>
      <c r="R370" s="61">
        <v>453</v>
      </c>
      <c r="S370" s="61">
        <v>503</v>
      </c>
      <c r="T370" s="61">
        <v>718</v>
      </c>
      <c r="U370" s="61">
        <v>1025</v>
      </c>
      <c r="W370" s="61">
        <f t="shared" si="12"/>
        <v>2.92E-2</v>
      </c>
      <c r="Z370" s="61"/>
      <c r="AA370" s="61"/>
      <c r="AB370" s="61"/>
      <c r="AC370" s="61"/>
    </row>
    <row r="371" spans="1:29" ht="15" customHeight="1" x14ac:dyDescent="0.35">
      <c r="A371" t="s">
        <v>138</v>
      </c>
      <c r="B371" t="s">
        <v>113</v>
      </c>
      <c r="C371" t="s">
        <v>8</v>
      </c>
      <c r="D371" t="s">
        <v>50</v>
      </c>
      <c r="E371" t="s">
        <v>2</v>
      </c>
      <c r="F371" t="s">
        <v>63</v>
      </c>
      <c r="G371" t="s">
        <v>14</v>
      </c>
      <c r="H371">
        <v>452.7</v>
      </c>
      <c r="I371">
        <v>503</v>
      </c>
      <c r="J371">
        <v>718</v>
      </c>
      <c r="K371">
        <v>1025</v>
      </c>
      <c r="L371" t="s">
        <v>48</v>
      </c>
      <c r="M371" s="11">
        <v>29200</v>
      </c>
      <c r="Q371" t="str">
        <f t="shared" si="11"/>
        <v>B3 Consulting Group ABG2.2 Teknisk projektledare</v>
      </c>
      <c r="R371" s="61">
        <v>453</v>
      </c>
      <c r="S371" s="61">
        <v>503</v>
      </c>
      <c r="T371" s="61">
        <v>718</v>
      </c>
      <c r="U371" s="61">
        <v>1025</v>
      </c>
      <c r="W371" s="61">
        <f t="shared" si="12"/>
        <v>2.92E-2</v>
      </c>
      <c r="Z371" s="61"/>
      <c r="AA371" s="61"/>
      <c r="AB371" s="61"/>
      <c r="AC371" s="61"/>
    </row>
    <row r="372" spans="1:29" ht="15" customHeight="1" x14ac:dyDescent="0.35">
      <c r="A372" t="s">
        <v>138</v>
      </c>
      <c r="B372" t="s">
        <v>113</v>
      </c>
      <c r="C372" t="s">
        <v>8</v>
      </c>
      <c r="D372" t="s">
        <v>50</v>
      </c>
      <c r="E372" t="s">
        <v>2</v>
      </c>
      <c r="F372" t="s">
        <v>63</v>
      </c>
      <c r="G372" t="s">
        <v>15</v>
      </c>
      <c r="H372">
        <v>452.7</v>
      </c>
      <c r="I372">
        <v>503</v>
      </c>
      <c r="J372">
        <v>718</v>
      </c>
      <c r="K372">
        <v>1025</v>
      </c>
      <c r="L372" t="s">
        <v>48</v>
      </c>
      <c r="M372" s="11">
        <v>29200</v>
      </c>
      <c r="Q372" t="str">
        <f t="shared" si="11"/>
        <v>B3 Consulting Group ABG2.3 Process-/Förändringsledare</v>
      </c>
      <c r="R372" s="61">
        <v>453</v>
      </c>
      <c r="S372" s="61">
        <v>503</v>
      </c>
      <c r="T372" s="61">
        <v>718</v>
      </c>
      <c r="U372" s="61">
        <v>1025</v>
      </c>
      <c r="W372" s="61">
        <f t="shared" si="12"/>
        <v>2.92E-2</v>
      </c>
      <c r="Z372" s="61"/>
      <c r="AA372" s="61"/>
      <c r="AB372" s="61"/>
      <c r="AC372" s="61"/>
    </row>
    <row r="373" spans="1:29" ht="15" customHeight="1" x14ac:dyDescent="0.35">
      <c r="A373" t="s">
        <v>138</v>
      </c>
      <c r="B373" t="s">
        <v>113</v>
      </c>
      <c r="C373" t="s">
        <v>8</v>
      </c>
      <c r="D373" t="s">
        <v>50</v>
      </c>
      <c r="E373" t="s">
        <v>2</v>
      </c>
      <c r="F373" t="s">
        <v>63</v>
      </c>
      <c r="G373" t="s">
        <v>16</v>
      </c>
      <c r="H373">
        <v>452.7</v>
      </c>
      <c r="I373">
        <v>503</v>
      </c>
      <c r="J373">
        <v>718</v>
      </c>
      <c r="K373">
        <v>1025</v>
      </c>
      <c r="L373" t="s">
        <v>48</v>
      </c>
      <c r="M373" s="11">
        <v>29200</v>
      </c>
      <c r="Q373" t="str">
        <f t="shared" si="11"/>
        <v>B3 Consulting Group ABG2.4 Testledare</v>
      </c>
      <c r="R373" s="61">
        <v>453</v>
      </c>
      <c r="S373" s="61">
        <v>503</v>
      </c>
      <c r="T373" s="61">
        <v>718</v>
      </c>
      <c r="U373" s="61">
        <v>1025</v>
      </c>
      <c r="W373" s="61">
        <f t="shared" si="12"/>
        <v>2.92E-2</v>
      </c>
      <c r="Z373" s="61"/>
      <c r="AA373" s="61"/>
      <c r="AB373" s="61"/>
      <c r="AC373" s="61"/>
    </row>
    <row r="374" spans="1:29" ht="15" customHeight="1" x14ac:dyDescent="0.35">
      <c r="A374" t="s">
        <v>138</v>
      </c>
      <c r="B374" t="s">
        <v>113</v>
      </c>
      <c r="C374" t="s">
        <v>8</v>
      </c>
      <c r="D374" t="s">
        <v>50</v>
      </c>
      <c r="E374" t="s">
        <v>2</v>
      </c>
      <c r="F374" t="s">
        <v>63</v>
      </c>
      <c r="G374" t="s">
        <v>17</v>
      </c>
      <c r="H374">
        <v>452.7</v>
      </c>
      <c r="I374">
        <v>503</v>
      </c>
      <c r="J374">
        <v>718</v>
      </c>
      <c r="K374">
        <v>1025</v>
      </c>
      <c r="L374" t="s">
        <v>48</v>
      </c>
      <c r="M374" s="11">
        <v>29200</v>
      </c>
      <c r="Q374" t="str">
        <f t="shared" si="11"/>
        <v>B3 Consulting Group ABG2.5 IT-controller</v>
      </c>
      <c r="R374" s="61">
        <v>453</v>
      </c>
      <c r="S374" s="61">
        <v>503</v>
      </c>
      <c r="T374" s="61">
        <v>718</v>
      </c>
      <c r="U374" s="61">
        <v>1025</v>
      </c>
      <c r="W374" s="61">
        <f t="shared" si="12"/>
        <v>2.92E-2</v>
      </c>
      <c r="Z374" s="61"/>
      <c r="AA374" s="61"/>
      <c r="AB374" s="61"/>
      <c r="AC374" s="61"/>
    </row>
    <row r="375" spans="1:29" ht="15" customHeight="1" x14ac:dyDescent="0.35">
      <c r="A375" t="s">
        <v>138</v>
      </c>
      <c r="B375" t="s">
        <v>113</v>
      </c>
      <c r="C375" t="s">
        <v>8</v>
      </c>
      <c r="D375" t="s">
        <v>51</v>
      </c>
      <c r="E375" t="s">
        <v>2</v>
      </c>
      <c r="F375" t="s">
        <v>63</v>
      </c>
      <c r="G375" t="s">
        <v>18</v>
      </c>
      <c r="H375">
        <v>396.90000000000003</v>
      </c>
      <c r="I375">
        <v>441</v>
      </c>
      <c r="J375">
        <v>630</v>
      </c>
      <c r="K375">
        <v>900</v>
      </c>
      <c r="L375" t="s">
        <v>48</v>
      </c>
      <c r="M375" s="11">
        <v>29200</v>
      </c>
      <c r="Q375" t="str">
        <f t="shared" si="11"/>
        <v>B3 Consulting Group ABG3.1 Systemutvecklare</v>
      </c>
      <c r="R375" s="61">
        <v>397</v>
      </c>
      <c r="S375" s="61">
        <v>441</v>
      </c>
      <c r="T375" s="61">
        <v>630</v>
      </c>
      <c r="U375" s="61">
        <v>900</v>
      </c>
      <c r="W375" s="61">
        <f t="shared" si="12"/>
        <v>2.92E-2</v>
      </c>
      <c r="Z375" s="61"/>
      <c r="AA375" s="61"/>
      <c r="AB375" s="61"/>
      <c r="AC375" s="61"/>
    </row>
    <row r="376" spans="1:29" ht="15" customHeight="1" x14ac:dyDescent="0.35">
      <c r="A376" t="s">
        <v>138</v>
      </c>
      <c r="B376" t="s">
        <v>113</v>
      </c>
      <c r="C376" t="s">
        <v>8</v>
      </c>
      <c r="D376" t="s">
        <v>51</v>
      </c>
      <c r="E376" t="s">
        <v>2</v>
      </c>
      <c r="F376" t="s">
        <v>63</v>
      </c>
      <c r="G376" t="s">
        <v>19</v>
      </c>
      <c r="H376">
        <v>396.90000000000003</v>
      </c>
      <c r="I376">
        <v>441</v>
      </c>
      <c r="J376">
        <v>630</v>
      </c>
      <c r="K376">
        <v>900</v>
      </c>
      <c r="L376" t="s">
        <v>48</v>
      </c>
      <c r="M376" s="11">
        <v>29200</v>
      </c>
      <c r="Q376" t="str">
        <f t="shared" si="11"/>
        <v>B3 Consulting Group ABG3.2 Systemintegratör</v>
      </c>
      <c r="R376" s="61">
        <v>397</v>
      </c>
      <c r="S376" s="61">
        <v>441</v>
      </c>
      <c r="T376" s="61">
        <v>630</v>
      </c>
      <c r="U376" s="61">
        <v>900</v>
      </c>
      <c r="W376" s="61">
        <f t="shared" si="12"/>
        <v>2.92E-2</v>
      </c>
      <c r="Z376" s="61"/>
      <c r="AA376" s="61"/>
      <c r="AB376" s="61"/>
      <c r="AC376" s="61"/>
    </row>
    <row r="377" spans="1:29" ht="15" customHeight="1" x14ac:dyDescent="0.35">
      <c r="A377" t="s">
        <v>138</v>
      </c>
      <c r="B377" t="s">
        <v>113</v>
      </c>
      <c r="C377" t="s">
        <v>8</v>
      </c>
      <c r="D377" t="s">
        <v>51</v>
      </c>
      <c r="E377" t="s">
        <v>3</v>
      </c>
      <c r="F377" t="s">
        <v>63</v>
      </c>
      <c r="G377" t="s">
        <v>20</v>
      </c>
      <c r="H377">
        <v>396.90000000000003</v>
      </c>
      <c r="I377">
        <v>441</v>
      </c>
      <c r="J377">
        <v>630</v>
      </c>
      <c r="K377">
        <v>900</v>
      </c>
      <c r="L377" t="s">
        <v>48</v>
      </c>
      <c r="M377" s="11">
        <v>29200</v>
      </c>
      <c r="Q377" t="str">
        <f t="shared" si="11"/>
        <v>B3 Consulting Group ABG3.3 Tekniker</v>
      </c>
      <c r="R377" s="61">
        <v>397</v>
      </c>
      <c r="S377" s="61">
        <v>441</v>
      </c>
      <c r="T377" s="61">
        <v>630</v>
      </c>
      <c r="U377" s="61">
        <v>900</v>
      </c>
      <c r="W377" s="61">
        <f t="shared" si="12"/>
        <v>2.92E-2</v>
      </c>
      <c r="Z377" s="61"/>
      <c r="AA377" s="61"/>
      <c r="AB377" s="61"/>
      <c r="AC377" s="61"/>
    </row>
    <row r="378" spans="1:29" ht="15" customHeight="1" x14ac:dyDescent="0.35">
      <c r="A378" t="s">
        <v>138</v>
      </c>
      <c r="B378" t="s">
        <v>113</v>
      </c>
      <c r="C378" t="s">
        <v>8</v>
      </c>
      <c r="D378" t="s">
        <v>51</v>
      </c>
      <c r="E378" t="s">
        <v>3</v>
      </c>
      <c r="F378" t="s">
        <v>63</v>
      </c>
      <c r="G378" t="s">
        <v>21</v>
      </c>
      <c r="H378">
        <v>396.90000000000003</v>
      </c>
      <c r="I378">
        <v>441</v>
      </c>
      <c r="J378">
        <v>630</v>
      </c>
      <c r="K378">
        <v>900</v>
      </c>
      <c r="L378" t="s">
        <v>48</v>
      </c>
      <c r="M378" s="11">
        <v>29200</v>
      </c>
      <c r="Q378" t="str">
        <f t="shared" si="11"/>
        <v>B3 Consulting Group ABG3.4 Testare</v>
      </c>
      <c r="R378" s="61">
        <v>397</v>
      </c>
      <c r="S378" s="61">
        <v>441</v>
      </c>
      <c r="T378" s="61">
        <v>630</v>
      </c>
      <c r="U378" s="61">
        <v>900</v>
      </c>
      <c r="W378" s="61">
        <f t="shared" si="12"/>
        <v>2.92E-2</v>
      </c>
      <c r="Z378" s="61"/>
      <c r="AA378" s="61"/>
      <c r="AB378" s="61"/>
      <c r="AC378" s="61"/>
    </row>
    <row r="379" spans="1:29" ht="15" customHeight="1" x14ac:dyDescent="0.35">
      <c r="A379" t="s">
        <v>138</v>
      </c>
      <c r="B379" t="s">
        <v>113</v>
      </c>
      <c r="C379" t="s">
        <v>8</v>
      </c>
      <c r="D379" t="s">
        <v>52</v>
      </c>
      <c r="E379" t="s">
        <v>2</v>
      </c>
      <c r="F379" t="s">
        <v>63</v>
      </c>
      <c r="G379" t="s">
        <v>53</v>
      </c>
      <c r="H379">
        <v>623.70000000000005</v>
      </c>
      <c r="I379">
        <v>693</v>
      </c>
      <c r="J379">
        <v>770</v>
      </c>
      <c r="K379">
        <v>1100</v>
      </c>
      <c r="L379" t="s">
        <v>48</v>
      </c>
      <c r="M379" s="11">
        <v>29200</v>
      </c>
      <c r="Q379" t="str">
        <f t="shared" si="11"/>
        <v>B3 Consulting Group ABG4.1 Enterprisearkitekt</v>
      </c>
      <c r="R379" s="61">
        <v>624</v>
      </c>
      <c r="S379" s="61">
        <v>693</v>
      </c>
      <c r="T379" s="61">
        <v>770</v>
      </c>
      <c r="U379" s="61">
        <v>1100</v>
      </c>
      <c r="W379" s="61">
        <f t="shared" si="12"/>
        <v>2.92E-2</v>
      </c>
      <c r="Z379" s="61"/>
      <c r="AA379" s="61"/>
      <c r="AB379" s="61"/>
      <c r="AC379" s="61"/>
    </row>
    <row r="380" spans="1:29" ht="15" customHeight="1" x14ac:dyDescent="0.35">
      <c r="A380" t="s">
        <v>138</v>
      </c>
      <c r="B380" t="s">
        <v>113</v>
      </c>
      <c r="C380" t="s">
        <v>8</v>
      </c>
      <c r="D380" t="s">
        <v>52</v>
      </c>
      <c r="E380" t="s">
        <v>2</v>
      </c>
      <c r="F380" t="s">
        <v>63</v>
      </c>
      <c r="G380" t="s">
        <v>54</v>
      </c>
      <c r="H380">
        <v>623.70000000000005</v>
      </c>
      <c r="I380">
        <v>693</v>
      </c>
      <c r="J380">
        <v>770</v>
      </c>
      <c r="K380">
        <v>1100</v>
      </c>
      <c r="L380" t="s">
        <v>48</v>
      </c>
      <c r="M380" s="11">
        <v>29200</v>
      </c>
      <c r="Q380" t="str">
        <f t="shared" si="11"/>
        <v>B3 Consulting Group ABG4.2 Verksamhetsarkitekt</v>
      </c>
      <c r="R380" s="61">
        <v>624</v>
      </c>
      <c r="S380" s="61">
        <v>693</v>
      </c>
      <c r="T380" s="61">
        <v>770</v>
      </c>
      <c r="U380" s="61">
        <v>1100</v>
      </c>
      <c r="W380" s="61">
        <f t="shared" si="12"/>
        <v>2.92E-2</v>
      </c>
      <c r="Z380" s="61"/>
      <c r="AA380" s="61"/>
      <c r="AB380" s="61"/>
      <c r="AC380" s="61"/>
    </row>
    <row r="381" spans="1:29" ht="15" customHeight="1" x14ac:dyDescent="0.35">
      <c r="A381" t="s">
        <v>138</v>
      </c>
      <c r="B381" t="s">
        <v>113</v>
      </c>
      <c r="C381" t="s">
        <v>8</v>
      </c>
      <c r="D381" t="s">
        <v>52</v>
      </c>
      <c r="E381" t="s">
        <v>2</v>
      </c>
      <c r="F381" t="s">
        <v>63</v>
      </c>
      <c r="G381" t="s">
        <v>55</v>
      </c>
      <c r="H381">
        <v>623.70000000000005</v>
      </c>
      <c r="I381">
        <v>693</v>
      </c>
      <c r="J381">
        <v>770</v>
      </c>
      <c r="K381">
        <v>1100</v>
      </c>
      <c r="L381" t="s">
        <v>48</v>
      </c>
      <c r="M381" s="11">
        <v>29200</v>
      </c>
      <c r="Q381" t="str">
        <f t="shared" si="11"/>
        <v>B3 Consulting Group ABG4.3 Lösningsarkitekt</v>
      </c>
      <c r="R381" s="61">
        <v>624</v>
      </c>
      <c r="S381" s="61">
        <v>693</v>
      </c>
      <c r="T381" s="61">
        <v>770</v>
      </c>
      <c r="U381" s="61">
        <v>1100</v>
      </c>
      <c r="W381" s="61">
        <f t="shared" si="12"/>
        <v>2.92E-2</v>
      </c>
      <c r="Z381" s="61"/>
      <c r="AA381" s="61"/>
      <c r="AB381" s="61"/>
      <c r="AC381" s="61"/>
    </row>
    <row r="382" spans="1:29" x14ac:dyDescent="0.35">
      <c r="A382" t="s">
        <v>138</v>
      </c>
      <c r="B382" t="s">
        <v>113</v>
      </c>
      <c r="C382" t="s">
        <v>8</v>
      </c>
      <c r="D382" t="s">
        <v>52</v>
      </c>
      <c r="E382" t="s">
        <v>2</v>
      </c>
      <c r="F382" t="s">
        <v>63</v>
      </c>
      <c r="G382" t="s">
        <v>56</v>
      </c>
      <c r="H382">
        <v>623.70000000000005</v>
      </c>
      <c r="I382">
        <v>693</v>
      </c>
      <c r="J382">
        <v>770</v>
      </c>
      <c r="K382">
        <v>1100</v>
      </c>
      <c r="L382" t="s">
        <v>48</v>
      </c>
      <c r="M382" s="11">
        <v>29200</v>
      </c>
      <c r="Q382" t="str">
        <f t="shared" si="11"/>
        <v>B3 Consulting Group ABG4.4 Mjukvaruarkitekt</v>
      </c>
      <c r="R382" s="61">
        <v>624</v>
      </c>
      <c r="S382" s="61">
        <v>693</v>
      </c>
      <c r="T382" s="61">
        <v>770</v>
      </c>
      <c r="U382" s="61">
        <v>1100</v>
      </c>
      <c r="W382" s="61">
        <f t="shared" si="12"/>
        <v>2.92E-2</v>
      </c>
      <c r="Z382" s="61"/>
      <c r="AA382" s="61"/>
      <c r="AB382" s="61"/>
      <c r="AC382" s="61"/>
    </row>
    <row r="383" spans="1:29" x14ac:dyDescent="0.35">
      <c r="A383" t="s">
        <v>138</v>
      </c>
      <c r="B383" t="s">
        <v>113</v>
      </c>
      <c r="C383" t="s">
        <v>8</v>
      </c>
      <c r="D383" t="s">
        <v>52</v>
      </c>
      <c r="E383" t="s">
        <v>2</v>
      </c>
      <c r="F383" t="s">
        <v>63</v>
      </c>
      <c r="G383" t="s">
        <v>57</v>
      </c>
      <c r="H383">
        <v>623.70000000000005</v>
      </c>
      <c r="I383">
        <v>693</v>
      </c>
      <c r="J383">
        <v>770</v>
      </c>
      <c r="K383">
        <v>1100</v>
      </c>
      <c r="L383" t="s">
        <v>48</v>
      </c>
      <c r="M383" s="11">
        <v>29200</v>
      </c>
      <c r="Q383" t="str">
        <f t="shared" si="11"/>
        <v>B3 Consulting Group ABG4.5 Infrastrukturarkitekt</v>
      </c>
      <c r="R383" s="61">
        <v>624</v>
      </c>
      <c r="S383" s="61">
        <v>693</v>
      </c>
      <c r="T383" s="61">
        <v>770</v>
      </c>
      <c r="U383" s="61">
        <v>1100</v>
      </c>
      <c r="W383" s="61">
        <f t="shared" si="12"/>
        <v>2.92E-2</v>
      </c>
      <c r="Z383" s="61"/>
      <c r="AA383" s="61"/>
      <c r="AB383" s="61"/>
      <c r="AC383" s="61"/>
    </row>
    <row r="384" spans="1:29" x14ac:dyDescent="0.35">
      <c r="A384" t="s">
        <v>138</v>
      </c>
      <c r="B384" t="s">
        <v>113</v>
      </c>
      <c r="C384" t="s">
        <v>8</v>
      </c>
      <c r="D384" t="s">
        <v>58</v>
      </c>
      <c r="E384" t="s">
        <v>2</v>
      </c>
      <c r="F384" t="s">
        <v>63</v>
      </c>
      <c r="G384" t="s">
        <v>22</v>
      </c>
      <c r="H384">
        <v>496.8</v>
      </c>
      <c r="I384">
        <v>552</v>
      </c>
      <c r="J384">
        <v>788</v>
      </c>
      <c r="K384">
        <v>1125</v>
      </c>
      <c r="L384" t="s">
        <v>48</v>
      </c>
      <c r="M384" s="11">
        <v>29200</v>
      </c>
      <c r="Q384" t="str">
        <f t="shared" si="11"/>
        <v>B3 Consulting Group ABG5.1 Säkerhetsstrateg/Säkerhetsanalytiker</v>
      </c>
      <c r="R384" s="61">
        <v>497</v>
      </c>
      <c r="S384" s="61">
        <v>552</v>
      </c>
      <c r="T384" s="61">
        <v>788</v>
      </c>
      <c r="U384" s="61">
        <v>1125</v>
      </c>
      <c r="W384" s="61">
        <f t="shared" si="12"/>
        <v>2.92E-2</v>
      </c>
      <c r="Z384" s="61"/>
      <c r="AA384" s="61"/>
      <c r="AB384" s="61"/>
      <c r="AC384" s="61"/>
    </row>
    <row r="385" spans="1:29" x14ac:dyDescent="0.35">
      <c r="A385" t="s">
        <v>138</v>
      </c>
      <c r="B385" t="s">
        <v>113</v>
      </c>
      <c r="C385" t="s">
        <v>8</v>
      </c>
      <c r="D385" t="s">
        <v>58</v>
      </c>
      <c r="E385" t="s">
        <v>2</v>
      </c>
      <c r="F385" t="s">
        <v>63</v>
      </c>
      <c r="G385" t="s">
        <v>23</v>
      </c>
      <c r="H385">
        <v>496.8</v>
      </c>
      <c r="I385">
        <v>552</v>
      </c>
      <c r="J385">
        <v>788</v>
      </c>
      <c r="K385">
        <v>1125</v>
      </c>
      <c r="L385" t="s">
        <v>48</v>
      </c>
      <c r="M385" s="11">
        <v>29200</v>
      </c>
      <c r="Q385" t="str">
        <f t="shared" si="11"/>
        <v>B3 Consulting Group ABG5.2 Risk Management</v>
      </c>
      <c r="R385" s="61">
        <v>497</v>
      </c>
      <c r="S385" s="61">
        <v>552</v>
      </c>
      <c r="T385" s="61">
        <v>788</v>
      </c>
      <c r="U385" s="61">
        <v>1125</v>
      </c>
      <c r="W385" s="61">
        <f t="shared" si="12"/>
        <v>2.92E-2</v>
      </c>
      <c r="Z385" s="61"/>
      <c r="AA385" s="61"/>
      <c r="AB385" s="61"/>
      <c r="AC385" s="61"/>
    </row>
    <row r="386" spans="1:29" x14ac:dyDescent="0.35">
      <c r="A386" t="s">
        <v>138</v>
      </c>
      <c r="B386" t="s">
        <v>113</v>
      </c>
      <c r="C386" t="s">
        <v>8</v>
      </c>
      <c r="D386" t="s">
        <v>58</v>
      </c>
      <c r="E386" t="s">
        <v>3</v>
      </c>
      <c r="F386" t="s">
        <v>63</v>
      </c>
      <c r="G386" t="s">
        <v>24</v>
      </c>
      <c r="H386">
        <v>496.8</v>
      </c>
      <c r="I386">
        <v>552</v>
      </c>
      <c r="J386">
        <v>788</v>
      </c>
      <c r="K386">
        <v>1125</v>
      </c>
      <c r="L386" t="s">
        <v>48</v>
      </c>
      <c r="M386" s="11">
        <v>29200</v>
      </c>
      <c r="Q386" t="str">
        <f t="shared" si="11"/>
        <v>B3 Consulting Group ABG5.3 Säkerhetstekniker</v>
      </c>
      <c r="R386" s="61">
        <v>497</v>
      </c>
      <c r="S386" s="61">
        <v>552</v>
      </c>
      <c r="T386" s="61">
        <v>788</v>
      </c>
      <c r="U386" s="61">
        <v>1125</v>
      </c>
      <c r="W386" s="61">
        <f t="shared" si="12"/>
        <v>2.92E-2</v>
      </c>
      <c r="Z386" s="61"/>
      <c r="AA386" s="61"/>
      <c r="AB386" s="61"/>
      <c r="AC386" s="61"/>
    </row>
    <row r="387" spans="1:29" x14ac:dyDescent="0.35">
      <c r="A387" t="s">
        <v>138</v>
      </c>
      <c r="B387" t="s">
        <v>113</v>
      </c>
      <c r="C387" t="s">
        <v>8</v>
      </c>
      <c r="D387" t="s">
        <v>59</v>
      </c>
      <c r="E387" t="s">
        <v>2</v>
      </c>
      <c r="F387" t="s">
        <v>63</v>
      </c>
      <c r="G387" t="s">
        <v>60</v>
      </c>
      <c r="H387">
        <v>396.90000000000003</v>
      </c>
      <c r="I387">
        <v>441</v>
      </c>
      <c r="J387">
        <v>630</v>
      </c>
      <c r="K387">
        <v>900</v>
      </c>
      <c r="L387" t="s">
        <v>48</v>
      </c>
      <c r="M387" s="11">
        <v>29200</v>
      </c>
      <c r="Q387" t="str">
        <f t="shared" ref="Q387:Q450" si="13">$A387&amp;$C387&amp;$G387</f>
        <v>B3 Consulting Group ABG6.1 Webbstrateg</v>
      </c>
      <c r="R387" s="61">
        <v>397</v>
      </c>
      <c r="S387" s="61">
        <v>441</v>
      </c>
      <c r="T387" s="61">
        <v>630</v>
      </c>
      <c r="U387" s="61">
        <v>900</v>
      </c>
      <c r="W387" s="61">
        <f t="shared" ref="W387:W450" si="14">M387/1000000</f>
        <v>2.92E-2</v>
      </c>
      <c r="Z387" s="61"/>
      <c r="AA387" s="61"/>
      <c r="AB387" s="61"/>
      <c r="AC387" s="61"/>
    </row>
    <row r="388" spans="1:29" x14ac:dyDescent="0.35">
      <c r="A388" t="s">
        <v>138</v>
      </c>
      <c r="B388" t="s">
        <v>113</v>
      </c>
      <c r="C388" t="s">
        <v>8</v>
      </c>
      <c r="D388" t="s">
        <v>59</v>
      </c>
      <c r="E388" t="s">
        <v>2</v>
      </c>
      <c r="F388" t="s">
        <v>63</v>
      </c>
      <c r="G388" t="s">
        <v>25</v>
      </c>
      <c r="H388">
        <v>396.90000000000003</v>
      </c>
      <c r="I388">
        <v>441</v>
      </c>
      <c r="J388">
        <v>630</v>
      </c>
      <c r="K388">
        <v>900</v>
      </c>
      <c r="L388" t="s">
        <v>48</v>
      </c>
      <c r="M388" s="11">
        <v>29200</v>
      </c>
      <c r="Q388" t="str">
        <f t="shared" si="13"/>
        <v>B3 Consulting Group ABG6.2 Interaktionsdesigner</v>
      </c>
      <c r="R388" s="61">
        <v>397</v>
      </c>
      <c r="S388" s="61">
        <v>441</v>
      </c>
      <c r="T388" s="61">
        <v>630</v>
      </c>
      <c r="U388" s="61">
        <v>900</v>
      </c>
      <c r="W388" s="61">
        <f t="shared" si="14"/>
        <v>2.92E-2</v>
      </c>
      <c r="Z388" s="61"/>
      <c r="AA388" s="61"/>
      <c r="AB388" s="61"/>
      <c r="AC388" s="61"/>
    </row>
    <row r="389" spans="1:29" x14ac:dyDescent="0.35">
      <c r="A389" t="s">
        <v>138</v>
      </c>
      <c r="B389" t="s">
        <v>113</v>
      </c>
      <c r="C389" t="s">
        <v>8</v>
      </c>
      <c r="D389" t="s">
        <v>59</v>
      </c>
      <c r="E389" t="s">
        <v>2</v>
      </c>
      <c r="F389" t="s">
        <v>63</v>
      </c>
      <c r="G389" t="s">
        <v>26</v>
      </c>
      <c r="H389">
        <v>396.90000000000003</v>
      </c>
      <c r="I389">
        <v>441</v>
      </c>
      <c r="J389">
        <v>630</v>
      </c>
      <c r="K389">
        <v>900</v>
      </c>
      <c r="L389" t="s">
        <v>48</v>
      </c>
      <c r="M389" s="11">
        <v>29200</v>
      </c>
      <c r="Q389" t="str">
        <f t="shared" si="13"/>
        <v>B3 Consulting Group ABG6.3 Grafisk formgivare</v>
      </c>
      <c r="R389" s="61">
        <v>397</v>
      </c>
      <c r="S389" s="61">
        <v>441</v>
      </c>
      <c r="T389" s="61">
        <v>630</v>
      </c>
      <c r="U389" s="61">
        <v>900</v>
      </c>
      <c r="W389" s="61">
        <f t="shared" si="14"/>
        <v>2.92E-2</v>
      </c>
      <c r="Z389" s="61"/>
      <c r="AA389" s="61"/>
      <c r="AB389" s="61"/>
      <c r="AC389" s="61"/>
    </row>
    <row r="390" spans="1:29" x14ac:dyDescent="0.35">
      <c r="A390" t="s">
        <v>138</v>
      </c>
      <c r="B390" t="s">
        <v>113</v>
      </c>
      <c r="C390" t="s">
        <v>8</v>
      </c>
      <c r="D390" t="s">
        <v>59</v>
      </c>
      <c r="E390" t="s">
        <v>3</v>
      </c>
      <c r="F390" t="s">
        <v>63</v>
      </c>
      <c r="G390" t="s">
        <v>27</v>
      </c>
      <c r="H390">
        <v>396.90000000000003</v>
      </c>
      <c r="I390">
        <v>441</v>
      </c>
      <c r="J390">
        <v>630</v>
      </c>
      <c r="K390">
        <v>900</v>
      </c>
      <c r="L390" t="s">
        <v>48</v>
      </c>
      <c r="M390" s="11">
        <v>29200</v>
      </c>
      <c r="Q390" t="str">
        <f t="shared" si="13"/>
        <v>B3 Consulting Group ABG6.4 Testare av användbarhet</v>
      </c>
      <c r="R390" s="61">
        <v>397</v>
      </c>
      <c r="S390" s="61">
        <v>441</v>
      </c>
      <c r="T390" s="61">
        <v>630</v>
      </c>
      <c r="U390" s="61">
        <v>900</v>
      </c>
      <c r="W390" s="61">
        <f t="shared" si="14"/>
        <v>2.92E-2</v>
      </c>
      <c r="Z390" s="61"/>
      <c r="AA390" s="61"/>
      <c r="AB390" s="61"/>
      <c r="AC390" s="61"/>
    </row>
    <row r="391" spans="1:29" x14ac:dyDescent="0.35">
      <c r="A391" t="s">
        <v>138</v>
      </c>
      <c r="B391" t="s">
        <v>113</v>
      </c>
      <c r="C391" t="s">
        <v>8</v>
      </c>
      <c r="D391" t="s">
        <v>61</v>
      </c>
      <c r="E391" t="s">
        <v>2</v>
      </c>
      <c r="F391" t="s">
        <v>63</v>
      </c>
      <c r="G391" t="s">
        <v>62</v>
      </c>
      <c r="H391">
        <v>333</v>
      </c>
      <c r="I391">
        <v>370</v>
      </c>
      <c r="J391">
        <v>470</v>
      </c>
      <c r="K391">
        <v>580</v>
      </c>
      <c r="L391" t="s">
        <v>48</v>
      </c>
      <c r="M391" s="11">
        <v>29200</v>
      </c>
      <c r="Q391" t="str">
        <f t="shared" si="13"/>
        <v>B3 Consulting Group ABG7.1 Teknikstöd – på plats</v>
      </c>
      <c r="R391" s="61">
        <v>333</v>
      </c>
      <c r="S391" s="61">
        <v>370</v>
      </c>
      <c r="T391" s="61">
        <v>470</v>
      </c>
      <c r="U391" s="61">
        <v>580</v>
      </c>
      <c r="W391" s="61">
        <f t="shared" si="14"/>
        <v>2.92E-2</v>
      </c>
      <c r="Z391" s="61"/>
      <c r="AA391" s="61"/>
      <c r="AB391" s="61"/>
      <c r="AC391" s="61"/>
    </row>
    <row r="392" spans="1:29" x14ac:dyDescent="0.35">
      <c r="A392" t="s">
        <v>114</v>
      </c>
      <c r="B392" t="s">
        <v>115</v>
      </c>
      <c r="C392" t="s">
        <v>3</v>
      </c>
      <c r="D392" t="s">
        <v>47</v>
      </c>
      <c r="E392" t="s">
        <v>2</v>
      </c>
      <c r="F392" t="s">
        <v>63</v>
      </c>
      <c r="G392" t="s">
        <v>10</v>
      </c>
      <c r="H392">
        <v>277.83</v>
      </c>
      <c r="I392">
        <v>308.7</v>
      </c>
      <c r="J392">
        <v>343</v>
      </c>
      <c r="K392">
        <v>490</v>
      </c>
      <c r="L392" t="s">
        <v>48</v>
      </c>
      <c r="M392" s="11">
        <v>24000</v>
      </c>
      <c r="Q392" t="str">
        <f t="shared" si="13"/>
        <v>Capgemini Sverige ABB1.1 IT- eller Digitaliseringsstrateg</v>
      </c>
      <c r="R392" s="61">
        <v>278</v>
      </c>
      <c r="S392" s="61">
        <v>309</v>
      </c>
      <c r="T392" s="61">
        <v>343</v>
      </c>
      <c r="U392" s="61">
        <v>490</v>
      </c>
      <c r="W392" s="61">
        <f t="shared" si="14"/>
        <v>2.4E-2</v>
      </c>
      <c r="Z392" s="61"/>
      <c r="AA392" s="61"/>
      <c r="AB392" s="61"/>
      <c r="AC392" s="61"/>
    </row>
    <row r="393" spans="1:29" x14ac:dyDescent="0.35">
      <c r="A393" t="s">
        <v>114</v>
      </c>
      <c r="B393" t="s">
        <v>115</v>
      </c>
      <c r="C393" t="s">
        <v>3</v>
      </c>
      <c r="D393" t="s">
        <v>47</v>
      </c>
      <c r="E393" t="s">
        <v>2</v>
      </c>
      <c r="F393" t="s">
        <v>63</v>
      </c>
      <c r="G393" t="s">
        <v>11</v>
      </c>
      <c r="H393">
        <v>277.83</v>
      </c>
      <c r="I393">
        <v>308.7</v>
      </c>
      <c r="J393">
        <v>343</v>
      </c>
      <c r="K393">
        <v>490</v>
      </c>
      <c r="L393" t="s">
        <v>48</v>
      </c>
      <c r="M393" s="11">
        <v>24000</v>
      </c>
      <c r="Q393" t="str">
        <f t="shared" si="13"/>
        <v>Capgemini Sverige ABB1.2 Modelleringsledare</v>
      </c>
      <c r="R393" s="61">
        <v>278</v>
      </c>
      <c r="S393" s="61">
        <v>309</v>
      </c>
      <c r="T393" s="61">
        <v>343</v>
      </c>
      <c r="U393" s="61">
        <v>490</v>
      </c>
      <c r="W393" s="61">
        <f t="shared" si="14"/>
        <v>2.4E-2</v>
      </c>
      <c r="Z393" s="61"/>
      <c r="AA393" s="61"/>
      <c r="AB393" s="61"/>
      <c r="AC393" s="61"/>
    </row>
    <row r="394" spans="1:29" x14ac:dyDescent="0.35">
      <c r="A394" t="s">
        <v>114</v>
      </c>
      <c r="B394" t="s">
        <v>115</v>
      </c>
      <c r="C394" t="s">
        <v>3</v>
      </c>
      <c r="D394" t="s">
        <v>47</v>
      </c>
      <c r="E394" t="s">
        <v>2</v>
      </c>
      <c r="F394" t="s">
        <v>63</v>
      </c>
      <c r="G394" t="s">
        <v>49</v>
      </c>
      <c r="H394">
        <v>277.83</v>
      </c>
      <c r="I394">
        <v>308.7</v>
      </c>
      <c r="J394">
        <v>343</v>
      </c>
      <c r="K394">
        <v>490</v>
      </c>
      <c r="L394" t="s">
        <v>48</v>
      </c>
      <c r="M394" s="11">
        <v>24000</v>
      </c>
      <c r="Q394" t="str">
        <f t="shared" si="13"/>
        <v>Capgemini Sverige ABB1.3 Kravställare/Kravanalytiker</v>
      </c>
      <c r="R394" s="61">
        <v>278</v>
      </c>
      <c r="S394" s="61">
        <v>309</v>
      </c>
      <c r="T394" s="61">
        <v>343</v>
      </c>
      <c r="U394" s="61">
        <v>490</v>
      </c>
      <c r="W394" s="61">
        <f t="shared" si="14"/>
        <v>2.4E-2</v>
      </c>
      <c r="Z394" s="61"/>
      <c r="AA394" s="61"/>
      <c r="AB394" s="61"/>
      <c r="AC394" s="61"/>
    </row>
    <row r="395" spans="1:29" x14ac:dyDescent="0.35">
      <c r="A395" t="s">
        <v>114</v>
      </c>
      <c r="B395" t="s">
        <v>115</v>
      </c>
      <c r="C395" t="s">
        <v>3</v>
      </c>
      <c r="D395" t="s">
        <v>47</v>
      </c>
      <c r="E395" t="s">
        <v>2</v>
      </c>
      <c r="F395" t="s">
        <v>63</v>
      </c>
      <c r="G395" t="s">
        <v>12</v>
      </c>
      <c r="H395">
        <v>277.83</v>
      </c>
      <c r="I395">
        <v>308.7</v>
      </c>
      <c r="J395">
        <v>343</v>
      </c>
      <c r="K395">
        <v>490</v>
      </c>
      <c r="L395" t="s">
        <v>48</v>
      </c>
      <c r="M395" s="11">
        <v>24000</v>
      </c>
      <c r="Q395" t="str">
        <f t="shared" si="13"/>
        <v>Capgemini Sverige ABB1.4 Metodstöd</v>
      </c>
      <c r="R395" s="61">
        <v>278</v>
      </c>
      <c r="S395" s="61">
        <v>309</v>
      </c>
      <c r="T395" s="61">
        <v>343</v>
      </c>
      <c r="U395" s="61">
        <v>490</v>
      </c>
      <c r="W395" s="61">
        <f t="shared" si="14"/>
        <v>2.4E-2</v>
      </c>
      <c r="Z395" s="61"/>
      <c r="AA395" s="61"/>
      <c r="AB395" s="61"/>
      <c r="AC395" s="61"/>
    </row>
    <row r="396" spans="1:29" x14ac:dyDescent="0.35">
      <c r="A396" t="s">
        <v>114</v>
      </c>
      <c r="B396" t="s">
        <v>115</v>
      </c>
      <c r="C396" t="s">
        <v>3</v>
      </c>
      <c r="D396" t="s">
        <v>50</v>
      </c>
      <c r="E396" t="s">
        <v>2</v>
      </c>
      <c r="F396" t="s">
        <v>63</v>
      </c>
      <c r="G396" t="s">
        <v>13</v>
      </c>
      <c r="H396">
        <v>522</v>
      </c>
      <c r="I396">
        <v>580</v>
      </c>
      <c r="J396">
        <v>780</v>
      </c>
      <c r="K396">
        <v>980</v>
      </c>
      <c r="L396" t="s">
        <v>48</v>
      </c>
      <c r="M396" s="11">
        <v>24000</v>
      </c>
      <c r="Q396" t="str">
        <f t="shared" si="13"/>
        <v>Capgemini Sverige ABB2.1 Projektledare</v>
      </c>
      <c r="R396" s="61">
        <v>522</v>
      </c>
      <c r="S396" s="61">
        <v>580</v>
      </c>
      <c r="T396" s="61">
        <v>780</v>
      </c>
      <c r="U396" s="61">
        <v>980</v>
      </c>
      <c r="W396" s="61">
        <f t="shared" si="14"/>
        <v>2.4E-2</v>
      </c>
      <c r="Z396" s="61"/>
      <c r="AA396" s="61"/>
      <c r="AB396" s="61"/>
      <c r="AC396" s="61"/>
    </row>
    <row r="397" spans="1:29" x14ac:dyDescent="0.35">
      <c r="A397" t="s">
        <v>114</v>
      </c>
      <c r="B397" t="s">
        <v>115</v>
      </c>
      <c r="C397" t="s">
        <v>3</v>
      </c>
      <c r="D397" t="s">
        <v>50</v>
      </c>
      <c r="E397" t="s">
        <v>2</v>
      </c>
      <c r="F397" t="s">
        <v>63</v>
      </c>
      <c r="G397" t="s">
        <v>14</v>
      </c>
      <c r="H397">
        <v>522</v>
      </c>
      <c r="I397">
        <v>580</v>
      </c>
      <c r="J397">
        <v>780</v>
      </c>
      <c r="K397">
        <v>980</v>
      </c>
      <c r="L397" t="s">
        <v>48</v>
      </c>
      <c r="M397" s="11">
        <v>24000</v>
      </c>
      <c r="Q397" t="str">
        <f t="shared" si="13"/>
        <v>Capgemini Sverige ABB2.2 Teknisk projektledare</v>
      </c>
      <c r="R397" s="61">
        <v>522</v>
      </c>
      <c r="S397" s="61">
        <v>580</v>
      </c>
      <c r="T397" s="61">
        <v>780</v>
      </c>
      <c r="U397" s="61">
        <v>980</v>
      </c>
      <c r="W397" s="61">
        <f t="shared" si="14"/>
        <v>2.4E-2</v>
      </c>
      <c r="Z397" s="61"/>
      <c r="AA397" s="61"/>
      <c r="AB397" s="61"/>
      <c r="AC397" s="61"/>
    </row>
    <row r="398" spans="1:29" x14ac:dyDescent="0.35">
      <c r="A398" t="s">
        <v>114</v>
      </c>
      <c r="B398" t="s">
        <v>115</v>
      </c>
      <c r="C398" t="s">
        <v>3</v>
      </c>
      <c r="D398" t="s">
        <v>50</v>
      </c>
      <c r="E398" t="s">
        <v>2</v>
      </c>
      <c r="F398" t="s">
        <v>63</v>
      </c>
      <c r="G398" t="s">
        <v>15</v>
      </c>
      <c r="H398">
        <v>522</v>
      </c>
      <c r="I398">
        <v>580</v>
      </c>
      <c r="J398">
        <v>780</v>
      </c>
      <c r="K398">
        <v>980</v>
      </c>
      <c r="L398" t="s">
        <v>48</v>
      </c>
      <c r="M398" s="11">
        <v>24000</v>
      </c>
      <c r="Q398" t="str">
        <f t="shared" si="13"/>
        <v>Capgemini Sverige ABB2.3 Process-/Förändringsledare</v>
      </c>
      <c r="R398" s="61">
        <v>522</v>
      </c>
      <c r="S398" s="61">
        <v>580</v>
      </c>
      <c r="T398" s="61">
        <v>780</v>
      </c>
      <c r="U398" s="61">
        <v>980</v>
      </c>
      <c r="W398" s="61">
        <f t="shared" si="14"/>
        <v>2.4E-2</v>
      </c>
      <c r="Z398" s="61"/>
      <c r="AA398" s="61"/>
      <c r="AB398" s="61"/>
      <c r="AC398" s="61"/>
    </row>
    <row r="399" spans="1:29" x14ac:dyDescent="0.35">
      <c r="A399" t="s">
        <v>114</v>
      </c>
      <c r="B399" t="s">
        <v>115</v>
      </c>
      <c r="C399" t="s">
        <v>3</v>
      </c>
      <c r="D399" t="s">
        <v>50</v>
      </c>
      <c r="E399" t="s">
        <v>2</v>
      </c>
      <c r="F399" t="s">
        <v>63</v>
      </c>
      <c r="G399" t="s">
        <v>16</v>
      </c>
      <c r="H399">
        <v>522</v>
      </c>
      <c r="I399">
        <v>580</v>
      </c>
      <c r="J399">
        <v>780</v>
      </c>
      <c r="K399">
        <v>980</v>
      </c>
      <c r="L399" t="s">
        <v>48</v>
      </c>
      <c r="M399" s="11">
        <v>24000</v>
      </c>
      <c r="Q399" t="str">
        <f t="shared" si="13"/>
        <v>Capgemini Sverige ABB2.4 Testledare</v>
      </c>
      <c r="R399" s="61">
        <v>522</v>
      </c>
      <c r="S399" s="61">
        <v>580</v>
      </c>
      <c r="T399" s="61">
        <v>780</v>
      </c>
      <c r="U399" s="61">
        <v>980</v>
      </c>
      <c r="W399" s="61">
        <f t="shared" si="14"/>
        <v>2.4E-2</v>
      </c>
      <c r="Z399" s="61"/>
      <c r="AA399" s="61"/>
      <c r="AB399" s="61"/>
      <c r="AC399" s="61"/>
    </row>
    <row r="400" spans="1:29" x14ac:dyDescent="0.35">
      <c r="A400" t="s">
        <v>114</v>
      </c>
      <c r="B400" t="s">
        <v>115</v>
      </c>
      <c r="C400" t="s">
        <v>3</v>
      </c>
      <c r="D400" t="s">
        <v>50</v>
      </c>
      <c r="E400" t="s">
        <v>2</v>
      </c>
      <c r="F400" t="s">
        <v>63</v>
      </c>
      <c r="G400" t="s">
        <v>17</v>
      </c>
      <c r="H400">
        <v>522</v>
      </c>
      <c r="I400">
        <v>580</v>
      </c>
      <c r="J400">
        <v>780</v>
      </c>
      <c r="K400">
        <v>980</v>
      </c>
      <c r="L400" t="s">
        <v>48</v>
      </c>
      <c r="M400" s="11">
        <v>24000</v>
      </c>
      <c r="Q400" t="str">
        <f t="shared" si="13"/>
        <v>Capgemini Sverige ABB2.5 IT-controller</v>
      </c>
      <c r="R400" s="61">
        <v>522</v>
      </c>
      <c r="S400" s="61">
        <v>580</v>
      </c>
      <c r="T400" s="61">
        <v>780</v>
      </c>
      <c r="U400" s="61">
        <v>980</v>
      </c>
      <c r="W400" s="61">
        <f t="shared" si="14"/>
        <v>2.4E-2</v>
      </c>
      <c r="Z400" s="61"/>
      <c r="AA400" s="61"/>
      <c r="AB400" s="61"/>
      <c r="AC400" s="61"/>
    </row>
    <row r="401" spans="1:29" x14ac:dyDescent="0.35">
      <c r="A401" t="s">
        <v>114</v>
      </c>
      <c r="B401" t="s">
        <v>115</v>
      </c>
      <c r="C401" t="s">
        <v>3</v>
      </c>
      <c r="D401" t="s">
        <v>51</v>
      </c>
      <c r="E401" t="s">
        <v>2</v>
      </c>
      <c r="F401" t="s">
        <v>63</v>
      </c>
      <c r="G401" t="s">
        <v>18</v>
      </c>
      <c r="H401">
        <v>522</v>
      </c>
      <c r="I401">
        <v>580</v>
      </c>
      <c r="J401">
        <v>780</v>
      </c>
      <c r="K401">
        <v>980</v>
      </c>
      <c r="L401" t="s">
        <v>48</v>
      </c>
      <c r="M401" s="11">
        <v>24000</v>
      </c>
      <c r="Q401" t="str">
        <f t="shared" si="13"/>
        <v>Capgemini Sverige ABB3.1 Systemutvecklare</v>
      </c>
      <c r="R401" s="61">
        <v>522</v>
      </c>
      <c r="S401" s="61">
        <v>580</v>
      </c>
      <c r="T401" s="61">
        <v>780</v>
      </c>
      <c r="U401" s="61">
        <v>980</v>
      </c>
      <c r="W401" s="61">
        <f t="shared" si="14"/>
        <v>2.4E-2</v>
      </c>
      <c r="Z401" s="61"/>
      <c r="AA401" s="61"/>
      <c r="AB401" s="61"/>
      <c r="AC401" s="61"/>
    </row>
    <row r="402" spans="1:29" x14ac:dyDescent="0.35">
      <c r="A402" t="s">
        <v>114</v>
      </c>
      <c r="B402" t="s">
        <v>115</v>
      </c>
      <c r="C402" t="s">
        <v>3</v>
      </c>
      <c r="D402" t="s">
        <v>51</v>
      </c>
      <c r="E402" t="s">
        <v>2</v>
      </c>
      <c r="F402" t="s">
        <v>63</v>
      </c>
      <c r="G402" t="s">
        <v>19</v>
      </c>
      <c r="H402">
        <v>522</v>
      </c>
      <c r="I402">
        <v>580</v>
      </c>
      <c r="J402">
        <v>780</v>
      </c>
      <c r="K402">
        <v>980</v>
      </c>
      <c r="L402" t="s">
        <v>48</v>
      </c>
      <c r="M402" s="11">
        <v>24000</v>
      </c>
      <c r="Q402" t="str">
        <f t="shared" si="13"/>
        <v>Capgemini Sverige ABB3.2 Systemintegratör</v>
      </c>
      <c r="R402" s="61">
        <v>522</v>
      </c>
      <c r="S402" s="61">
        <v>580</v>
      </c>
      <c r="T402" s="61">
        <v>780</v>
      </c>
      <c r="U402" s="61">
        <v>980</v>
      </c>
      <c r="W402" s="61">
        <f t="shared" si="14"/>
        <v>2.4E-2</v>
      </c>
      <c r="Z402" s="61"/>
      <c r="AA402" s="61"/>
      <c r="AB402" s="61"/>
      <c r="AC402" s="61"/>
    </row>
    <row r="403" spans="1:29" x14ac:dyDescent="0.35">
      <c r="A403" t="s">
        <v>114</v>
      </c>
      <c r="B403" t="s">
        <v>115</v>
      </c>
      <c r="C403" t="s">
        <v>3</v>
      </c>
      <c r="D403" t="s">
        <v>51</v>
      </c>
      <c r="E403" t="s">
        <v>3</v>
      </c>
      <c r="F403" t="s">
        <v>63</v>
      </c>
      <c r="G403" t="s">
        <v>20</v>
      </c>
      <c r="H403">
        <v>522</v>
      </c>
      <c r="I403">
        <v>580</v>
      </c>
      <c r="J403">
        <v>780</v>
      </c>
      <c r="K403">
        <v>980</v>
      </c>
      <c r="L403" t="s">
        <v>48</v>
      </c>
      <c r="M403" s="11">
        <v>24000</v>
      </c>
      <c r="Q403" t="str">
        <f t="shared" si="13"/>
        <v>Capgemini Sverige ABB3.3 Tekniker</v>
      </c>
      <c r="R403" s="61">
        <v>522</v>
      </c>
      <c r="S403" s="61">
        <v>580</v>
      </c>
      <c r="T403" s="61">
        <v>780</v>
      </c>
      <c r="U403" s="61">
        <v>980</v>
      </c>
      <c r="W403" s="61">
        <f t="shared" si="14"/>
        <v>2.4E-2</v>
      </c>
      <c r="Z403" s="61"/>
      <c r="AA403" s="61"/>
      <c r="AB403" s="61"/>
      <c r="AC403" s="61"/>
    </row>
    <row r="404" spans="1:29" x14ac:dyDescent="0.35">
      <c r="A404" t="s">
        <v>114</v>
      </c>
      <c r="B404" t="s">
        <v>115</v>
      </c>
      <c r="C404" t="s">
        <v>3</v>
      </c>
      <c r="D404" t="s">
        <v>51</v>
      </c>
      <c r="E404" t="s">
        <v>3</v>
      </c>
      <c r="F404" t="s">
        <v>63</v>
      </c>
      <c r="G404" t="s">
        <v>21</v>
      </c>
      <c r="H404">
        <v>522</v>
      </c>
      <c r="I404">
        <v>580</v>
      </c>
      <c r="J404">
        <v>780</v>
      </c>
      <c r="K404">
        <v>980</v>
      </c>
      <c r="L404" t="s">
        <v>48</v>
      </c>
      <c r="M404" s="11">
        <v>24000</v>
      </c>
      <c r="Q404" t="str">
        <f t="shared" si="13"/>
        <v>Capgemini Sverige ABB3.4 Testare</v>
      </c>
      <c r="R404" s="61">
        <v>522</v>
      </c>
      <c r="S404" s="61">
        <v>580</v>
      </c>
      <c r="T404" s="61">
        <v>780</v>
      </c>
      <c r="U404" s="61">
        <v>980</v>
      </c>
      <c r="W404" s="61">
        <f t="shared" si="14"/>
        <v>2.4E-2</v>
      </c>
      <c r="Z404" s="61"/>
      <c r="AA404" s="61"/>
      <c r="AB404" s="61"/>
      <c r="AC404" s="61"/>
    </row>
    <row r="405" spans="1:29" x14ac:dyDescent="0.35">
      <c r="A405" t="s">
        <v>114</v>
      </c>
      <c r="B405" t="s">
        <v>115</v>
      </c>
      <c r="C405" t="s">
        <v>3</v>
      </c>
      <c r="D405" t="s">
        <v>52</v>
      </c>
      <c r="E405" t="s">
        <v>2</v>
      </c>
      <c r="F405" t="s">
        <v>63</v>
      </c>
      <c r="G405" t="s">
        <v>53</v>
      </c>
      <c r="H405">
        <v>631.80000000000007</v>
      </c>
      <c r="I405">
        <v>702</v>
      </c>
      <c r="J405">
        <v>780</v>
      </c>
      <c r="K405">
        <v>980</v>
      </c>
      <c r="L405" t="s">
        <v>48</v>
      </c>
      <c r="M405" s="11">
        <v>24000</v>
      </c>
      <c r="Q405" t="str">
        <f t="shared" si="13"/>
        <v>Capgemini Sverige ABB4.1 Enterprisearkitekt</v>
      </c>
      <c r="R405" s="61">
        <v>632</v>
      </c>
      <c r="S405" s="61">
        <v>702</v>
      </c>
      <c r="T405" s="61">
        <v>780</v>
      </c>
      <c r="U405" s="61">
        <v>980</v>
      </c>
      <c r="W405" s="61">
        <f t="shared" si="14"/>
        <v>2.4E-2</v>
      </c>
      <c r="Z405" s="61"/>
      <c r="AA405" s="61"/>
      <c r="AB405" s="61"/>
      <c r="AC405" s="61"/>
    </row>
    <row r="406" spans="1:29" x14ac:dyDescent="0.35">
      <c r="A406" t="s">
        <v>114</v>
      </c>
      <c r="B406" t="s">
        <v>115</v>
      </c>
      <c r="C406" t="s">
        <v>3</v>
      </c>
      <c r="D406" t="s">
        <v>52</v>
      </c>
      <c r="E406" t="s">
        <v>2</v>
      </c>
      <c r="F406" t="s">
        <v>63</v>
      </c>
      <c r="G406" t="s">
        <v>54</v>
      </c>
      <c r="H406">
        <v>631.80000000000007</v>
      </c>
      <c r="I406">
        <v>702</v>
      </c>
      <c r="J406">
        <v>780</v>
      </c>
      <c r="K406">
        <v>980</v>
      </c>
      <c r="L406" t="s">
        <v>48</v>
      </c>
      <c r="M406" s="11">
        <v>24000</v>
      </c>
      <c r="Q406" t="str">
        <f t="shared" si="13"/>
        <v>Capgemini Sverige ABB4.2 Verksamhetsarkitekt</v>
      </c>
      <c r="R406" s="61">
        <v>632</v>
      </c>
      <c r="S406" s="61">
        <v>702</v>
      </c>
      <c r="T406" s="61">
        <v>780</v>
      </c>
      <c r="U406" s="61">
        <v>980</v>
      </c>
      <c r="W406" s="61">
        <f t="shared" si="14"/>
        <v>2.4E-2</v>
      </c>
      <c r="Z406" s="61"/>
      <c r="AA406" s="61"/>
      <c r="AB406" s="61"/>
      <c r="AC406" s="61"/>
    </row>
    <row r="407" spans="1:29" x14ac:dyDescent="0.35">
      <c r="A407" t="s">
        <v>114</v>
      </c>
      <c r="B407" t="s">
        <v>115</v>
      </c>
      <c r="C407" t="s">
        <v>3</v>
      </c>
      <c r="D407" t="s">
        <v>52</v>
      </c>
      <c r="E407" t="s">
        <v>2</v>
      </c>
      <c r="F407" t="s">
        <v>63</v>
      </c>
      <c r="G407" t="s">
        <v>55</v>
      </c>
      <c r="H407">
        <v>631.80000000000007</v>
      </c>
      <c r="I407">
        <v>702</v>
      </c>
      <c r="J407">
        <v>780</v>
      </c>
      <c r="K407">
        <v>980</v>
      </c>
      <c r="L407" t="s">
        <v>48</v>
      </c>
      <c r="M407" s="11">
        <v>24000</v>
      </c>
      <c r="Q407" t="str">
        <f t="shared" si="13"/>
        <v>Capgemini Sverige ABB4.3 Lösningsarkitekt</v>
      </c>
      <c r="R407" s="61">
        <v>632</v>
      </c>
      <c r="S407" s="61">
        <v>702</v>
      </c>
      <c r="T407" s="61">
        <v>780</v>
      </c>
      <c r="U407" s="61">
        <v>980</v>
      </c>
      <c r="W407" s="61">
        <f t="shared" si="14"/>
        <v>2.4E-2</v>
      </c>
      <c r="Z407" s="61"/>
      <c r="AA407" s="61"/>
      <c r="AB407" s="61"/>
      <c r="AC407" s="61"/>
    </row>
    <row r="408" spans="1:29" x14ac:dyDescent="0.35">
      <c r="A408" t="s">
        <v>114</v>
      </c>
      <c r="B408" t="s">
        <v>115</v>
      </c>
      <c r="C408" t="s">
        <v>3</v>
      </c>
      <c r="D408" t="s">
        <v>52</v>
      </c>
      <c r="E408" t="s">
        <v>2</v>
      </c>
      <c r="F408" t="s">
        <v>63</v>
      </c>
      <c r="G408" t="s">
        <v>56</v>
      </c>
      <c r="H408">
        <v>631.80000000000007</v>
      </c>
      <c r="I408">
        <v>702</v>
      </c>
      <c r="J408">
        <v>780</v>
      </c>
      <c r="K408">
        <v>980</v>
      </c>
      <c r="L408" t="s">
        <v>48</v>
      </c>
      <c r="M408" s="11">
        <v>24000</v>
      </c>
      <c r="Q408" t="str">
        <f t="shared" si="13"/>
        <v>Capgemini Sverige ABB4.4 Mjukvaruarkitekt</v>
      </c>
      <c r="R408" s="61">
        <v>632</v>
      </c>
      <c r="S408" s="61">
        <v>702</v>
      </c>
      <c r="T408" s="61">
        <v>780</v>
      </c>
      <c r="U408" s="61">
        <v>980</v>
      </c>
      <c r="W408" s="61">
        <f t="shared" si="14"/>
        <v>2.4E-2</v>
      </c>
      <c r="Z408" s="61"/>
      <c r="AA408" s="61"/>
      <c r="AB408" s="61"/>
      <c r="AC408" s="61"/>
    </row>
    <row r="409" spans="1:29" x14ac:dyDescent="0.35">
      <c r="A409" t="s">
        <v>114</v>
      </c>
      <c r="B409" t="s">
        <v>115</v>
      </c>
      <c r="C409" t="s">
        <v>3</v>
      </c>
      <c r="D409" t="s">
        <v>52</v>
      </c>
      <c r="E409" t="s">
        <v>2</v>
      </c>
      <c r="F409" t="s">
        <v>63</v>
      </c>
      <c r="G409" t="s">
        <v>57</v>
      </c>
      <c r="H409">
        <v>631.80000000000007</v>
      </c>
      <c r="I409">
        <v>702</v>
      </c>
      <c r="J409">
        <v>780</v>
      </c>
      <c r="K409">
        <v>980</v>
      </c>
      <c r="L409" t="s">
        <v>48</v>
      </c>
      <c r="M409" s="11">
        <v>24000</v>
      </c>
      <c r="Q409" t="str">
        <f t="shared" si="13"/>
        <v>Capgemini Sverige ABB4.5 Infrastrukturarkitekt</v>
      </c>
      <c r="R409" s="61">
        <v>632</v>
      </c>
      <c r="S409" s="61">
        <v>702</v>
      </c>
      <c r="T409" s="61">
        <v>780</v>
      </c>
      <c r="U409" s="61">
        <v>980</v>
      </c>
      <c r="W409" s="61">
        <f t="shared" si="14"/>
        <v>2.4E-2</v>
      </c>
      <c r="Z409" s="61"/>
      <c r="AA409" s="61"/>
      <c r="AB409" s="61"/>
      <c r="AC409" s="61"/>
    </row>
    <row r="410" spans="1:29" x14ac:dyDescent="0.35">
      <c r="A410" t="s">
        <v>114</v>
      </c>
      <c r="B410" t="s">
        <v>115</v>
      </c>
      <c r="C410" t="s">
        <v>3</v>
      </c>
      <c r="D410" t="s">
        <v>58</v>
      </c>
      <c r="E410" t="s">
        <v>2</v>
      </c>
      <c r="F410" t="s">
        <v>63</v>
      </c>
      <c r="G410" t="s">
        <v>22</v>
      </c>
      <c r="H410">
        <v>216.9</v>
      </c>
      <c r="I410">
        <v>241</v>
      </c>
      <c r="J410">
        <v>343</v>
      </c>
      <c r="K410">
        <v>490</v>
      </c>
      <c r="L410" t="s">
        <v>48</v>
      </c>
      <c r="M410" s="11">
        <v>24000</v>
      </c>
      <c r="Q410" t="str">
        <f t="shared" si="13"/>
        <v>Capgemini Sverige ABB5.1 Säkerhetsstrateg/Säkerhetsanalytiker</v>
      </c>
      <c r="R410" s="61">
        <v>217</v>
      </c>
      <c r="S410" s="61">
        <v>241</v>
      </c>
      <c r="T410" s="61">
        <v>343</v>
      </c>
      <c r="U410" s="61">
        <v>490</v>
      </c>
      <c r="W410" s="61">
        <f t="shared" si="14"/>
        <v>2.4E-2</v>
      </c>
      <c r="Z410" s="61"/>
      <c r="AA410" s="61"/>
      <c r="AB410" s="61"/>
      <c r="AC410" s="61"/>
    </row>
    <row r="411" spans="1:29" x14ac:dyDescent="0.35">
      <c r="A411" t="s">
        <v>114</v>
      </c>
      <c r="B411" t="s">
        <v>115</v>
      </c>
      <c r="C411" t="s">
        <v>3</v>
      </c>
      <c r="D411" t="s">
        <v>58</v>
      </c>
      <c r="E411" t="s">
        <v>2</v>
      </c>
      <c r="F411" t="s">
        <v>63</v>
      </c>
      <c r="G411" t="s">
        <v>23</v>
      </c>
      <c r="H411">
        <v>216.9</v>
      </c>
      <c r="I411">
        <v>241</v>
      </c>
      <c r="J411">
        <v>343</v>
      </c>
      <c r="K411">
        <v>490</v>
      </c>
      <c r="L411" t="s">
        <v>48</v>
      </c>
      <c r="M411" s="11">
        <v>24000</v>
      </c>
      <c r="Q411" t="str">
        <f t="shared" si="13"/>
        <v>Capgemini Sverige ABB5.2 Risk Management</v>
      </c>
      <c r="R411" s="61">
        <v>217</v>
      </c>
      <c r="S411" s="61">
        <v>241</v>
      </c>
      <c r="T411" s="61">
        <v>343</v>
      </c>
      <c r="U411" s="61">
        <v>490</v>
      </c>
      <c r="W411" s="61">
        <f t="shared" si="14"/>
        <v>2.4E-2</v>
      </c>
      <c r="Z411" s="61"/>
      <c r="AA411" s="61"/>
      <c r="AB411" s="61"/>
      <c r="AC411" s="61"/>
    </row>
    <row r="412" spans="1:29" x14ac:dyDescent="0.35">
      <c r="A412" t="s">
        <v>114</v>
      </c>
      <c r="B412" t="s">
        <v>115</v>
      </c>
      <c r="C412" t="s">
        <v>3</v>
      </c>
      <c r="D412" t="s">
        <v>58</v>
      </c>
      <c r="E412" t="s">
        <v>3</v>
      </c>
      <c r="F412" t="s">
        <v>63</v>
      </c>
      <c r="G412" t="s">
        <v>24</v>
      </c>
      <c r="H412">
        <v>216.9</v>
      </c>
      <c r="I412">
        <v>241</v>
      </c>
      <c r="J412">
        <v>343</v>
      </c>
      <c r="K412">
        <v>490</v>
      </c>
      <c r="L412" t="s">
        <v>48</v>
      </c>
      <c r="M412" s="11">
        <v>24000</v>
      </c>
      <c r="Q412" t="str">
        <f t="shared" si="13"/>
        <v>Capgemini Sverige ABB5.3 Säkerhetstekniker</v>
      </c>
      <c r="R412" s="61">
        <v>217</v>
      </c>
      <c r="S412" s="61">
        <v>241</v>
      </c>
      <c r="T412" s="61">
        <v>343</v>
      </c>
      <c r="U412" s="61">
        <v>490</v>
      </c>
      <c r="W412" s="61">
        <f t="shared" si="14"/>
        <v>2.4E-2</v>
      </c>
      <c r="Z412" s="61"/>
      <c r="AA412" s="61"/>
      <c r="AB412" s="61"/>
      <c r="AC412" s="61"/>
    </row>
    <row r="413" spans="1:29" x14ac:dyDescent="0.35">
      <c r="A413" t="s">
        <v>114</v>
      </c>
      <c r="B413" t="s">
        <v>115</v>
      </c>
      <c r="C413" t="s">
        <v>3</v>
      </c>
      <c r="D413" t="s">
        <v>59</v>
      </c>
      <c r="E413" t="s">
        <v>2</v>
      </c>
      <c r="F413" t="s">
        <v>63</v>
      </c>
      <c r="G413" t="s">
        <v>60</v>
      </c>
      <c r="H413">
        <v>216.9</v>
      </c>
      <c r="I413">
        <v>241</v>
      </c>
      <c r="J413">
        <v>343</v>
      </c>
      <c r="K413">
        <v>490</v>
      </c>
      <c r="L413" t="s">
        <v>48</v>
      </c>
      <c r="M413" s="11">
        <v>24000</v>
      </c>
      <c r="Q413" t="str">
        <f t="shared" si="13"/>
        <v>Capgemini Sverige ABB6.1 Webbstrateg</v>
      </c>
      <c r="R413" s="61">
        <v>217</v>
      </c>
      <c r="S413" s="61">
        <v>241</v>
      </c>
      <c r="T413" s="61">
        <v>343</v>
      </c>
      <c r="U413" s="61">
        <v>490</v>
      </c>
      <c r="W413" s="61">
        <f t="shared" si="14"/>
        <v>2.4E-2</v>
      </c>
      <c r="Z413" s="61"/>
      <c r="AA413" s="61"/>
      <c r="AB413" s="61"/>
      <c r="AC413" s="61"/>
    </row>
    <row r="414" spans="1:29" x14ac:dyDescent="0.35">
      <c r="A414" t="s">
        <v>114</v>
      </c>
      <c r="B414" t="s">
        <v>115</v>
      </c>
      <c r="C414" t="s">
        <v>3</v>
      </c>
      <c r="D414" t="s">
        <v>59</v>
      </c>
      <c r="E414" t="s">
        <v>2</v>
      </c>
      <c r="F414" t="s">
        <v>63</v>
      </c>
      <c r="G414" t="s">
        <v>25</v>
      </c>
      <c r="H414">
        <v>216.9</v>
      </c>
      <c r="I414">
        <v>241</v>
      </c>
      <c r="J414">
        <v>343</v>
      </c>
      <c r="K414">
        <v>490</v>
      </c>
      <c r="L414" t="s">
        <v>48</v>
      </c>
      <c r="M414" s="11">
        <v>24000</v>
      </c>
      <c r="Q414" t="str">
        <f t="shared" si="13"/>
        <v>Capgemini Sverige ABB6.2 Interaktionsdesigner</v>
      </c>
      <c r="R414" s="61">
        <v>217</v>
      </c>
      <c r="S414" s="61">
        <v>241</v>
      </c>
      <c r="T414" s="61">
        <v>343</v>
      </c>
      <c r="U414" s="61">
        <v>490</v>
      </c>
      <c r="W414" s="61">
        <f t="shared" si="14"/>
        <v>2.4E-2</v>
      </c>
      <c r="Z414" s="61"/>
      <c r="AA414" s="61"/>
      <c r="AB414" s="61"/>
      <c r="AC414" s="61"/>
    </row>
    <row r="415" spans="1:29" x14ac:dyDescent="0.35">
      <c r="A415" t="s">
        <v>114</v>
      </c>
      <c r="B415" t="s">
        <v>115</v>
      </c>
      <c r="C415" t="s">
        <v>3</v>
      </c>
      <c r="D415" t="s">
        <v>59</v>
      </c>
      <c r="E415" t="s">
        <v>2</v>
      </c>
      <c r="F415" t="s">
        <v>63</v>
      </c>
      <c r="G415" t="s">
        <v>26</v>
      </c>
      <c r="H415">
        <v>216.9</v>
      </c>
      <c r="I415">
        <v>241</v>
      </c>
      <c r="J415">
        <v>343</v>
      </c>
      <c r="K415">
        <v>490</v>
      </c>
      <c r="L415" t="s">
        <v>48</v>
      </c>
      <c r="M415" s="11">
        <v>24000</v>
      </c>
      <c r="Q415" t="str">
        <f t="shared" si="13"/>
        <v>Capgemini Sverige ABB6.3 Grafisk formgivare</v>
      </c>
      <c r="R415" s="61">
        <v>217</v>
      </c>
      <c r="S415" s="61">
        <v>241</v>
      </c>
      <c r="T415" s="61">
        <v>343</v>
      </c>
      <c r="U415" s="61">
        <v>490</v>
      </c>
      <c r="W415" s="61">
        <f t="shared" si="14"/>
        <v>2.4E-2</v>
      </c>
      <c r="Z415" s="61"/>
      <c r="AA415" s="61"/>
      <c r="AB415" s="61"/>
      <c r="AC415" s="61"/>
    </row>
    <row r="416" spans="1:29" x14ac:dyDescent="0.35">
      <c r="A416" t="s">
        <v>114</v>
      </c>
      <c r="B416" t="s">
        <v>115</v>
      </c>
      <c r="C416" t="s">
        <v>3</v>
      </c>
      <c r="D416" t="s">
        <v>59</v>
      </c>
      <c r="E416" t="s">
        <v>3</v>
      </c>
      <c r="F416" t="s">
        <v>63</v>
      </c>
      <c r="G416" t="s">
        <v>27</v>
      </c>
      <c r="H416">
        <v>216.9</v>
      </c>
      <c r="I416">
        <v>241</v>
      </c>
      <c r="J416">
        <v>343</v>
      </c>
      <c r="K416">
        <v>490</v>
      </c>
      <c r="L416" t="s">
        <v>48</v>
      </c>
      <c r="M416" s="11">
        <v>24000</v>
      </c>
      <c r="Q416" t="str">
        <f t="shared" si="13"/>
        <v>Capgemini Sverige ABB6.4 Testare av användbarhet</v>
      </c>
      <c r="R416" s="61">
        <v>217</v>
      </c>
      <c r="S416" s="61">
        <v>241</v>
      </c>
      <c r="T416" s="61">
        <v>343</v>
      </c>
      <c r="U416" s="61">
        <v>490</v>
      </c>
      <c r="W416" s="61">
        <f t="shared" si="14"/>
        <v>2.4E-2</v>
      </c>
      <c r="Z416" s="61"/>
      <c r="AA416" s="61"/>
      <c r="AB416" s="61"/>
      <c r="AC416" s="61"/>
    </row>
    <row r="417" spans="1:29" x14ac:dyDescent="0.35">
      <c r="A417" t="s">
        <v>114</v>
      </c>
      <c r="B417" t="s">
        <v>115</v>
      </c>
      <c r="C417" t="s">
        <v>3</v>
      </c>
      <c r="D417" t="s">
        <v>61</v>
      </c>
      <c r="E417" t="s">
        <v>2</v>
      </c>
      <c r="F417" t="s">
        <v>63</v>
      </c>
      <c r="G417" t="s">
        <v>62</v>
      </c>
      <c r="H417">
        <v>216.9</v>
      </c>
      <c r="I417">
        <v>241</v>
      </c>
      <c r="J417">
        <v>343</v>
      </c>
      <c r="K417">
        <v>490</v>
      </c>
      <c r="L417" t="s">
        <v>48</v>
      </c>
      <c r="M417" s="11">
        <v>24000</v>
      </c>
      <c r="Q417" t="str">
        <f t="shared" si="13"/>
        <v>Capgemini Sverige ABB7.1 Teknikstöd – på plats</v>
      </c>
      <c r="R417" s="61">
        <v>217</v>
      </c>
      <c r="S417" s="61">
        <v>241</v>
      </c>
      <c r="T417" s="61">
        <v>343</v>
      </c>
      <c r="U417" s="61">
        <v>490</v>
      </c>
      <c r="W417" s="61">
        <f t="shared" si="14"/>
        <v>2.4E-2</v>
      </c>
      <c r="Z417" s="61"/>
      <c r="AA417" s="61"/>
      <c r="AB417" s="61"/>
      <c r="AC417" s="61"/>
    </row>
    <row r="418" spans="1:29" x14ac:dyDescent="0.35">
      <c r="A418" t="s">
        <v>114</v>
      </c>
      <c r="B418" t="s">
        <v>115</v>
      </c>
      <c r="C418" t="s">
        <v>7</v>
      </c>
      <c r="D418" t="s">
        <v>47</v>
      </c>
      <c r="E418" t="s">
        <v>2</v>
      </c>
      <c r="F418" t="s">
        <v>63</v>
      </c>
      <c r="G418" t="s">
        <v>10</v>
      </c>
      <c r="H418">
        <v>277.83</v>
      </c>
      <c r="I418">
        <v>308.7</v>
      </c>
      <c r="J418">
        <v>343</v>
      </c>
      <c r="K418">
        <v>490</v>
      </c>
      <c r="L418" t="s">
        <v>48</v>
      </c>
      <c r="M418" s="11">
        <v>29200</v>
      </c>
      <c r="Q418" t="str">
        <f t="shared" si="13"/>
        <v>Capgemini Sverige ABF1.1 IT- eller Digitaliseringsstrateg</v>
      </c>
      <c r="R418" s="61">
        <v>278</v>
      </c>
      <c r="S418" s="61">
        <v>309</v>
      </c>
      <c r="T418" s="61">
        <v>343</v>
      </c>
      <c r="U418" s="61">
        <v>490</v>
      </c>
      <c r="W418" s="61">
        <f t="shared" si="14"/>
        <v>2.92E-2</v>
      </c>
      <c r="Z418" s="61"/>
      <c r="AA418" s="61"/>
      <c r="AB418" s="61"/>
      <c r="AC418" s="61"/>
    </row>
    <row r="419" spans="1:29" x14ac:dyDescent="0.35">
      <c r="A419" t="s">
        <v>114</v>
      </c>
      <c r="B419" t="s">
        <v>115</v>
      </c>
      <c r="C419" t="s">
        <v>7</v>
      </c>
      <c r="D419" t="s">
        <v>47</v>
      </c>
      <c r="E419" t="s">
        <v>2</v>
      </c>
      <c r="F419" t="s">
        <v>63</v>
      </c>
      <c r="G419" t="s">
        <v>11</v>
      </c>
      <c r="H419">
        <v>277.83</v>
      </c>
      <c r="I419">
        <v>308.7</v>
      </c>
      <c r="J419">
        <v>343</v>
      </c>
      <c r="K419">
        <v>490</v>
      </c>
      <c r="L419" t="s">
        <v>48</v>
      </c>
      <c r="M419" s="11">
        <v>29200</v>
      </c>
      <c r="Q419" t="str">
        <f t="shared" si="13"/>
        <v>Capgemini Sverige ABF1.2 Modelleringsledare</v>
      </c>
      <c r="R419" s="61">
        <v>278</v>
      </c>
      <c r="S419" s="61">
        <v>309</v>
      </c>
      <c r="T419" s="61">
        <v>343</v>
      </c>
      <c r="U419" s="61">
        <v>490</v>
      </c>
      <c r="W419" s="61">
        <f t="shared" si="14"/>
        <v>2.92E-2</v>
      </c>
      <c r="Z419" s="61"/>
      <c r="AA419" s="61"/>
      <c r="AB419" s="61"/>
      <c r="AC419" s="61"/>
    </row>
    <row r="420" spans="1:29" x14ac:dyDescent="0.35">
      <c r="A420" t="s">
        <v>114</v>
      </c>
      <c r="B420" t="s">
        <v>115</v>
      </c>
      <c r="C420" t="s">
        <v>7</v>
      </c>
      <c r="D420" t="s">
        <v>47</v>
      </c>
      <c r="E420" t="s">
        <v>2</v>
      </c>
      <c r="F420" t="s">
        <v>63</v>
      </c>
      <c r="G420" t="s">
        <v>49</v>
      </c>
      <c r="H420">
        <v>277.83</v>
      </c>
      <c r="I420">
        <v>308.7</v>
      </c>
      <c r="J420">
        <v>343</v>
      </c>
      <c r="K420">
        <v>490</v>
      </c>
      <c r="L420" t="s">
        <v>48</v>
      </c>
      <c r="M420" s="11">
        <v>29200</v>
      </c>
      <c r="Q420" t="str">
        <f t="shared" si="13"/>
        <v>Capgemini Sverige ABF1.3 Kravställare/Kravanalytiker</v>
      </c>
      <c r="R420" s="61">
        <v>278</v>
      </c>
      <c r="S420" s="61">
        <v>309</v>
      </c>
      <c r="T420" s="61">
        <v>343</v>
      </c>
      <c r="U420" s="61">
        <v>490</v>
      </c>
      <c r="W420" s="61">
        <f t="shared" si="14"/>
        <v>2.92E-2</v>
      </c>
      <c r="Z420" s="61"/>
      <c r="AA420" s="61"/>
      <c r="AB420" s="61"/>
      <c r="AC420" s="61"/>
    </row>
    <row r="421" spans="1:29" x14ac:dyDescent="0.35">
      <c r="A421" t="s">
        <v>114</v>
      </c>
      <c r="B421" t="s">
        <v>115</v>
      </c>
      <c r="C421" t="s">
        <v>7</v>
      </c>
      <c r="D421" t="s">
        <v>47</v>
      </c>
      <c r="E421" t="s">
        <v>2</v>
      </c>
      <c r="F421" t="s">
        <v>63</v>
      </c>
      <c r="G421" t="s">
        <v>12</v>
      </c>
      <c r="H421">
        <v>277.83</v>
      </c>
      <c r="I421">
        <v>308.7</v>
      </c>
      <c r="J421">
        <v>343</v>
      </c>
      <c r="K421">
        <v>490</v>
      </c>
      <c r="L421" t="s">
        <v>48</v>
      </c>
      <c r="M421" s="11">
        <v>29200</v>
      </c>
      <c r="Q421" t="str">
        <f t="shared" si="13"/>
        <v>Capgemini Sverige ABF1.4 Metodstöd</v>
      </c>
      <c r="R421" s="61">
        <v>278</v>
      </c>
      <c r="S421" s="61">
        <v>309</v>
      </c>
      <c r="T421" s="61">
        <v>343</v>
      </c>
      <c r="U421" s="61">
        <v>490</v>
      </c>
      <c r="W421" s="61">
        <f t="shared" si="14"/>
        <v>2.92E-2</v>
      </c>
      <c r="Z421" s="61"/>
      <c r="AA421" s="61"/>
      <c r="AB421" s="61"/>
      <c r="AC421" s="61"/>
    </row>
    <row r="422" spans="1:29" x14ac:dyDescent="0.35">
      <c r="A422" t="s">
        <v>114</v>
      </c>
      <c r="B422" t="s">
        <v>115</v>
      </c>
      <c r="C422" t="s">
        <v>7</v>
      </c>
      <c r="D422" t="s">
        <v>50</v>
      </c>
      <c r="E422" t="s">
        <v>2</v>
      </c>
      <c r="F422" t="s">
        <v>63</v>
      </c>
      <c r="G422" t="s">
        <v>13</v>
      </c>
      <c r="H422">
        <v>522</v>
      </c>
      <c r="I422">
        <v>580</v>
      </c>
      <c r="J422">
        <v>780</v>
      </c>
      <c r="K422">
        <v>980</v>
      </c>
      <c r="L422" t="s">
        <v>48</v>
      </c>
      <c r="M422" s="11">
        <v>29200</v>
      </c>
      <c r="Q422" t="str">
        <f t="shared" si="13"/>
        <v>Capgemini Sverige ABF2.1 Projektledare</v>
      </c>
      <c r="R422" s="61">
        <v>522</v>
      </c>
      <c r="S422" s="61">
        <v>580</v>
      </c>
      <c r="T422" s="61">
        <v>780</v>
      </c>
      <c r="U422" s="61">
        <v>980</v>
      </c>
      <c r="W422" s="61">
        <f t="shared" si="14"/>
        <v>2.92E-2</v>
      </c>
      <c r="Z422" s="61"/>
      <c r="AA422" s="61"/>
      <c r="AB422" s="61"/>
      <c r="AC422" s="61"/>
    </row>
    <row r="423" spans="1:29" x14ac:dyDescent="0.35">
      <c r="A423" t="s">
        <v>114</v>
      </c>
      <c r="B423" t="s">
        <v>115</v>
      </c>
      <c r="C423" t="s">
        <v>7</v>
      </c>
      <c r="D423" t="s">
        <v>50</v>
      </c>
      <c r="E423" t="s">
        <v>2</v>
      </c>
      <c r="F423" t="s">
        <v>63</v>
      </c>
      <c r="G423" t="s">
        <v>14</v>
      </c>
      <c r="H423">
        <v>522</v>
      </c>
      <c r="I423">
        <v>580</v>
      </c>
      <c r="J423">
        <v>780</v>
      </c>
      <c r="K423">
        <v>980</v>
      </c>
      <c r="L423" t="s">
        <v>48</v>
      </c>
      <c r="M423" s="11">
        <v>29200</v>
      </c>
      <c r="Q423" t="str">
        <f t="shared" si="13"/>
        <v>Capgemini Sverige ABF2.2 Teknisk projektledare</v>
      </c>
      <c r="R423" s="61">
        <v>522</v>
      </c>
      <c r="S423" s="61">
        <v>580</v>
      </c>
      <c r="T423" s="61">
        <v>780</v>
      </c>
      <c r="U423" s="61">
        <v>980</v>
      </c>
      <c r="W423" s="61">
        <f t="shared" si="14"/>
        <v>2.92E-2</v>
      </c>
      <c r="Z423" s="61"/>
      <c r="AA423" s="61"/>
      <c r="AB423" s="61"/>
      <c r="AC423" s="61"/>
    </row>
    <row r="424" spans="1:29" x14ac:dyDescent="0.35">
      <c r="A424" t="s">
        <v>114</v>
      </c>
      <c r="B424" t="s">
        <v>115</v>
      </c>
      <c r="C424" t="s">
        <v>7</v>
      </c>
      <c r="D424" t="s">
        <v>50</v>
      </c>
      <c r="E424" t="s">
        <v>2</v>
      </c>
      <c r="F424" t="s">
        <v>63</v>
      </c>
      <c r="G424" t="s">
        <v>15</v>
      </c>
      <c r="H424">
        <v>522</v>
      </c>
      <c r="I424">
        <v>580</v>
      </c>
      <c r="J424">
        <v>780</v>
      </c>
      <c r="K424">
        <v>980</v>
      </c>
      <c r="L424" t="s">
        <v>48</v>
      </c>
      <c r="M424" s="11">
        <v>29200</v>
      </c>
      <c r="Q424" t="str">
        <f t="shared" si="13"/>
        <v>Capgemini Sverige ABF2.3 Process-/Förändringsledare</v>
      </c>
      <c r="R424" s="61">
        <v>522</v>
      </c>
      <c r="S424" s="61">
        <v>580</v>
      </c>
      <c r="T424" s="61">
        <v>780</v>
      </c>
      <c r="U424" s="61">
        <v>980</v>
      </c>
      <c r="W424" s="61">
        <f t="shared" si="14"/>
        <v>2.92E-2</v>
      </c>
      <c r="Z424" s="61"/>
      <c r="AA424" s="61"/>
      <c r="AB424" s="61"/>
      <c r="AC424" s="61"/>
    </row>
    <row r="425" spans="1:29" x14ac:dyDescent="0.35">
      <c r="A425" t="s">
        <v>114</v>
      </c>
      <c r="B425" t="s">
        <v>115</v>
      </c>
      <c r="C425" t="s">
        <v>7</v>
      </c>
      <c r="D425" t="s">
        <v>50</v>
      </c>
      <c r="E425" t="s">
        <v>2</v>
      </c>
      <c r="F425" t="s">
        <v>63</v>
      </c>
      <c r="G425" t="s">
        <v>16</v>
      </c>
      <c r="H425">
        <v>522</v>
      </c>
      <c r="I425">
        <v>580</v>
      </c>
      <c r="J425">
        <v>780</v>
      </c>
      <c r="K425">
        <v>980</v>
      </c>
      <c r="L425" t="s">
        <v>48</v>
      </c>
      <c r="M425" s="11">
        <v>29200</v>
      </c>
      <c r="Q425" t="str">
        <f t="shared" si="13"/>
        <v>Capgemini Sverige ABF2.4 Testledare</v>
      </c>
      <c r="R425" s="61">
        <v>522</v>
      </c>
      <c r="S425" s="61">
        <v>580</v>
      </c>
      <c r="T425" s="61">
        <v>780</v>
      </c>
      <c r="U425" s="61">
        <v>980</v>
      </c>
      <c r="W425" s="61">
        <f t="shared" si="14"/>
        <v>2.92E-2</v>
      </c>
      <c r="Z425" s="61"/>
      <c r="AA425" s="61"/>
      <c r="AB425" s="61"/>
      <c r="AC425" s="61"/>
    </row>
    <row r="426" spans="1:29" x14ac:dyDescent="0.35">
      <c r="A426" t="s">
        <v>114</v>
      </c>
      <c r="B426" t="s">
        <v>115</v>
      </c>
      <c r="C426" t="s">
        <v>7</v>
      </c>
      <c r="D426" t="s">
        <v>50</v>
      </c>
      <c r="E426" t="s">
        <v>2</v>
      </c>
      <c r="F426" t="s">
        <v>63</v>
      </c>
      <c r="G426" t="s">
        <v>17</v>
      </c>
      <c r="H426">
        <v>522</v>
      </c>
      <c r="I426">
        <v>580</v>
      </c>
      <c r="J426">
        <v>780</v>
      </c>
      <c r="K426">
        <v>980</v>
      </c>
      <c r="L426" t="s">
        <v>48</v>
      </c>
      <c r="M426" s="11">
        <v>29200</v>
      </c>
      <c r="Q426" t="str">
        <f t="shared" si="13"/>
        <v>Capgemini Sverige ABF2.5 IT-controller</v>
      </c>
      <c r="R426" s="61">
        <v>522</v>
      </c>
      <c r="S426" s="61">
        <v>580</v>
      </c>
      <c r="T426" s="61">
        <v>780</v>
      </c>
      <c r="U426" s="61">
        <v>980</v>
      </c>
      <c r="W426" s="61">
        <f t="shared" si="14"/>
        <v>2.92E-2</v>
      </c>
      <c r="Z426" s="61"/>
      <c r="AA426" s="61"/>
      <c r="AB426" s="61"/>
      <c r="AC426" s="61"/>
    </row>
    <row r="427" spans="1:29" x14ac:dyDescent="0.35">
      <c r="A427" t="s">
        <v>114</v>
      </c>
      <c r="B427" t="s">
        <v>115</v>
      </c>
      <c r="C427" t="s">
        <v>7</v>
      </c>
      <c r="D427" t="s">
        <v>51</v>
      </c>
      <c r="E427" t="s">
        <v>2</v>
      </c>
      <c r="F427" t="s">
        <v>63</v>
      </c>
      <c r="G427" t="s">
        <v>18</v>
      </c>
      <c r="H427">
        <v>522</v>
      </c>
      <c r="I427">
        <v>580</v>
      </c>
      <c r="J427">
        <v>780</v>
      </c>
      <c r="K427">
        <v>980</v>
      </c>
      <c r="L427" t="s">
        <v>48</v>
      </c>
      <c r="M427" s="11">
        <v>29200</v>
      </c>
      <c r="Q427" t="str">
        <f t="shared" si="13"/>
        <v>Capgemini Sverige ABF3.1 Systemutvecklare</v>
      </c>
      <c r="R427" s="61">
        <v>522</v>
      </c>
      <c r="S427" s="61">
        <v>580</v>
      </c>
      <c r="T427" s="61">
        <v>780</v>
      </c>
      <c r="U427" s="61">
        <v>980</v>
      </c>
      <c r="W427" s="61">
        <f t="shared" si="14"/>
        <v>2.92E-2</v>
      </c>
      <c r="Z427" s="61"/>
      <c r="AA427" s="61"/>
      <c r="AB427" s="61"/>
      <c r="AC427" s="61"/>
    </row>
    <row r="428" spans="1:29" x14ac:dyDescent="0.35">
      <c r="A428" t="s">
        <v>114</v>
      </c>
      <c r="B428" t="s">
        <v>115</v>
      </c>
      <c r="C428" t="s">
        <v>7</v>
      </c>
      <c r="D428" t="s">
        <v>51</v>
      </c>
      <c r="E428" t="s">
        <v>2</v>
      </c>
      <c r="F428" t="s">
        <v>63</v>
      </c>
      <c r="G428" t="s">
        <v>19</v>
      </c>
      <c r="H428">
        <v>522</v>
      </c>
      <c r="I428">
        <v>580</v>
      </c>
      <c r="J428">
        <v>780</v>
      </c>
      <c r="K428">
        <v>980</v>
      </c>
      <c r="L428" t="s">
        <v>48</v>
      </c>
      <c r="M428" s="11">
        <v>29200</v>
      </c>
      <c r="Q428" t="str">
        <f t="shared" si="13"/>
        <v>Capgemini Sverige ABF3.2 Systemintegratör</v>
      </c>
      <c r="R428" s="61">
        <v>522</v>
      </c>
      <c r="S428" s="61">
        <v>580</v>
      </c>
      <c r="T428" s="61">
        <v>780</v>
      </c>
      <c r="U428" s="61">
        <v>980</v>
      </c>
      <c r="W428" s="61">
        <f t="shared" si="14"/>
        <v>2.92E-2</v>
      </c>
      <c r="Z428" s="61"/>
      <c r="AA428" s="61"/>
      <c r="AB428" s="61"/>
      <c r="AC428" s="61"/>
    </row>
    <row r="429" spans="1:29" x14ac:dyDescent="0.35">
      <c r="A429" t="s">
        <v>114</v>
      </c>
      <c r="B429" t="s">
        <v>115</v>
      </c>
      <c r="C429" t="s">
        <v>7</v>
      </c>
      <c r="D429" t="s">
        <v>51</v>
      </c>
      <c r="E429" t="s">
        <v>3</v>
      </c>
      <c r="F429" t="s">
        <v>63</v>
      </c>
      <c r="G429" t="s">
        <v>20</v>
      </c>
      <c r="H429">
        <v>522</v>
      </c>
      <c r="I429">
        <v>580</v>
      </c>
      <c r="J429">
        <v>780</v>
      </c>
      <c r="K429">
        <v>980</v>
      </c>
      <c r="L429" t="s">
        <v>48</v>
      </c>
      <c r="M429" s="11">
        <v>29200</v>
      </c>
      <c r="Q429" t="str">
        <f t="shared" si="13"/>
        <v>Capgemini Sverige ABF3.3 Tekniker</v>
      </c>
      <c r="R429" s="61">
        <v>522</v>
      </c>
      <c r="S429" s="61">
        <v>580</v>
      </c>
      <c r="T429" s="61">
        <v>780</v>
      </c>
      <c r="U429" s="61">
        <v>980</v>
      </c>
      <c r="W429" s="61">
        <f t="shared" si="14"/>
        <v>2.92E-2</v>
      </c>
      <c r="Z429" s="61"/>
      <c r="AA429" s="61"/>
      <c r="AB429" s="61"/>
      <c r="AC429" s="61"/>
    </row>
    <row r="430" spans="1:29" x14ac:dyDescent="0.35">
      <c r="A430" t="s">
        <v>114</v>
      </c>
      <c r="B430" t="s">
        <v>115</v>
      </c>
      <c r="C430" t="s">
        <v>7</v>
      </c>
      <c r="D430" t="s">
        <v>51</v>
      </c>
      <c r="E430" t="s">
        <v>3</v>
      </c>
      <c r="F430" t="s">
        <v>63</v>
      </c>
      <c r="G430" t="s">
        <v>21</v>
      </c>
      <c r="H430">
        <v>522</v>
      </c>
      <c r="I430">
        <v>580</v>
      </c>
      <c r="J430">
        <v>780</v>
      </c>
      <c r="K430">
        <v>980</v>
      </c>
      <c r="L430" t="s">
        <v>48</v>
      </c>
      <c r="M430" s="11">
        <v>29200</v>
      </c>
      <c r="Q430" t="str">
        <f t="shared" si="13"/>
        <v>Capgemini Sverige ABF3.4 Testare</v>
      </c>
      <c r="R430" s="61">
        <v>522</v>
      </c>
      <c r="S430" s="61">
        <v>580</v>
      </c>
      <c r="T430" s="61">
        <v>780</v>
      </c>
      <c r="U430" s="61">
        <v>980</v>
      </c>
      <c r="W430" s="61">
        <f t="shared" si="14"/>
        <v>2.92E-2</v>
      </c>
      <c r="Z430" s="61"/>
      <c r="AA430" s="61"/>
      <c r="AB430" s="61"/>
      <c r="AC430" s="61"/>
    </row>
    <row r="431" spans="1:29" x14ac:dyDescent="0.35">
      <c r="A431" t="s">
        <v>114</v>
      </c>
      <c r="B431" t="s">
        <v>115</v>
      </c>
      <c r="C431" t="s">
        <v>7</v>
      </c>
      <c r="D431" t="s">
        <v>52</v>
      </c>
      <c r="E431" t="s">
        <v>2</v>
      </c>
      <c r="F431" t="s">
        <v>63</v>
      </c>
      <c r="G431" t="s">
        <v>53</v>
      </c>
      <c r="H431">
        <v>631.80000000000007</v>
      </c>
      <c r="I431">
        <v>702</v>
      </c>
      <c r="J431">
        <v>780</v>
      </c>
      <c r="K431">
        <v>980</v>
      </c>
      <c r="L431" t="s">
        <v>48</v>
      </c>
      <c r="M431" s="11">
        <v>29200</v>
      </c>
      <c r="Q431" t="str">
        <f t="shared" si="13"/>
        <v>Capgemini Sverige ABF4.1 Enterprisearkitekt</v>
      </c>
      <c r="R431" s="61">
        <v>632</v>
      </c>
      <c r="S431" s="61">
        <v>702</v>
      </c>
      <c r="T431" s="61">
        <v>780</v>
      </c>
      <c r="U431" s="61">
        <v>980</v>
      </c>
      <c r="W431" s="61">
        <f t="shared" si="14"/>
        <v>2.92E-2</v>
      </c>
      <c r="Z431" s="61"/>
      <c r="AA431" s="61"/>
      <c r="AB431" s="61"/>
      <c r="AC431" s="61"/>
    </row>
    <row r="432" spans="1:29" x14ac:dyDescent="0.35">
      <c r="A432" t="s">
        <v>114</v>
      </c>
      <c r="B432" t="s">
        <v>115</v>
      </c>
      <c r="C432" t="s">
        <v>7</v>
      </c>
      <c r="D432" t="s">
        <v>52</v>
      </c>
      <c r="E432" t="s">
        <v>2</v>
      </c>
      <c r="F432" t="s">
        <v>63</v>
      </c>
      <c r="G432" t="s">
        <v>54</v>
      </c>
      <c r="H432">
        <v>631.80000000000007</v>
      </c>
      <c r="I432">
        <v>702</v>
      </c>
      <c r="J432">
        <v>780</v>
      </c>
      <c r="K432">
        <v>980</v>
      </c>
      <c r="L432" t="s">
        <v>48</v>
      </c>
      <c r="M432" s="11">
        <v>29200</v>
      </c>
      <c r="Q432" t="str">
        <f t="shared" si="13"/>
        <v>Capgemini Sverige ABF4.2 Verksamhetsarkitekt</v>
      </c>
      <c r="R432" s="61">
        <v>632</v>
      </c>
      <c r="S432" s="61">
        <v>702</v>
      </c>
      <c r="T432" s="61">
        <v>780</v>
      </c>
      <c r="U432" s="61">
        <v>980</v>
      </c>
      <c r="W432" s="61">
        <f t="shared" si="14"/>
        <v>2.92E-2</v>
      </c>
      <c r="Z432" s="61"/>
      <c r="AA432" s="61"/>
      <c r="AB432" s="61"/>
      <c r="AC432" s="61"/>
    </row>
    <row r="433" spans="1:29" x14ac:dyDescent="0.35">
      <c r="A433" t="s">
        <v>114</v>
      </c>
      <c r="B433" t="s">
        <v>115</v>
      </c>
      <c r="C433" t="s">
        <v>7</v>
      </c>
      <c r="D433" t="s">
        <v>52</v>
      </c>
      <c r="E433" t="s">
        <v>2</v>
      </c>
      <c r="F433" t="s">
        <v>63</v>
      </c>
      <c r="G433" t="s">
        <v>55</v>
      </c>
      <c r="H433">
        <v>631.80000000000007</v>
      </c>
      <c r="I433">
        <v>702</v>
      </c>
      <c r="J433">
        <v>780</v>
      </c>
      <c r="K433">
        <v>980</v>
      </c>
      <c r="L433" t="s">
        <v>48</v>
      </c>
      <c r="M433" s="11">
        <v>29200</v>
      </c>
      <c r="Q433" t="str">
        <f t="shared" si="13"/>
        <v>Capgemini Sverige ABF4.3 Lösningsarkitekt</v>
      </c>
      <c r="R433" s="61">
        <v>632</v>
      </c>
      <c r="S433" s="61">
        <v>702</v>
      </c>
      <c r="T433" s="61">
        <v>780</v>
      </c>
      <c r="U433" s="61">
        <v>980</v>
      </c>
      <c r="W433" s="61">
        <f t="shared" si="14"/>
        <v>2.92E-2</v>
      </c>
      <c r="Z433" s="61"/>
      <c r="AA433" s="61"/>
      <c r="AB433" s="61"/>
      <c r="AC433" s="61"/>
    </row>
    <row r="434" spans="1:29" x14ac:dyDescent="0.35">
      <c r="A434" t="s">
        <v>114</v>
      </c>
      <c r="B434" t="s">
        <v>115</v>
      </c>
      <c r="C434" t="s">
        <v>7</v>
      </c>
      <c r="D434" t="s">
        <v>52</v>
      </c>
      <c r="E434" t="s">
        <v>2</v>
      </c>
      <c r="F434" t="s">
        <v>63</v>
      </c>
      <c r="G434" t="s">
        <v>56</v>
      </c>
      <c r="H434">
        <v>631.80000000000007</v>
      </c>
      <c r="I434">
        <v>702</v>
      </c>
      <c r="J434">
        <v>780</v>
      </c>
      <c r="K434">
        <v>980</v>
      </c>
      <c r="L434" t="s">
        <v>48</v>
      </c>
      <c r="M434" s="11">
        <v>29200</v>
      </c>
      <c r="Q434" t="str">
        <f t="shared" si="13"/>
        <v>Capgemini Sverige ABF4.4 Mjukvaruarkitekt</v>
      </c>
      <c r="R434" s="61">
        <v>632</v>
      </c>
      <c r="S434" s="61">
        <v>702</v>
      </c>
      <c r="T434" s="61">
        <v>780</v>
      </c>
      <c r="U434" s="61">
        <v>980</v>
      </c>
      <c r="W434" s="61">
        <f t="shared" si="14"/>
        <v>2.92E-2</v>
      </c>
      <c r="Z434" s="61"/>
      <c r="AA434" s="61"/>
      <c r="AB434" s="61"/>
      <c r="AC434" s="61"/>
    </row>
    <row r="435" spans="1:29" x14ac:dyDescent="0.35">
      <c r="A435" t="s">
        <v>114</v>
      </c>
      <c r="B435" t="s">
        <v>115</v>
      </c>
      <c r="C435" t="s">
        <v>7</v>
      </c>
      <c r="D435" t="s">
        <v>52</v>
      </c>
      <c r="E435" t="s">
        <v>2</v>
      </c>
      <c r="F435" t="s">
        <v>63</v>
      </c>
      <c r="G435" t="s">
        <v>57</v>
      </c>
      <c r="H435">
        <v>631.80000000000007</v>
      </c>
      <c r="I435">
        <v>702</v>
      </c>
      <c r="J435">
        <v>780</v>
      </c>
      <c r="K435">
        <v>980</v>
      </c>
      <c r="L435" t="s">
        <v>48</v>
      </c>
      <c r="M435" s="11">
        <v>29200</v>
      </c>
      <c r="Q435" t="str">
        <f t="shared" si="13"/>
        <v>Capgemini Sverige ABF4.5 Infrastrukturarkitekt</v>
      </c>
      <c r="R435" s="61">
        <v>632</v>
      </c>
      <c r="S435" s="61">
        <v>702</v>
      </c>
      <c r="T435" s="61">
        <v>780</v>
      </c>
      <c r="U435" s="61">
        <v>980</v>
      </c>
      <c r="W435" s="61">
        <f t="shared" si="14"/>
        <v>2.92E-2</v>
      </c>
      <c r="Z435" s="61"/>
      <c r="AA435" s="61"/>
      <c r="AB435" s="61"/>
      <c r="AC435" s="61"/>
    </row>
    <row r="436" spans="1:29" x14ac:dyDescent="0.35">
      <c r="A436" t="s">
        <v>114</v>
      </c>
      <c r="B436" t="s">
        <v>115</v>
      </c>
      <c r="C436" t="s">
        <v>7</v>
      </c>
      <c r="D436" t="s">
        <v>58</v>
      </c>
      <c r="E436" t="s">
        <v>2</v>
      </c>
      <c r="F436" t="s">
        <v>63</v>
      </c>
      <c r="G436" t="s">
        <v>22</v>
      </c>
      <c r="H436">
        <v>216.9</v>
      </c>
      <c r="I436">
        <v>241</v>
      </c>
      <c r="J436">
        <v>343</v>
      </c>
      <c r="K436">
        <v>490</v>
      </c>
      <c r="L436" t="s">
        <v>48</v>
      </c>
      <c r="M436" s="11">
        <v>29200</v>
      </c>
      <c r="Q436" t="str">
        <f t="shared" si="13"/>
        <v>Capgemini Sverige ABF5.1 Säkerhetsstrateg/Säkerhetsanalytiker</v>
      </c>
      <c r="R436" s="61">
        <v>217</v>
      </c>
      <c r="S436" s="61">
        <v>241</v>
      </c>
      <c r="T436" s="61">
        <v>343</v>
      </c>
      <c r="U436" s="61">
        <v>490</v>
      </c>
      <c r="W436" s="61">
        <f t="shared" si="14"/>
        <v>2.92E-2</v>
      </c>
      <c r="Z436" s="61"/>
      <c r="AA436" s="61"/>
      <c r="AB436" s="61"/>
      <c r="AC436" s="61"/>
    </row>
    <row r="437" spans="1:29" x14ac:dyDescent="0.35">
      <c r="A437" t="s">
        <v>114</v>
      </c>
      <c r="B437" t="s">
        <v>115</v>
      </c>
      <c r="C437" t="s">
        <v>7</v>
      </c>
      <c r="D437" t="s">
        <v>58</v>
      </c>
      <c r="E437" t="s">
        <v>2</v>
      </c>
      <c r="F437" t="s">
        <v>63</v>
      </c>
      <c r="G437" t="s">
        <v>23</v>
      </c>
      <c r="H437">
        <v>216.9</v>
      </c>
      <c r="I437">
        <v>241</v>
      </c>
      <c r="J437">
        <v>343</v>
      </c>
      <c r="K437">
        <v>490</v>
      </c>
      <c r="L437" t="s">
        <v>48</v>
      </c>
      <c r="M437" s="11">
        <v>29200</v>
      </c>
      <c r="Q437" t="str">
        <f t="shared" si="13"/>
        <v>Capgemini Sverige ABF5.2 Risk Management</v>
      </c>
      <c r="R437" s="61">
        <v>217</v>
      </c>
      <c r="S437" s="61">
        <v>241</v>
      </c>
      <c r="T437" s="61">
        <v>343</v>
      </c>
      <c r="U437" s="61">
        <v>490</v>
      </c>
      <c r="W437" s="61">
        <f t="shared" si="14"/>
        <v>2.92E-2</v>
      </c>
      <c r="Z437" s="61"/>
      <c r="AA437" s="61"/>
      <c r="AB437" s="61"/>
      <c r="AC437" s="61"/>
    </row>
    <row r="438" spans="1:29" x14ac:dyDescent="0.35">
      <c r="A438" t="s">
        <v>114</v>
      </c>
      <c r="B438" t="s">
        <v>115</v>
      </c>
      <c r="C438" t="s">
        <v>7</v>
      </c>
      <c r="D438" t="s">
        <v>58</v>
      </c>
      <c r="E438" t="s">
        <v>3</v>
      </c>
      <c r="F438" t="s">
        <v>63</v>
      </c>
      <c r="G438" t="s">
        <v>24</v>
      </c>
      <c r="H438">
        <v>216.9</v>
      </c>
      <c r="I438">
        <v>241</v>
      </c>
      <c r="J438">
        <v>343</v>
      </c>
      <c r="K438">
        <v>490</v>
      </c>
      <c r="L438" t="s">
        <v>48</v>
      </c>
      <c r="M438" s="11">
        <v>29200</v>
      </c>
      <c r="Q438" t="str">
        <f t="shared" si="13"/>
        <v>Capgemini Sverige ABF5.3 Säkerhetstekniker</v>
      </c>
      <c r="R438" s="61">
        <v>217</v>
      </c>
      <c r="S438" s="61">
        <v>241</v>
      </c>
      <c r="T438" s="61">
        <v>343</v>
      </c>
      <c r="U438" s="61">
        <v>490</v>
      </c>
      <c r="W438" s="61">
        <f t="shared" si="14"/>
        <v>2.92E-2</v>
      </c>
      <c r="Z438" s="61"/>
      <c r="AA438" s="61"/>
      <c r="AB438" s="61"/>
      <c r="AC438" s="61"/>
    </row>
    <row r="439" spans="1:29" x14ac:dyDescent="0.35">
      <c r="A439" t="s">
        <v>114</v>
      </c>
      <c r="B439" t="s">
        <v>115</v>
      </c>
      <c r="C439" t="s">
        <v>7</v>
      </c>
      <c r="D439" t="s">
        <v>59</v>
      </c>
      <c r="E439" t="s">
        <v>2</v>
      </c>
      <c r="F439" t="s">
        <v>63</v>
      </c>
      <c r="G439" t="s">
        <v>60</v>
      </c>
      <c r="H439">
        <v>216.9</v>
      </c>
      <c r="I439">
        <v>241</v>
      </c>
      <c r="J439">
        <v>343</v>
      </c>
      <c r="K439">
        <v>490</v>
      </c>
      <c r="L439" t="s">
        <v>48</v>
      </c>
      <c r="M439" s="11">
        <v>29200</v>
      </c>
      <c r="Q439" t="str">
        <f t="shared" si="13"/>
        <v>Capgemini Sverige ABF6.1 Webbstrateg</v>
      </c>
      <c r="R439" s="61">
        <v>217</v>
      </c>
      <c r="S439" s="61">
        <v>241</v>
      </c>
      <c r="T439" s="61">
        <v>343</v>
      </c>
      <c r="U439" s="61">
        <v>490</v>
      </c>
      <c r="W439" s="61">
        <f t="shared" si="14"/>
        <v>2.92E-2</v>
      </c>
      <c r="Z439" s="61"/>
      <c r="AA439" s="61"/>
      <c r="AB439" s="61"/>
      <c r="AC439" s="61"/>
    </row>
    <row r="440" spans="1:29" x14ac:dyDescent="0.35">
      <c r="A440" t="s">
        <v>114</v>
      </c>
      <c r="B440" t="s">
        <v>115</v>
      </c>
      <c r="C440" t="s">
        <v>7</v>
      </c>
      <c r="D440" t="s">
        <v>59</v>
      </c>
      <c r="E440" t="s">
        <v>2</v>
      </c>
      <c r="F440" t="s">
        <v>63</v>
      </c>
      <c r="G440" t="s">
        <v>25</v>
      </c>
      <c r="H440">
        <v>216.9</v>
      </c>
      <c r="I440">
        <v>241</v>
      </c>
      <c r="J440">
        <v>343</v>
      </c>
      <c r="K440">
        <v>490</v>
      </c>
      <c r="L440" t="s">
        <v>48</v>
      </c>
      <c r="M440" s="11">
        <v>29200</v>
      </c>
      <c r="Q440" t="str">
        <f t="shared" si="13"/>
        <v>Capgemini Sverige ABF6.2 Interaktionsdesigner</v>
      </c>
      <c r="R440" s="61">
        <v>217</v>
      </c>
      <c r="S440" s="61">
        <v>241</v>
      </c>
      <c r="T440" s="61">
        <v>343</v>
      </c>
      <c r="U440" s="61">
        <v>490</v>
      </c>
      <c r="W440" s="61">
        <f t="shared" si="14"/>
        <v>2.92E-2</v>
      </c>
      <c r="Z440" s="61"/>
      <c r="AA440" s="61"/>
      <c r="AB440" s="61"/>
      <c r="AC440" s="61"/>
    </row>
    <row r="441" spans="1:29" x14ac:dyDescent="0.35">
      <c r="A441" t="s">
        <v>114</v>
      </c>
      <c r="B441" t="s">
        <v>115</v>
      </c>
      <c r="C441" t="s">
        <v>7</v>
      </c>
      <c r="D441" t="s">
        <v>59</v>
      </c>
      <c r="E441" t="s">
        <v>2</v>
      </c>
      <c r="F441" t="s">
        <v>63</v>
      </c>
      <c r="G441" t="s">
        <v>26</v>
      </c>
      <c r="H441">
        <v>216.9</v>
      </c>
      <c r="I441">
        <v>241</v>
      </c>
      <c r="J441">
        <v>343</v>
      </c>
      <c r="K441">
        <v>490</v>
      </c>
      <c r="L441" t="s">
        <v>48</v>
      </c>
      <c r="M441" s="11">
        <v>29200</v>
      </c>
      <c r="Q441" t="str">
        <f t="shared" si="13"/>
        <v>Capgemini Sverige ABF6.3 Grafisk formgivare</v>
      </c>
      <c r="R441" s="61">
        <v>217</v>
      </c>
      <c r="S441" s="61">
        <v>241</v>
      </c>
      <c r="T441" s="61">
        <v>343</v>
      </c>
      <c r="U441" s="61">
        <v>490</v>
      </c>
      <c r="W441" s="61">
        <f t="shared" si="14"/>
        <v>2.92E-2</v>
      </c>
      <c r="Z441" s="61"/>
      <c r="AA441" s="61"/>
      <c r="AB441" s="61"/>
      <c r="AC441" s="61"/>
    </row>
    <row r="442" spans="1:29" x14ac:dyDescent="0.35">
      <c r="A442" t="s">
        <v>114</v>
      </c>
      <c r="B442" t="s">
        <v>115</v>
      </c>
      <c r="C442" t="s">
        <v>7</v>
      </c>
      <c r="D442" t="s">
        <v>59</v>
      </c>
      <c r="E442" t="s">
        <v>3</v>
      </c>
      <c r="F442" t="s">
        <v>63</v>
      </c>
      <c r="G442" t="s">
        <v>27</v>
      </c>
      <c r="H442">
        <v>216.9</v>
      </c>
      <c r="I442">
        <v>241</v>
      </c>
      <c r="J442">
        <v>343</v>
      </c>
      <c r="K442">
        <v>490</v>
      </c>
      <c r="L442" t="s">
        <v>48</v>
      </c>
      <c r="M442" s="11">
        <v>29200</v>
      </c>
      <c r="Q442" t="str">
        <f t="shared" si="13"/>
        <v>Capgemini Sverige ABF6.4 Testare av användbarhet</v>
      </c>
      <c r="R442" s="61">
        <v>217</v>
      </c>
      <c r="S442" s="61">
        <v>241</v>
      </c>
      <c r="T442" s="61">
        <v>343</v>
      </c>
      <c r="U442" s="61">
        <v>490</v>
      </c>
      <c r="W442" s="61">
        <f t="shared" si="14"/>
        <v>2.92E-2</v>
      </c>
      <c r="Z442" s="61"/>
      <c r="AA442" s="61"/>
      <c r="AB442" s="61"/>
      <c r="AC442" s="61"/>
    </row>
    <row r="443" spans="1:29" x14ac:dyDescent="0.35">
      <c r="A443" t="s">
        <v>114</v>
      </c>
      <c r="B443" t="s">
        <v>115</v>
      </c>
      <c r="C443" t="s">
        <v>7</v>
      </c>
      <c r="D443" t="s">
        <v>61</v>
      </c>
      <c r="E443" t="s">
        <v>2</v>
      </c>
      <c r="F443" t="s">
        <v>63</v>
      </c>
      <c r="G443" t="s">
        <v>62</v>
      </c>
      <c r="H443">
        <v>216.9</v>
      </c>
      <c r="I443">
        <v>241</v>
      </c>
      <c r="J443">
        <v>343</v>
      </c>
      <c r="K443">
        <v>490</v>
      </c>
      <c r="L443" t="s">
        <v>48</v>
      </c>
      <c r="M443" s="11">
        <v>29200</v>
      </c>
      <c r="Q443" t="str">
        <f t="shared" si="13"/>
        <v>Capgemini Sverige ABF7.1 Teknikstöd – på plats</v>
      </c>
      <c r="R443" s="61">
        <v>217</v>
      </c>
      <c r="S443" s="61">
        <v>241</v>
      </c>
      <c r="T443" s="61">
        <v>343</v>
      </c>
      <c r="U443" s="61">
        <v>490</v>
      </c>
      <c r="W443" s="61">
        <f t="shared" si="14"/>
        <v>2.92E-2</v>
      </c>
      <c r="Z443" s="61"/>
      <c r="AA443" s="61"/>
      <c r="AB443" s="61"/>
      <c r="AC443" s="61"/>
    </row>
    <row r="444" spans="1:29" x14ac:dyDescent="0.35">
      <c r="A444" t="s">
        <v>118</v>
      </c>
      <c r="B444" t="s">
        <v>119</v>
      </c>
      <c r="C444" t="s">
        <v>4</v>
      </c>
      <c r="D444" t="s">
        <v>47</v>
      </c>
      <c r="E444" t="s">
        <v>2</v>
      </c>
      <c r="F444" t="s">
        <v>63</v>
      </c>
      <c r="G444" t="s">
        <v>10</v>
      </c>
      <c r="H444">
        <v>768.69</v>
      </c>
      <c r="I444">
        <v>854.1</v>
      </c>
      <c r="J444">
        <v>949</v>
      </c>
      <c r="K444">
        <v>1199</v>
      </c>
      <c r="L444" t="s">
        <v>48</v>
      </c>
      <c r="M444" s="11">
        <v>30000</v>
      </c>
      <c r="Q444" t="str">
        <f t="shared" si="13"/>
        <v>Combitech ABC1.1 IT- eller Digitaliseringsstrateg</v>
      </c>
      <c r="R444" s="61">
        <v>769</v>
      </c>
      <c r="S444" s="61">
        <v>854</v>
      </c>
      <c r="T444" s="61">
        <v>949</v>
      </c>
      <c r="U444" s="61">
        <v>1199</v>
      </c>
      <c r="W444" s="61">
        <f t="shared" si="14"/>
        <v>0.03</v>
      </c>
      <c r="Z444" s="61"/>
      <c r="AA444" s="61"/>
      <c r="AB444" s="61"/>
      <c r="AC444" s="61"/>
    </row>
    <row r="445" spans="1:29" x14ac:dyDescent="0.35">
      <c r="A445" t="s">
        <v>118</v>
      </c>
      <c r="B445" t="s">
        <v>119</v>
      </c>
      <c r="C445" t="s">
        <v>4</v>
      </c>
      <c r="D445" t="s">
        <v>47</v>
      </c>
      <c r="E445" t="s">
        <v>2</v>
      </c>
      <c r="F445" t="s">
        <v>63</v>
      </c>
      <c r="G445" t="s">
        <v>11</v>
      </c>
      <c r="H445">
        <v>768.69</v>
      </c>
      <c r="I445">
        <v>854.1</v>
      </c>
      <c r="J445">
        <v>949</v>
      </c>
      <c r="K445">
        <v>1199</v>
      </c>
      <c r="L445" t="s">
        <v>48</v>
      </c>
      <c r="M445" s="11">
        <v>30000</v>
      </c>
      <c r="Q445" t="str">
        <f t="shared" si="13"/>
        <v>Combitech ABC1.2 Modelleringsledare</v>
      </c>
      <c r="R445" s="61">
        <v>769</v>
      </c>
      <c r="S445" s="61">
        <v>854</v>
      </c>
      <c r="T445" s="61">
        <v>949</v>
      </c>
      <c r="U445" s="61">
        <v>1199</v>
      </c>
      <c r="W445" s="61">
        <f t="shared" si="14"/>
        <v>0.03</v>
      </c>
      <c r="Z445" s="61"/>
      <c r="AA445" s="61"/>
      <c r="AB445" s="61"/>
      <c r="AC445" s="61"/>
    </row>
    <row r="446" spans="1:29" x14ac:dyDescent="0.35">
      <c r="A446" t="s">
        <v>118</v>
      </c>
      <c r="B446" t="s">
        <v>119</v>
      </c>
      <c r="C446" t="s">
        <v>4</v>
      </c>
      <c r="D446" t="s">
        <v>47</v>
      </c>
      <c r="E446" t="s">
        <v>2</v>
      </c>
      <c r="F446" t="s">
        <v>63</v>
      </c>
      <c r="G446" t="s">
        <v>49</v>
      </c>
      <c r="H446">
        <v>768.69</v>
      </c>
      <c r="I446">
        <v>854.1</v>
      </c>
      <c r="J446">
        <v>949</v>
      </c>
      <c r="K446">
        <v>1199</v>
      </c>
      <c r="L446" t="s">
        <v>48</v>
      </c>
      <c r="M446" s="11">
        <v>30000</v>
      </c>
      <c r="Q446" t="str">
        <f t="shared" si="13"/>
        <v>Combitech ABC1.3 Kravställare/Kravanalytiker</v>
      </c>
      <c r="R446" s="61">
        <v>769</v>
      </c>
      <c r="S446" s="61">
        <v>854</v>
      </c>
      <c r="T446" s="61">
        <v>949</v>
      </c>
      <c r="U446" s="61">
        <v>1199</v>
      </c>
      <c r="W446" s="61">
        <f t="shared" si="14"/>
        <v>0.03</v>
      </c>
      <c r="Z446" s="61"/>
      <c r="AA446" s="61"/>
      <c r="AB446" s="61"/>
      <c r="AC446" s="61"/>
    </row>
    <row r="447" spans="1:29" x14ac:dyDescent="0.35">
      <c r="A447" t="s">
        <v>118</v>
      </c>
      <c r="B447" t="s">
        <v>119</v>
      </c>
      <c r="C447" t="s">
        <v>4</v>
      </c>
      <c r="D447" t="s">
        <v>47</v>
      </c>
      <c r="E447" t="s">
        <v>2</v>
      </c>
      <c r="F447" t="s">
        <v>63</v>
      </c>
      <c r="G447" t="s">
        <v>12</v>
      </c>
      <c r="H447">
        <v>768.69</v>
      </c>
      <c r="I447">
        <v>854.1</v>
      </c>
      <c r="J447">
        <v>949</v>
      </c>
      <c r="K447">
        <v>1199</v>
      </c>
      <c r="L447" t="s">
        <v>48</v>
      </c>
      <c r="M447" s="11">
        <v>30000</v>
      </c>
      <c r="Q447" t="str">
        <f t="shared" si="13"/>
        <v>Combitech ABC1.4 Metodstöd</v>
      </c>
      <c r="R447" s="61">
        <v>769</v>
      </c>
      <c r="S447" s="61">
        <v>854</v>
      </c>
      <c r="T447" s="61">
        <v>949</v>
      </c>
      <c r="U447" s="61">
        <v>1199</v>
      </c>
      <c r="W447" s="61">
        <f t="shared" si="14"/>
        <v>0.03</v>
      </c>
      <c r="Z447" s="61"/>
      <c r="AA447" s="61"/>
      <c r="AB447" s="61"/>
      <c r="AC447" s="61"/>
    </row>
    <row r="448" spans="1:29" x14ac:dyDescent="0.35">
      <c r="A448" t="s">
        <v>118</v>
      </c>
      <c r="B448" t="s">
        <v>119</v>
      </c>
      <c r="C448" t="s">
        <v>4</v>
      </c>
      <c r="D448" t="s">
        <v>50</v>
      </c>
      <c r="E448" t="s">
        <v>2</v>
      </c>
      <c r="F448" t="s">
        <v>63</v>
      </c>
      <c r="G448" t="s">
        <v>13</v>
      </c>
      <c r="H448">
        <v>674.1</v>
      </c>
      <c r="I448">
        <v>749</v>
      </c>
      <c r="J448">
        <v>949</v>
      </c>
      <c r="K448">
        <v>1149</v>
      </c>
      <c r="L448" t="s">
        <v>48</v>
      </c>
      <c r="M448" s="11">
        <v>30000</v>
      </c>
      <c r="Q448" t="str">
        <f t="shared" si="13"/>
        <v>Combitech ABC2.1 Projektledare</v>
      </c>
      <c r="R448" s="61">
        <v>674</v>
      </c>
      <c r="S448" s="61">
        <v>749</v>
      </c>
      <c r="T448" s="61">
        <v>949</v>
      </c>
      <c r="U448" s="61">
        <v>1149</v>
      </c>
      <c r="W448" s="61">
        <f t="shared" si="14"/>
        <v>0.03</v>
      </c>
      <c r="Z448" s="61"/>
      <c r="AA448" s="61"/>
      <c r="AB448" s="61"/>
      <c r="AC448" s="61"/>
    </row>
    <row r="449" spans="1:29" x14ac:dyDescent="0.35">
      <c r="A449" t="s">
        <v>118</v>
      </c>
      <c r="B449" t="s">
        <v>119</v>
      </c>
      <c r="C449" t="s">
        <v>4</v>
      </c>
      <c r="D449" t="s">
        <v>50</v>
      </c>
      <c r="E449" t="s">
        <v>2</v>
      </c>
      <c r="F449" t="s">
        <v>63</v>
      </c>
      <c r="G449" t="s">
        <v>14</v>
      </c>
      <c r="H449">
        <v>674.1</v>
      </c>
      <c r="I449">
        <v>749</v>
      </c>
      <c r="J449">
        <v>949</v>
      </c>
      <c r="K449">
        <v>1149</v>
      </c>
      <c r="L449" t="s">
        <v>48</v>
      </c>
      <c r="M449" s="11">
        <v>30000</v>
      </c>
      <c r="Q449" t="str">
        <f t="shared" si="13"/>
        <v>Combitech ABC2.2 Teknisk projektledare</v>
      </c>
      <c r="R449" s="61">
        <v>674</v>
      </c>
      <c r="S449" s="61">
        <v>749</v>
      </c>
      <c r="T449" s="61">
        <v>949</v>
      </c>
      <c r="U449" s="61">
        <v>1149</v>
      </c>
      <c r="W449" s="61">
        <f t="shared" si="14"/>
        <v>0.03</v>
      </c>
      <c r="Z449" s="61"/>
      <c r="AA449" s="61"/>
      <c r="AB449" s="61"/>
      <c r="AC449" s="61"/>
    </row>
    <row r="450" spans="1:29" x14ac:dyDescent="0.35">
      <c r="A450" t="s">
        <v>118</v>
      </c>
      <c r="B450" t="s">
        <v>119</v>
      </c>
      <c r="C450" t="s">
        <v>4</v>
      </c>
      <c r="D450" t="s">
        <v>50</v>
      </c>
      <c r="E450" t="s">
        <v>2</v>
      </c>
      <c r="F450" t="s">
        <v>63</v>
      </c>
      <c r="G450" t="s">
        <v>15</v>
      </c>
      <c r="H450">
        <v>674.1</v>
      </c>
      <c r="I450">
        <v>749</v>
      </c>
      <c r="J450">
        <v>949</v>
      </c>
      <c r="K450">
        <v>1149</v>
      </c>
      <c r="L450" t="s">
        <v>48</v>
      </c>
      <c r="M450" s="11">
        <v>30000</v>
      </c>
      <c r="Q450" t="str">
        <f t="shared" si="13"/>
        <v>Combitech ABC2.3 Process-/Förändringsledare</v>
      </c>
      <c r="R450" s="61">
        <v>674</v>
      </c>
      <c r="S450" s="61">
        <v>749</v>
      </c>
      <c r="T450" s="61">
        <v>949</v>
      </c>
      <c r="U450" s="61">
        <v>1149</v>
      </c>
      <c r="W450" s="61">
        <f t="shared" si="14"/>
        <v>0.03</v>
      </c>
      <c r="Z450" s="61"/>
      <c r="AA450" s="61"/>
      <c r="AB450" s="61"/>
      <c r="AC450" s="61"/>
    </row>
    <row r="451" spans="1:29" x14ac:dyDescent="0.35">
      <c r="A451" t="s">
        <v>118</v>
      </c>
      <c r="B451" t="s">
        <v>119</v>
      </c>
      <c r="C451" t="s">
        <v>4</v>
      </c>
      <c r="D451" t="s">
        <v>50</v>
      </c>
      <c r="E451" t="s">
        <v>2</v>
      </c>
      <c r="F451" t="s">
        <v>63</v>
      </c>
      <c r="G451" t="s">
        <v>16</v>
      </c>
      <c r="H451">
        <v>674.1</v>
      </c>
      <c r="I451">
        <v>749</v>
      </c>
      <c r="J451">
        <v>949</v>
      </c>
      <c r="K451">
        <v>1149</v>
      </c>
      <c r="L451" t="s">
        <v>48</v>
      </c>
      <c r="M451" s="11">
        <v>30000</v>
      </c>
      <c r="Q451" t="str">
        <f t="shared" ref="Q451:Q514" si="15">$A451&amp;$C451&amp;$G451</f>
        <v>Combitech ABC2.4 Testledare</v>
      </c>
      <c r="R451" s="61">
        <v>674</v>
      </c>
      <c r="S451" s="61">
        <v>749</v>
      </c>
      <c r="T451" s="61">
        <v>949</v>
      </c>
      <c r="U451" s="61">
        <v>1149</v>
      </c>
      <c r="W451" s="61">
        <f t="shared" ref="W451:W514" si="16">M451/1000000</f>
        <v>0.03</v>
      </c>
      <c r="Z451" s="61"/>
      <c r="AA451" s="61"/>
      <c r="AB451" s="61"/>
      <c r="AC451" s="61"/>
    </row>
    <row r="452" spans="1:29" x14ac:dyDescent="0.35">
      <c r="A452" t="s">
        <v>118</v>
      </c>
      <c r="B452" t="s">
        <v>119</v>
      </c>
      <c r="C452" t="s">
        <v>4</v>
      </c>
      <c r="D452" t="s">
        <v>50</v>
      </c>
      <c r="E452" t="s">
        <v>2</v>
      </c>
      <c r="F452" t="s">
        <v>63</v>
      </c>
      <c r="G452" t="s">
        <v>17</v>
      </c>
      <c r="H452">
        <v>674.1</v>
      </c>
      <c r="I452">
        <v>749</v>
      </c>
      <c r="J452">
        <v>949</v>
      </c>
      <c r="K452">
        <v>1149</v>
      </c>
      <c r="L452" t="s">
        <v>48</v>
      </c>
      <c r="M452" s="11">
        <v>30000</v>
      </c>
      <c r="Q452" t="str">
        <f t="shared" si="15"/>
        <v>Combitech ABC2.5 IT-controller</v>
      </c>
      <c r="R452" s="61">
        <v>674</v>
      </c>
      <c r="S452" s="61">
        <v>749</v>
      </c>
      <c r="T452" s="61">
        <v>949</v>
      </c>
      <c r="U452" s="61">
        <v>1149</v>
      </c>
      <c r="W452" s="61">
        <f t="shared" si="16"/>
        <v>0.03</v>
      </c>
      <c r="Z452" s="61"/>
      <c r="AA452" s="61"/>
      <c r="AB452" s="61"/>
      <c r="AC452" s="61"/>
    </row>
    <row r="453" spans="1:29" x14ac:dyDescent="0.35">
      <c r="A453" t="s">
        <v>118</v>
      </c>
      <c r="B453" t="s">
        <v>119</v>
      </c>
      <c r="C453" t="s">
        <v>4</v>
      </c>
      <c r="D453" t="s">
        <v>51</v>
      </c>
      <c r="E453" t="s">
        <v>2</v>
      </c>
      <c r="F453" t="s">
        <v>63</v>
      </c>
      <c r="G453" t="s">
        <v>18</v>
      </c>
      <c r="H453">
        <v>629.1</v>
      </c>
      <c r="I453">
        <v>699</v>
      </c>
      <c r="J453">
        <v>849</v>
      </c>
      <c r="K453">
        <v>974</v>
      </c>
      <c r="L453" t="s">
        <v>48</v>
      </c>
      <c r="M453" s="11">
        <v>30000</v>
      </c>
      <c r="Q453" t="str">
        <f t="shared" si="15"/>
        <v>Combitech ABC3.1 Systemutvecklare</v>
      </c>
      <c r="R453" s="61">
        <v>629</v>
      </c>
      <c r="S453" s="61">
        <v>699</v>
      </c>
      <c r="T453" s="61">
        <v>849</v>
      </c>
      <c r="U453" s="61">
        <v>974</v>
      </c>
      <c r="W453" s="61">
        <f t="shared" si="16"/>
        <v>0.03</v>
      </c>
      <c r="Z453" s="61"/>
      <c r="AA453" s="61"/>
      <c r="AB453" s="61"/>
      <c r="AC453" s="61"/>
    </row>
    <row r="454" spans="1:29" x14ac:dyDescent="0.35">
      <c r="A454" t="s">
        <v>118</v>
      </c>
      <c r="B454" t="s">
        <v>119</v>
      </c>
      <c r="C454" t="s">
        <v>4</v>
      </c>
      <c r="D454" t="s">
        <v>51</v>
      </c>
      <c r="E454" t="s">
        <v>2</v>
      </c>
      <c r="F454" t="s">
        <v>63</v>
      </c>
      <c r="G454" t="s">
        <v>19</v>
      </c>
      <c r="H454">
        <v>629.1</v>
      </c>
      <c r="I454">
        <v>699</v>
      </c>
      <c r="J454">
        <v>849</v>
      </c>
      <c r="K454">
        <v>974</v>
      </c>
      <c r="L454" t="s">
        <v>48</v>
      </c>
      <c r="M454" s="11">
        <v>30000</v>
      </c>
      <c r="Q454" t="str">
        <f t="shared" si="15"/>
        <v>Combitech ABC3.2 Systemintegratör</v>
      </c>
      <c r="R454" s="61">
        <v>629</v>
      </c>
      <c r="S454" s="61">
        <v>699</v>
      </c>
      <c r="T454" s="61">
        <v>849</v>
      </c>
      <c r="U454" s="61">
        <v>974</v>
      </c>
      <c r="W454" s="61">
        <f t="shared" si="16"/>
        <v>0.03</v>
      </c>
      <c r="Z454" s="61"/>
      <c r="AA454" s="61"/>
      <c r="AB454" s="61"/>
      <c r="AC454" s="61"/>
    </row>
    <row r="455" spans="1:29" x14ac:dyDescent="0.35">
      <c r="A455" t="s">
        <v>118</v>
      </c>
      <c r="B455" t="s">
        <v>119</v>
      </c>
      <c r="C455" t="s">
        <v>4</v>
      </c>
      <c r="D455" t="s">
        <v>51</v>
      </c>
      <c r="E455" t="s">
        <v>3</v>
      </c>
      <c r="F455" t="s">
        <v>63</v>
      </c>
      <c r="G455" t="s">
        <v>20</v>
      </c>
      <c r="H455">
        <v>629.1</v>
      </c>
      <c r="I455">
        <v>699</v>
      </c>
      <c r="J455">
        <v>849</v>
      </c>
      <c r="K455">
        <v>974</v>
      </c>
      <c r="L455" t="s">
        <v>48</v>
      </c>
      <c r="M455" s="11">
        <v>30000</v>
      </c>
      <c r="Q455" t="str">
        <f t="shared" si="15"/>
        <v>Combitech ABC3.3 Tekniker</v>
      </c>
      <c r="R455" s="61">
        <v>629</v>
      </c>
      <c r="S455" s="61">
        <v>699</v>
      </c>
      <c r="T455" s="61">
        <v>849</v>
      </c>
      <c r="U455" s="61">
        <v>974</v>
      </c>
      <c r="W455" s="61">
        <f t="shared" si="16"/>
        <v>0.03</v>
      </c>
      <c r="Z455" s="61"/>
      <c r="AA455" s="61"/>
      <c r="AB455" s="61"/>
      <c r="AC455" s="61"/>
    </row>
    <row r="456" spans="1:29" x14ac:dyDescent="0.35">
      <c r="A456" t="s">
        <v>118</v>
      </c>
      <c r="B456" t="s">
        <v>119</v>
      </c>
      <c r="C456" t="s">
        <v>4</v>
      </c>
      <c r="D456" t="s">
        <v>51</v>
      </c>
      <c r="E456" t="s">
        <v>3</v>
      </c>
      <c r="F456" t="s">
        <v>63</v>
      </c>
      <c r="G456" t="s">
        <v>21</v>
      </c>
      <c r="H456">
        <v>629.1</v>
      </c>
      <c r="I456">
        <v>699</v>
      </c>
      <c r="J456">
        <v>849</v>
      </c>
      <c r="K456">
        <v>974</v>
      </c>
      <c r="L456" t="s">
        <v>48</v>
      </c>
      <c r="M456" s="11">
        <v>30000</v>
      </c>
      <c r="Q456" t="str">
        <f t="shared" si="15"/>
        <v>Combitech ABC3.4 Testare</v>
      </c>
      <c r="R456" s="61">
        <v>629</v>
      </c>
      <c r="S456" s="61">
        <v>699</v>
      </c>
      <c r="T456" s="61">
        <v>849</v>
      </c>
      <c r="U456" s="61">
        <v>974</v>
      </c>
      <c r="W456" s="61">
        <f t="shared" si="16"/>
        <v>0.03</v>
      </c>
      <c r="Z456" s="61"/>
      <c r="AA456" s="61"/>
      <c r="AB456" s="61"/>
      <c r="AC456" s="61"/>
    </row>
    <row r="457" spans="1:29" x14ac:dyDescent="0.35">
      <c r="A457" t="s">
        <v>118</v>
      </c>
      <c r="B457" t="s">
        <v>119</v>
      </c>
      <c r="C457" t="s">
        <v>4</v>
      </c>
      <c r="D457" t="s">
        <v>52</v>
      </c>
      <c r="E457" t="s">
        <v>2</v>
      </c>
      <c r="F457" t="s">
        <v>63</v>
      </c>
      <c r="G457" t="s">
        <v>53</v>
      </c>
      <c r="H457">
        <v>768.69</v>
      </c>
      <c r="I457">
        <v>854.1</v>
      </c>
      <c r="J457">
        <v>949</v>
      </c>
      <c r="K457">
        <v>1249</v>
      </c>
      <c r="L457" t="s">
        <v>48</v>
      </c>
      <c r="M457" s="11">
        <v>30000</v>
      </c>
      <c r="Q457" t="str">
        <f t="shared" si="15"/>
        <v>Combitech ABC4.1 Enterprisearkitekt</v>
      </c>
      <c r="R457" s="61">
        <v>769</v>
      </c>
      <c r="S457" s="61">
        <v>854</v>
      </c>
      <c r="T457" s="61">
        <v>949</v>
      </c>
      <c r="U457" s="61">
        <v>1249</v>
      </c>
      <c r="W457" s="61">
        <f t="shared" si="16"/>
        <v>0.03</v>
      </c>
      <c r="Z457" s="61"/>
      <c r="AA457" s="61"/>
      <c r="AB457" s="61"/>
      <c r="AC457" s="61"/>
    </row>
    <row r="458" spans="1:29" x14ac:dyDescent="0.35">
      <c r="A458" t="s">
        <v>118</v>
      </c>
      <c r="B458" t="s">
        <v>119</v>
      </c>
      <c r="C458" t="s">
        <v>4</v>
      </c>
      <c r="D458" t="s">
        <v>52</v>
      </c>
      <c r="E458" t="s">
        <v>2</v>
      </c>
      <c r="F458" t="s">
        <v>63</v>
      </c>
      <c r="G458" t="s">
        <v>54</v>
      </c>
      <c r="H458">
        <v>768.69</v>
      </c>
      <c r="I458">
        <v>854.1</v>
      </c>
      <c r="J458">
        <v>949</v>
      </c>
      <c r="K458">
        <v>1249</v>
      </c>
      <c r="L458" t="s">
        <v>48</v>
      </c>
      <c r="M458" s="11">
        <v>30000</v>
      </c>
      <c r="Q458" t="str">
        <f t="shared" si="15"/>
        <v>Combitech ABC4.2 Verksamhetsarkitekt</v>
      </c>
      <c r="R458" s="61">
        <v>769</v>
      </c>
      <c r="S458" s="61">
        <v>854</v>
      </c>
      <c r="T458" s="61">
        <v>949</v>
      </c>
      <c r="U458" s="61">
        <v>1249</v>
      </c>
      <c r="W458" s="61">
        <f t="shared" si="16"/>
        <v>0.03</v>
      </c>
      <c r="Z458" s="61"/>
      <c r="AA458" s="61"/>
      <c r="AB458" s="61"/>
      <c r="AC458" s="61"/>
    </row>
    <row r="459" spans="1:29" x14ac:dyDescent="0.35">
      <c r="A459" t="s">
        <v>118</v>
      </c>
      <c r="B459" t="s">
        <v>119</v>
      </c>
      <c r="C459" t="s">
        <v>4</v>
      </c>
      <c r="D459" t="s">
        <v>52</v>
      </c>
      <c r="E459" t="s">
        <v>2</v>
      </c>
      <c r="F459" t="s">
        <v>63</v>
      </c>
      <c r="G459" t="s">
        <v>55</v>
      </c>
      <c r="H459">
        <v>768.69</v>
      </c>
      <c r="I459">
        <v>854.1</v>
      </c>
      <c r="J459">
        <v>949</v>
      </c>
      <c r="K459">
        <v>1249</v>
      </c>
      <c r="L459" t="s">
        <v>48</v>
      </c>
      <c r="M459" s="11">
        <v>30000</v>
      </c>
      <c r="Q459" t="str">
        <f t="shared" si="15"/>
        <v>Combitech ABC4.3 Lösningsarkitekt</v>
      </c>
      <c r="R459" s="61">
        <v>769</v>
      </c>
      <c r="S459" s="61">
        <v>854</v>
      </c>
      <c r="T459" s="61">
        <v>949</v>
      </c>
      <c r="U459" s="61">
        <v>1249</v>
      </c>
      <c r="W459" s="61">
        <f t="shared" si="16"/>
        <v>0.03</v>
      </c>
      <c r="Z459" s="61"/>
      <c r="AA459" s="61"/>
      <c r="AB459" s="61"/>
      <c r="AC459" s="61"/>
    </row>
    <row r="460" spans="1:29" x14ac:dyDescent="0.35">
      <c r="A460" t="s">
        <v>118</v>
      </c>
      <c r="B460" t="s">
        <v>119</v>
      </c>
      <c r="C460" t="s">
        <v>4</v>
      </c>
      <c r="D460" t="s">
        <v>52</v>
      </c>
      <c r="E460" t="s">
        <v>2</v>
      </c>
      <c r="F460" t="s">
        <v>63</v>
      </c>
      <c r="G460" t="s">
        <v>56</v>
      </c>
      <c r="H460">
        <v>768.69</v>
      </c>
      <c r="I460">
        <v>854.1</v>
      </c>
      <c r="J460">
        <v>949</v>
      </c>
      <c r="K460">
        <v>1249</v>
      </c>
      <c r="L460" t="s">
        <v>48</v>
      </c>
      <c r="M460" s="11">
        <v>30000</v>
      </c>
      <c r="Q460" t="str">
        <f t="shared" si="15"/>
        <v>Combitech ABC4.4 Mjukvaruarkitekt</v>
      </c>
      <c r="R460" s="61">
        <v>769</v>
      </c>
      <c r="S460" s="61">
        <v>854</v>
      </c>
      <c r="T460" s="61">
        <v>949</v>
      </c>
      <c r="U460" s="61">
        <v>1249</v>
      </c>
      <c r="W460" s="61">
        <f t="shared" si="16"/>
        <v>0.03</v>
      </c>
      <c r="Z460" s="61"/>
      <c r="AA460" s="61"/>
      <c r="AB460" s="61"/>
      <c r="AC460" s="61"/>
    </row>
    <row r="461" spans="1:29" x14ac:dyDescent="0.35">
      <c r="A461" t="s">
        <v>118</v>
      </c>
      <c r="B461" t="s">
        <v>119</v>
      </c>
      <c r="C461" t="s">
        <v>4</v>
      </c>
      <c r="D461" t="s">
        <v>52</v>
      </c>
      <c r="E461" t="s">
        <v>2</v>
      </c>
      <c r="F461" t="s">
        <v>63</v>
      </c>
      <c r="G461" t="s">
        <v>57</v>
      </c>
      <c r="H461">
        <v>768.69</v>
      </c>
      <c r="I461">
        <v>854.1</v>
      </c>
      <c r="J461">
        <v>949</v>
      </c>
      <c r="K461">
        <v>1249</v>
      </c>
      <c r="L461" t="s">
        <v>48</v>
      </c>
      <c r="M461" s="11">
        <v>30000</v>
      </c>
      <c r="Q461" t="str">
        <f t="shared" si="15"/>
        <v>Combitech ABC4.5 Infrastrukturarkitekt</v>
      </c>
      <c r="R461" s="61">
        <v>769</v>
      </c>
      <c r="S461" s="61">
        <v>854</v>
      </c>
      <c r="T461" s="61">
        <v>949</v>
      </c>
      <c r="U461" s="61">
        <v>1249</v>
      </c>
      <c r="W461" s="61">
        <f t="shared" si="16"/>
        <v>0.03</v>
      </c>
      <c r="Z461" s="61"/>
      <c r="AA461" s="61"/>
      <c r="AB461" s="61"/>
      <c r="AC461" s="61"/>
    </row>
    <row r="462" spans="1:29" x14ac:dyDescent="0.35">
      <c r="A462" t="s">
        <v>118</v>
      </c>
      <c r="B462" t="s">
        <v>119</v>
      </c>
      <c r="C462" t="s">
        <v>4</v>
      </c>
      <c r="D462" t="s">
        <v>58</v>
      </c>
      <c r="E462" t="s">
        <v>2</v>
      </c>
      <c r="F462" t="s">
        <v>63</v>
      </c>
      <c r="G462" t="s">
        <v>22</v>
      </c>
      <c r="H462">
        <v>764.1</v>
      </c>
      <c r="I462">
        <v>849</v>
      </c>
      <c r="J462">
        <v>1099</v>
      </c>
      <c r="K462">
        <v>1244</v>
      </c>
      <c r="L462" t="s">
        <v>48</v>
      </c>
      <c r="M462" s="11">
        <v>30000</v>
      </c>
      <c r="Q462" t="str">
        <f t="shared" si="15"/>
        <v>Combitech ABC5.1 Säkerhetsstrateg/Säkerhetsanalytiker</v>
      </c>
      <c r="R462" s="61">
        <v>764</v>
      </c>
      <c r="S462" s="61">
        <v>849</v>
      </c>
      <c r="T462" s="61">
        <v>1099</v>
      </c>
      <c r="U462" s="61">
        <v>1244</v>
      </c>
      <c r="W462" s="61">
        <f t="shared" si="16"/>
        <v>0.03</v>
      </c>
      <c r="Z462" s="61"/>
      <c r="AA462" s="61"/>
      <c r="AB462" s="61"/>
      <c r="AC462" s="61"/>
    </row>
    <row r="463" spans="1:29" x14ac:dyDescent="0.35">
      <c r="A463" t="s">
        <v>118</v>
      </c>
      <c r="B463" t="s">
        <v>119</v>
      </c>
      <c r="C463" t="s">
        <v>4</v>
      </c>
      <c r="D463" t="s">
        <v>58</v>
      </c>
      <c r="E463" t="s">
        <v>2</v>
      </c>
      <c r="F463" t="s">
        <v>63</v>
      </c>
      <c r="G463" t="s">
        <v>23</v>
      </c>
      <c r="H463">
        <v>764.1</v>
      </c>
      <c r="I463">
        <v>849</v>
      </c>
      <c r="J463">
        <v>1099</v>
      </c>
      <c r="K463">
        <v>1244</v>
      </c>
      <c r="L463" t="s">
        <v>48</v>
      </c>
      <c r="M463" s="11">
        <v>30000</v>
      </c>
      <c r="Q463" t="str">
        <f t="shared" si="15"/>
        <v>Combitech ABC5.2 Risk Management</v>
      </c>
      <c r="R463" s="61">
        <v>764</v>
      </c>
      <c r="S463" s="61">
        <v>849</v>
      </c>
      <c r="T463" s="61">
        <v>1099</v>
      </c>
      <c r="U463" s="61">
        <v>1244</v>
      </c>
      <c r="W463" s="61">
        <f t="shared" si="16"/>
        <v>0.03</v>
      </c>
      <c r="Z463" s="61"/>
      <c r="AA463" s="61"/>
      <c r="AB463" s="61"/>
      <c r="AC463" s="61"/>
    </row>
    <row r="464" spans="1:29" x14ac:dyDescent="0.35">
      <c r="A464" t="s">
        <v>118</v>
      </c>
      <c r="B464" t="s">
        <v>119</v>
      </c>
      <c r="C464" t="s">
        <v>4</v>
      </c>
      <c r="D464" t="s">
        <v>58</v>
      </c>
      <c r="E464" t="s">
        <v>3</v>
      </c>
      <c r="F464" t="s">
        <v>63</v>
      </c>
      <c r="G464" t="s">
        <v>24</v>
      </c>
      <c r="H464">
        <v>764.1</v>
      </c>
      <c r="I464">
        <v>849</v>
      </c>
      <c r="J464">
        <v>1099</v>
      </c>
      <c r="K464">
        <v>1244</v>
      </c>
      <c r="L464" t="s">
        <v>48</v>
      </c>
      <c r="M464" s="11">
        <v>30000</v>
      </c>
      <c r="Q464" t="str">
        <f t="shared" si="15"/>
        <v>Combitech ABC5.3 Säkerhetstekniker</v>
      </c>
      <c r="R464" s="61">
        <v>764</v>
      </c>
      <c r="S464" s="61">
        <v>849</v>
      </c>
      <c r="T464" s="61">
        <v>1099</v>
      </c>
      <c r="U464" s="61">
        <v>1244</v>
      </c>
      <c r="W464" s="61">
        <f t="shared" si="16"/>
        <v>0.03</v>
      </c>
      <c r="Z464" s="61"/>
      <c r="AA464" s="61"/>
      <c r="AB464" s="61"/>
      <c r="AC464" s="61"/>
    </row>
    <row r="465" spans="1:29" x14ac:dyDescent="0.35">
      <c r="A465" t="s">
        <v>118</v>
      </c>
      <c r="B465" t="s">
        <v>119</v>
      </c>
      <c r="C465" t="s">
        <v>4</v>
      </c>
      <c r="D465" t="s">
        <v>59</v>
      </c>
      <c r="E465" t="s">
        <v>2</v>
      </c>
      <c r="F465" t="s">
        <v>64</v>
      </c>
      <c r="G465" t="s">
        <v>60</v>
      </c>
      <c r="H465">
        <v>719.1</v>
      </c>
      <c r="I465">
        <v>799</v>
      </c>
      <c r="J465">
        <v>999</v>
      </c>
      <c r="K465">
        <v>1099</v>
      </c>
      <c r="L465" t="s">
        <v>48</v>
      </c>
      <c r="M465" s="11">
        <v>30000</v>
      </c>
      <c r="Q465" t="str">
        <f t="shared" si="15"/>
        <v>Combitech ABC6.1 Webbstrateg</v>
      </c>
      <c r="R465" s="61" t="s">
        <v>214</v>
      </c>
      <c r="S465" s="61" t="s">
        <v>214</v>
      </c>
      <c r="T465" s="61" t="s">
        <v>214</v>
      </c>
      <c r="U465" s="61" t="s">
        <v>214</v>
      </c>
      <c r="W465" s="61">
        <f t="shared" si="16"/>
        <v>0.03</v>
      </c>
      <c r="Z465" s="61"/>
      <c r="AA465" s="61"/>
      <c r="AB465" s="61"/>
      <c r="AC465" s="61"/>
    </row>
    <row r="466" spans="1:29" x14ac:dyDescent="0.35">
      <c r="A466" t="s">
        <v>118</v>
      </c>
      <c r="B466" t="s">
        <v>119</v>
      </c>
      <c r="C466" t="s">
        <v>4</v>
      </c>
      <c r="D466" t="s">
        <v>59</v>
      </c>
      <c r="E466" t="s">
        <v>2</v>
      </c>
      <c r="F466" t="s">
        <v>63</v>
      </c>
      <c r="G466" t="s">
        <v>25</v>
      </c>
      <c r="H466">
        <v>719.1</v>
      </c>
      <c r="I466">
        <v>799</v>
      </c>
      <c r="J466">
        <v>999</v>
      </c>
      <c r="K466">
        <v>1099</v>
      </c>
      <c r="L466" t="s">
        <v>48</v>
      </c>
      <c r="M466" s="11">
        <v>30000</v>
      </c>
      <c r="Q466" t="str">
        <f t="shared" si="15"/>
        <v>Combitech ABC6.2 Interaktionsdesigner</v>
      </c>
      <c r="R466" s="61">
        <v>719</v>
      </c>
      <c r="S466" s="61">
        <v>799</v>
      </c>
      <c r="T466" s="61">
        <v>999</v>
      </c>
      <c r="U466" s="61">
        <v>1099</v>
      </c>
      <c r="W466" s="61">
        <f t="shared" si="16"/>
        <v>0.03</v>
      </c>
      <c r="Z466" s="61"/>
      <c r="AA466" s="61"/>
      <c r="AB466" s="61"/>
      <c r="AC466" s="61"/>
    </row>
    <row r="467" spans="1:29" x14ac:dyDescent="0.35">
      <c r="A467" t="s">
        <v>118</v>
      </c>
      <c r="B467" t="s">
        <v>119</v>
      </c>
      <c r="C467" t="s">
        <v>4</v>
      </c>
      <c r="D467" t="s">
        <v>59</v>
      </c>
      <c r="E467" t="s">
        <v>2</v>
      </c>
      <c r="F467" t="s">
        <v>64</v>
      </c>
      <c r="G467" t="s">
        <v>26</v>
      </c>
      <c r="H467">
        <v>719.1</v>
      </c>
      <c r="I467">
        <v>799</v>
      </c>
      <c r="J467">
        <v>999</v>
      </c>
      <c r="K467">
        <v>1099</v>
      </c>
      <c r="L467" t="s">
        <v>48</v>
      </c>
      <c r="M467" s="11">
        <v>30000</v>
      </c>
      <c r="Q467" t="str">
        <f t="shared" si="15"/>
        <v>Combitech ABC6.3 Grafisk formgivare</v>
      </c>
      <c r="R467" s="61" t="s">
        <v>214</v>
      </c>
      <c r="S467" s="61" t="s">
        <v>214</v>
      </c>
      <c r="T467" s="61" t="s">
        <v>214</v>
      </c>
      <c r="U467" s="61" t="s">
        <v>214</v>
      </c>
      <c r="W467" s="61">
        <f t="shared" si="16"/>
        <v>0.03</v>
      </c>
      <c r="Z467" s="61"/>
      <c r="AA467" s="61"/>
      <c r="AB467" s="61"/>
      <c r="AC467" s="61"/>
    </row>
    <row r="468" spans="1:29" x14ac:dyDescent="0.35">
      <c r="A468" t="s">
        <v>118</v>
      </c>
      <c r="B468" t="s">
        <v>119</v>
      </c>
      <c r="C468" t="s">
        <v>4</v>
      </c>
      <c r="D468" t="s">
        <v>59</v>
      </c>
      <c r="E468" t="s">
        <v>3</v>
      </c>
      <c r="F468" t="s">
        <v>63</v>
      </c>
      <c r="G468" t="s">
        <v>27</v>
      </c>
      <c r="H468">
        <v>719.1</v>
      </c>
      <c r="I468">
        <v>799</v>
      </c>
      <c r="J468">
        <v>999</v>
      </c>
      <c r="K468">
        <v>1099</v>
      </c>
      <c r="L468" t="s">
        <v>48</v>
      </c>
      <c r="M468" s="11">
        <v>30000</v>
      </c>
      <c r="Q468" t="str">
        <f t="shared" si="15"/>
        <v>Combitech ABC6.4 Testare av användbarhet</v>
      </c>
      <c r="R468" s="61">
        <v>719</v>
      </c>
      <c r="S468" s="61">
        <v>799</v>
      </c>
      <c r="T468" s="61">
        <v>999</v>
      </c>
      <c r="U468" s="61">
        <v>1099</v>
      </c>
      <c r="W468" s="61">
        <f t="shared" si="16"/>
        <v>0.03</v>
      </c>
      <c r="Z468" s="61"/>
      <c r="AA468" s="61"/>
      <c r="AB468" s="61"/>
      <c r="AC468" s="61"/>
    </row>
    <row r="469" spans="1:29" x14ac:dyDescent="0.35">
      <c r="A469" t="s">
        <v>118</v>
      </c>
      <c r="B469" t="s">
        <v>119</v>
      </c>
      <c r="C469" t="s">
        <v>4</v>
      </c>
      <c r="D469" t="s">
        <v>61</v>
      </c>
      <c r="E469" t="s">
        <v>2</v>
      </c>
      <c r="F469" t="s">
        <v>63</v>
      </c>
      <c r="G469" t="s">
        <v>62</v>
      </c>
      <c r="H469">
        <v>630</v>
      </c>
      <c r="I469">
        <v>700</v>
      </c>
      <c r="J469">
        <v>800</v>
      </c>
      <c r="K469">
        <v>900</v>
      </c>
      <c r="L469" t="s">
        <v>48</v>
      </c>
      <c r="M469" s="11">
        <v>30000</v>
      </c>
      <c r="Q469" t="str">
        <f t="shared" si="15"/>
        <v>Combitech ABC7.1 Teknikstöd – på plats</v>
      </c>
      <c r="R469" s="61">
        <v>630</v>
      </c>
      <c r="S469" s="61">
        <v>700</v>
      </c>
      <c r="T469" s="61">
        <v>800</v>
      </c>
      <c r="U469" s="61">
        <v>900</v>
      </c>
      <c r="W469" s="61">
        <f t="shared" si="16"/>
        <v>0.03</v>
      </c>
      <c r="Z469" s="61"/>
      <c r="AA469" s="61"/>
      <c r="AB469" s="61"/>
      <c r="AC469" s="61"/>
    </row>
    <row r="470" spans="1:29" x14ac:dyDescent="0.35">
      <c r="A470" t="s">
        <v>118</v>
      </c>
      <c r="B470" t="s">
        <v>119</v>
      </c>
      <c r="C470" t="s">
        <v>5</v>
      </c>
      <c r="D470" t="s">
        <v>47</v>
      </c>
      <c r="E470" t="s">
        <v>2</v>
      </c>
      <c r="F470" t="s">
        <v>63</v>
      </c>
      <c r="G470" t="s">
        <v>10</v>
      </c>
      <c r="H470">
        <v>728.19</v>
      </c>
      <c r="I470">
        <v>809.1</v>
      </c>
      <c r="J470">
        <v>899</v>
      </c>
      <c r="K470">
        <v>1149</v>
      </c>
      <c r="L470" t="s">
        <v>48</v>
      </c>
      <c r="M470" s="11">
        <v>20000</v>
      </c>
      <c r="Q470" t="str">
        <f t="shared" si="15"/>
        <v>Combitech ABD1.1 IT- eller Digitaliseringsstrateg</v>
      </c>
      <c r="R470" s="61">
        <v>728</v>
      </c>
      <c r="S470" s="61">
        <v>809</v>
      </c>
      <c r="T470" s="61">
        <v>899</v>
      </c>
      <c r="U470" s="61">
        <v>1149</v>
      </c>
      <c r="W470" s="61">
        <f t="shared" si="16"/>
        <v>0.02</v>
      </c>
      <c r="Z470" s="61"/>
      <c r="AA470" s="61"/>
      <c r="AB470" s="61"/>
      <c r="AC470" s="61"/>
    </row>
    <row r="471" spans="1:29" x14ac:dyDescent="0.35">
      <c r="A471" t="s">
        <v>118</v>
      </c>
      <c r="B471" t="s">
        <v>119</v>
      </c>
      <c r="C471" t="s">
        <v>5</v>
      </c>
      <c r="D471" t="s">
        <v>47</v>
      </c>
      <c r="E471" t="s">
        <v>2</v>
      </c>
      <c r="F471" t="s">
        <v>63</v>
      </c>
      <c r="G471" t="s">
        <v>11</v>
      </c>
      <c r="H471">
        <v>728.19</v>
      </c>
      <c r="I471">
        <v>809.1</v>
      </c>
      <c r="J471">
        <v>899</v>
      </c>
      <c r="K471">
        <v>1149</v>
      </c>
      <c r="L471" t="s">
        <v>48</v>
      </c>
      <c r="M471" s="11">
        <v>20000</v>
      </c>
      <c r="Q471" t="str">
        <f t="shared" si="15"/>
        <v>Combitech ABD1.2 Modelleringsledare</v>
      </c>
      <c r="R471" s="61">
        <v>728</v>
      </c>
      <c r="S471" s="61">
        <v>809</v>
      </c>
      <c r="T471" s="61">
        <v>899</v>
      </c>
      <c r="U471" s="61">
        <v>1149</v>
      </c>
      <c r="W471" s="61">
        <f t="shared" si="16"/>
        <v>0.02</v>
      </c>
      <c r="Z471" s="61"/>
      <c r="AA471" s="61"/>
      <c r="AB471" s="61"/>
      <c r="AC471" s="61"/>
    </row>
    <row r="472" spans="1:29" x14ac:dyDescent="0.35">
      <c r="A472" t="s">
        <v>118</v>
      </c>
      <c r="B472" t="s">
        <v>119</v>
      </c>
      <c r="C472" t="s">
        <v>5</v>
      </c>
      <c r="D472" t="s">
        <v>47</v>
      </c>
      <c r="E472" t="s">
        <v>2</v>
      </c>
      <c r="F472" t="s">
        <v>63</v>
      </c>
      <c r="G472" t="s">
        <v>49</v>
      </c>
      <c r="H472">
        <v>728.19</v>
      </c>
      <c r="I472">
        <v>809.1</v>
      </c>
      <c r="J472">
        <v>899</v>
      </c>
      <c r="K472">
        <v>1149</v>
      </c>
      <c r="L472" t="s">
        <v>48</v>
      </c>
      <c r="M472" s="11">
        <v>20000</v>
      </c>
      <c r="Q472" t="str">
        <f t="shared" si="15"/>
        <v>Combitech ABD1.3 Kravställare/Kravanalytiker</v>
      </c>
      <c r="R472" s="61">
        <v>728</v>
      </c>
      <c r="S472" s="61">
        <v>809</v>
      </c>
      <c r="T472" s="61">
        <v>899</v>
      </c>
      <c r="U472" s="61">
        <v>1149</v>
      </c>
      <c r="W472" s="61">
        <f t="shared" si="16"/>
        <v>0.02</v>
      </c>
      <c r="Z472" s="61"/>
      <c r="AA472" s="61"/>
      <c r="AB472" s="61"/>
      <c r="AC472" s="61"/>
    </row>
    <row r="473" spans="1:29" x14ac:dyDescent="0.35">
      <c r="A473" t="s">
        <v>118</v>
      </c>
      <c r="B473" t="s">
        <v>119</v>
      </c>
      <c r="C473" t="s">
        <v>5</v>
      </c>
      <c r="D473" t="s">
        <v>47</v>
      </c>
      <c r="E473" t="s">
        <v>2</v>
      </c>
      <c r="F473" t="s">
        <v>63</v>
      </c>
      <c r="G473" t="s">
        <v>12</v>
      </c>
      <c r="H473">
        <v>728.19</v>
      </c>
      <c r="I473">
        <v>809.1</v>
      </c>
      <c r="J473">
        <v>899</v>
      </c>
      <c r="K473">
        <v>1149</v>
      </c>
      <c r="L473" t="s">
        <v>48</v>
      </c>
      <c r="M473" s="11">
        <v>20000</v>
      </c>
      <c r="Q473" t="str">
        <f t="shared" si="15"/>
        <v>Combitech ABD1.4 Metodstöd</v>
      </c>
      <c r="R473" s="61">
        <v>728</v>
      </c>
      <c r="S473" s="61">
        <v>809</v>
      </c>
      <c r="T473" s="61">
        <v>899</v>
      </c>
      <c r="U473" s="61">
        <v>1149</v>
      </c>
      <c r="W473" s="61">
        <f t="shared" si="16"/>
        <v>0.02</v>
      </c>
      <c r="Z473" s="61"/>
      <c r="AA473" s="61"/>
      <c r="AB473" s="61"/>
      <c r="AC473" s="61"/>
    </row>
    <row r="474" spans="1:29" x14ac:dyDescent="0.35">
      <c r="A474" t="s">
        <v>118</v>
      </c>
      <c r="B474" t="s">
        <v>119</v>
      </c>
      <c r="C474" t="s">
        <v>5</v>
      </c>
      <c r="D474" t="s">
        <v>50</v>
      </c>
      <c r="E474" t="s">
        <v>2</v>
      </c>
      <c r="F474" t="s">
        <v>63</v>
      </c>
      <c r="G474" t="s">
        <v>13</v>
      </c>
      <c r="H474">
        <v>629.1</v>
      </c>
      <c r="I474">
        <v>699</v>
      </c>
      <c r="J474">
        <v>899</v>
      </c>
      <c r="K474">
        <v>1043</v>
      </c>
      <c r="L474" t="s">
        <v>48</v>
      </c>
      <c r="M474" s="11">
        <v>20000</v>
      </c>
      <c r="Q474" t="str">
        <f t="shared" si="15"/>
        <v>Combitech ABD2.1 Projektledare</v>
      </c>
      <c r="R474" s="61">
        <v>629</v>
      </c>
      <c r="S474" s="61">
        <v>699</v>
      </c>
      <c r="T474" s="61">
        <v>899</v>
      </c>
      <c r="U474" s="61">
        <v>1043</v>
      </c>
      <c r="W474" s="61">
        <f t="shared" si="16"/>
        <v>0.02</v>
      </c>
      <c r="Z474" s="61"/>
      <c r="AA474" s="61"/>
      <c r="AB474" s="61"/>
      <c r="AC474" s="61"/>
    </row>
    <row r="475" spans="1:29" x14ac:dyDescent="0.35">
      <c r="A475" t="s">
        <v>118</v>
      </c>
      <c r="B475" t="s">
        <v>119</v>
      </c>
      <c r="C475" t="s">
        <v>5</v>
      </c>
      <c r="D475" t="s">
        <v>50</v>
      </c>
      <c r="E475" t="s">
        <v>2</v>
      </c>
      <c r="F475" t="s">
        <v>63</v>
      </c>
      <c r="G475" t="s">
        <v>14</v>
      </c>
      <c r="H475">
        <v>629.1</v>
      </c>
      <c r="I475">
        <v>699</v>
      </c>
      <c r="J475">
        <v>899</v>
      </c>
      <c r="K475">
        <v>1043</v>
      </c>
      <c r="L475" t="s">
        <v>48</v>
      </c>
      <c r="M475" s="11">
        <v>20000</v>
      </c>
      <c r="Q475" t="str">
        <f t="shared" si="15"/>
        <v>Combitech ABD2.2 Teknisk projektledare</v>
      </c>
      <c r="R475" s="61">
        <v>629</v>
      </c>
      <c r="S475" s="61">
        <v>699</v>
      </c>
      <c r="T475" s="61">
        <v>899</v>
      </c>
      <c r="U475" s="61">
        <v>1043</v>
      </c>
      <c r="W475" s="61">
        <f t="shared" si="16"/>
        <v>0.02</v>
      </c>
      <c r="Z475" s="61"/>
      <c r="AA475" s="61"/>
      <c r="AB475" s="61"/>
      <c r="AC475" s="61"/>
    </row>
    <row r="476" spans="1:29" x14ac:dyDescent="0.35">
      <c r="A476" t="s">
        <v>118</v>
      </c>
      <c r="B476" t="s">
        <v>119</v>
      </c>
      <c r="C476" t="s">
        <v>5</v>
      </c>
      <c r="D476" t="s">
        <v>50</v>
      </c>
      <c r="E476" t="s">
        <v>2</v>
      </c>
      <c r="F476" t="s">
        <v>63</v>
      </c>
      <c r="G476" t="s">
        <v>15</v>
      </c>
      <c r="H476">
        <v>629.1</v>
      </c>
      <c r="I476">
        <v>699</v>
      </c>
      <c r="J476">
        <v>899</v>
      </c>
      <c r="K476">
        <v>1043</v>
      </c>
      <c r="L476" t="s">
        <v>48</v>
      </c>
      <c r="M476" s="11">
        <v>20000</v>
      </c>
      <c r="Q476" t="str">
        <f t="shared" si="15"/>
        <v>Combitech ABD2.3 Process-/Förändringsledare</v>
      </c>
      <c r="R476" s="61">
        <v>629</v>
      </c>
      <c r="S476" s="61">
        <v>699</v>
      </c>
      <c r="T476" s="61">
        <v>899</v>
      </c>
      <c r="U476" s="61">
        <v>1043</v>
      </c>
      <c r="W476" s="61">
        <f t="shared" si="16"/>
        <v>0.02</v>
      </c>
      <c r="Z476" s="61"/>
      <c r="AA476" s="61"/>
      <c r="AB476" s="61"/>
      <c r="AC476" s="61"/>
    </row>
    <row r="477" spans="1:29" x14ac:dyDescent="0.35">
      <c r="A477" t="s">
        <v>118</v>
      </c>
      <c r="B477" t="s">
        <v>119</v>
      </c>
      <c r="C477" t="s">
        <v>5</v>
      </c>
      <c r="D477" t="s">
        <v>50</v>
      </c>
      <c r="E477" t="s">
        <v>2</v>
      </c>
      <c r="F477" t="s">
        <v>63</v>
      </c>
      <c r="G477" t="s">
        <v>16</v>
      </c>
      <c r="H477">
        <v>629.1</v>
      </c>
      <c r="I477">
        <v>699</v>
      </c>
      <c r="J477">
        <v>899</v>
      </c>
      <c r="K477">
        <v>1043</v>
      </c>
      <c r="L477" t="s">
        <v>48</v>
      </c>
      <c r="M477" s="11">
        <v>20000</v>
      </c>
      <c r="Q477" t="str">
        <f t="shared" si="15"/>
        <v>Combitech ABD2.4 Testledare</v>
      </c>
      <c r="R477" s="61">
        <v>629</v>
      </c>
      <c r="S477" s="61">
        <v>699</v>
      </c>
      <c r="T477" s="61">
        <v>899</v>
      </c>
      <c r="U477" s="61">
        <v>1043</v>
      </c>
      <c r="W477" s="61">
        <f t="shared" si="16"/>
        <v>0.02</v>
      </c>
      <c r="Z477" s="61"/>
      <c r="AA477" s="61"/>
      <c r="AB477" s="61"/>
      <c r="AC477" s="61"/>
    </row>
    <row r="478" spans="1:29" x14ac:dyDescent="0.35">
      <c r="A478" t="s">
        <v>118</v>
      </c>
      <c r="B478" t="s">
        <v>119</v>
      </c>
      <c r="C478" t="s">
        <v>5</v>
      </c>
      <c r="D478" t="s">
        <v>50</v>
      </c>
      <c r="E478" t="s">
        <v>2</v>
      </c>
      <c r="F478" t="s">
        <v>63</v>
      </c>
      <c r="G478" t="s">
        <v>17</v>
      </c>
      <c r="H478">
        <v>629.1</v>
      </c>
      <c r="I478">
        <v>699</v>
      </c>
      <c r="J478">
        <v>899</v>
      </c>
      <c r="K478">
        <v>1043</v>
      </c>
      <c r="L478" t="s">
        <v>48</v>
      </c>
      <c r="M478" s="11">
        <v>20000</v>
      </c>
      <c r="Q478" t="str">
        <f t="shared" si="15"/>
        <v>Combitech ABD2.5 IT-controller</v>
      </c>
      <c r="R478" s="61">
        <v>629</v>
      </c>
      <c r="S478" s="61">
        <v>699</v>
      </c>
      <c r="T478" s="61">
        <v>899</v>
      </c>
      <c r="U478" s="61">
        <v>1043</v>
      </c>
      <c r="W478" s="61">
        <f t="shared" si="16"/>
        <v>0.02</v>
      </c>
      <c r="Z478" s="61"/>
      <c r="AA478" s="61"/>
      <c r="AB478" s="61"/>
      <c r="AC478" s="61"/>
    </row>
    <row r="479" spans="1:29" x14ac:dyDescent="0.35">
      <c r="A479" t="s">
        <v>118</v>
      </c>
      <c r="B479" t="s">
        <v>119</v>
      </c>
      <c r="C479" t="s">
        <v>5</v>
      </c>
      <c r="D479" t="s">
        <v>51</v>
      </c>
      <c r="E479" t="s">
        <v>2</v>
      </c>
      <c r="F479" t="s">
        <v>63</v>
      </c>
      <c r="G479" t="s">
        <v>18</v>
      </c>
      <c r="H479">
        <v>584.1</v>
      </c>
      <c r="I479">
        <v>649</v>
      </c>
      <c r="J479">
        <v>810</v>
      </c>
      <c r="K479">
        <v>910</v>
      </c>
      <c r="L479" t="s">
        <v>48</v>
      </c>
      <c r="M479" s="11">
        <v>20000</v>
      </c>
      <c r="Q479" t="str">
        <f t="shared" si="15"/>
        <v>Combitech ABD3.1 Systemutvecklare</v>
      </c>
      <c r="R479" s="61">
        <v>584</v>
      </c>
      <c r="S479" s="61">
        <v>649</v>
      </c>
      <c r="T479" s="61">
        <v>810</v>
      </c>
      <c r="U479" s="61">
        <v>910</v>
      </c>
      <c r="W479" s="61">
        <f t="shared" si="16"/>
        <v>0.02</v>
      </c>
      <c r="Z479" s="61"/>
      <c r="AA479" s="61"/>
      <c r="AB479" s="61"/>
      <c r="AC479" s="61"/>
    </row>
    <row r="480" spans="1:29" x14ac:dyDescent="0.35">
      <c r="A480" t="s">
        <v>118</v>
      </c>
      <c r="B480" t="s">
        <v>119</v>
      </c>
      <c r="C480" t="s">
        <v>5</v>
      </c>
      <c r="D480" t="s">
        <v>51</v>
      </c>
      <c r="E480" t="s">
        <v>2</v>
      </c>
      <c r="F480" t="s">
        <v>63</v>
      </c>
      <c r="G480" t="s">
        <v>19</v>
      </c>
      <c r="H480">
        <v>584.1</v>
      </c>
      <c r="I480">
        <v>649</v>
      </c>
      <c r="J480">
        <v>810</v>
      </c>
      <c r="K480">
        <v>910</v>
      </c>
      <c r="L480" t="s">
        <v>48</v>
      </c>
      <c r="M480" s="11">
        <v>20000</v>
      </c>
      <c r="Q480" t="str">
        <f t="shared" si="15"/>
        <v>Combitech ABD3.2 Systemintegratör</v>
      </c>
      <c r="R480" s="61">
        <v>584</v>
      </c>
      <c r="S480" s="61">
        <v>649</v>
      </c>
      <c r="T480" s="61">
        <v>810</v>
      </c>
      <c r="U480" s="61">
        <v>910</v>
      </c>
      <c r="W480" s="61">
        <f t="shared" si="16"/>
        <v>0.02</v>
      </c>
      <c r="Z480" s="61"/>
      <c r="AA480" s="61"/>
      <c r="AB480" s="61"/>
      <c r="AC480" s="61"/>
    </row>
    <row r="481" spans="1:29" x14ac:dyDescent="0.35">
      <c r="A481" t="s">
        <v>118</v>
      </c>
      <c r="B481" t="s">
        <v>119</v>
      </c>
      <c r="C481" t="s">
        <v>5</v>
      </c>
      <c r="D481" t="s">
        <v>51</v>
      </c>
      <c r="E481" t="s">
        <v>3</v>
      </c>
      <c r="F481" t="s">
        <v>63</v>
      </c>
      <c r="G481" t="s">
        <v>20</v>
      </c>
      <c r="H481">
        <v>584.1</v>
      </c>
      <c r="I481">
        <v>649</v>
      </c>
      <c r="J481">
        <v>810</v>
      </c>
      <c r="K481">
        <v>910</v>
      </c>
      <c r="L481" t="s">
        <v>48</v>
      </c>
      <c r="M481" s="11">
        <v>20000</v>
      </c>
      <c r="Q481" t="str">
        <f t="shared" si="15"/>
        <v>Combitech ABD3.3 Tekniker</v>
      </c>
      <c r="R481" s="61">
        <v>584</v>
      </c>
      <c r="S481" s="61">
        <v>649</v>
      </c>
      <c r="T481" s="61">
        <v>810</v>
      </c>
      <c r="U481" s="61">
        <v>910</v>
      </c>
      <c r="W481" s="61">
        <f t="shared" si="16"/>
        <v>0.02</v>
      </c>
      <c r="Z481" s="61"/>
      <c r="AA481" s="61"/>
      <c r="AB481" s="61"/>
      <c r="AC481" s="61"/>
    </row>
    <row r="482" spans="1:29" x14ac:dyDescent="0.35">
      <c r="A482" t="s">
        <v>118</v>
      </c>
      <c r="B482" t="s">
        <v>119</v>
      </c>
      <c r="C482" t="s">
        <v>5</v>
      </c>
      <c r="D482" t="s">
        <v>51</v>
      </c>
      <c r="E482" t="s">
        <v>3</v>
      </c>
      <c r="F482" t="s">
        <v>63</v>
      </c>
      <c r="G482" t="s">
        <v>21</v>
      </c>
      <c r="H482">
        <v>584.1</v>
      </c>
      <c r="I482">
        <v>649</v>
      </c>
      <c r="J482">
        <v>810</v>
      </c>
      <c r="K482">
        <v>910</v>
      </c>
      <c r="L482" t="s">
        <v>48</v>
      </c>
      <c r="M482" s="11">
        <v>20000</v>
      </c>
      <c r="Q482" t="str">
        <f t="shared" si="15"/>
        <v>Combitech ABD3.4 Testare</v>
      </c>
      <c r="R482" s="61">
        <v>584</v>
      </c>
      <c r="S482" s="61">
        <v>649</v>
      </c>
      <c r="T482" s="61">
        <v>810</v>
      </c>
      <c r="U482" s="61">
        <v>910</v>
      </c>
      <c r="W482" s="61">
        <f t="shared" si="16"/>
        <v>0.02</v>
      </c>
      <c r="Z482" s="61"/>
      <c r="AA482" s="61"/>
      <c r="AB482" s="61"/>
      <c r="AC482" s="61"/>
    </row>
    <row r="483" spans="1:29" x14ac:dyDescent="0.35">
      <c r="A483" t="s">
        <v>118</v>
      </c>
      <c r="B483" t="s">
        <v>119</v>
      </c>
      <c r="C483" t="s">
        <v>5</v>
      </c>
      <c r="D483" t="s">
        <v>52</v>
      </c>
      <c r="E483" t="s">
        <v>2</v>
      </c>
      <c r="F483" t="s">
        <v>63</v>
      </c>
      <c r="G483" t="s">
        <v>53</v>
      </c>
      <c r="H483">
        <v>728.19</v>
      </c>
      <c r="I483">
        <v>809.1</v>
      </c>
      <c r="J483">
        <v>899</v>
      </c>
      <c r="K483">
        <v>1149</v>
      </c>
      <c r="L483" t="s">
        <v>48</v>
      </c>
      <c r="M483" s="11">
        <v>20000</v>
      </c>
      <c r="Q483" t="str">
        <f t="shared" si="15"/>
        <v>Combitech ABD4.1 Enterprisearkitekt</v>
      </c>
      <c r="R483" s="61">
        <v>728</v>
      </c>
      <c r="S483" s="61">
        <v>809</v>
      </c>
      <c r="T483" s="61">
        <v>899</v>
      </c>
      <c r="U483" s="61">
        <v>1149</v>
      </c>
      <c r="W483" s="61">
        <f t="shared" si="16"/>
        <v>0.02</v>
      </c>
      <c r="Z483" s="61"/>
      <c r="AA483" s="61"/>
      <c r="AB483" s="61"/>
      <c r="AC483" s="61"/>
    </row>
    <row r="484" spans="1:29" x14ac:dyDescent="0.35">
      <c r="A484" t="s">
        <v>118</v>
      </c>
      <c r="B484" t="s">
        <v>119</v>
      </c>
      <c r="C484" t="s">
        <v>5</v>
      </c>
      <c r="D484" t="s">
        <v>52</v>
      </c>
      <c r="E484" t="s">
        <v>2</v>
      </c>
      <c r="F484" t="s">
        <v>63</v>
      </c>
      <c r="G484" t="s">
        <v>54</v>
      </c>
      <c r="H484">
        <v>728.19</v>
      </c>
      <c r="I484">
        <v>809.1</v>
      </c>
      <c r="J484">
        <v>899</v>
      </c>
      <c r="K484">
        <v>1149</v>
      </c>
      <c r="L484" t="s">
        <v>48</v>
      </c>
      <c r="M484" s="11">
        <v>20000</v>
      </c>
      <c r="Q484" t="str">
        <f t="shared" si="15"/>
        <v>Combitech ABD4.2 Verksamhetsarkitekt</v>
      </c>
      <c r="R484" s="61">
        <v>728</v>
      </c>
      <c r="S484" s="61">
        <v>809</v>
      </c>
      <c r="T484" s="61">
        <v>899</v>
      </c>
      <c r="U484" s="61">
        <v>1149</v>
      </c>
      <c r="W484" s="61">
        <f t="shared" si="16"/>
        <v>0.02</v>
      </c>
      <c r="Z484" s="61"/>
      <c r="AA484" s="61"/>
      <c r="AB484" s="61"/>
      <c r="AC484" s="61"/>
    </row>
    <row r="485" spans="1:29" x14ac:dyDescent="0.35">
      <c r="A485" t="s">
        <v>118</v>
      </c>
      <c r="B485" t="s">
        <v>119</v>
      </c>
      <c r="C485" t="s">
        <v>5</v>
      </c>
      <c r="D485" t="s">
        <v>52</v>
      </c>
      <c r="E485" t="s">
        <v>2</v>
      </c>
      <c r="F485" t="s">
        <v>63</v>
      </c>
      <c r="G485" t="s">
        <v>55</v>
      </c>
      <c r="H485">
        <v>728.19</v>
      </c>
      <c r="I485">
        <v>809.1</v>
      </c>
      <c r="J485">
        <v>899</v>
      </c>
      <c r="K485">
        <v>1149</v>
      </c>
      <c r="L485" t="s">
        <v>48</v>
      </c>
      <c r="M485" s="11">
        <v>20000</v>
      </c>
      <c r="Q485" t="str">
        <f t="shared" si="15"/>
        <v>Combitech ABD4.3 Lösningsarkitekt</v>
      </c>
      <c r="R485" s="61">
        <v>728</v>
      </c>
      <c r="S485" s="61">
        <v>809</v>
      </c>
      <c r="T485" s="61">
        <v>899</v>
      </c>
      <c r="U485" s="61">
        <v>1149</v>
      </c>
      <c r="W485" s="61">
        <f t="shared" si="16"/>
        <v>0.02</v>
      </c>
      <c r="Z485" s="61"/>
      <c r="AA485" s="61"/>
      <c r="AB485" s="61"/>
      <c r="AC485" s="61"/>
    </row>
    <row r="486" spans="1:29" x14ac:dyDescent="0.35">
      <c r="A486" t="s">
        <v>118</v>
      </c>
      <c r="B486" t="s">
        <v>119</v>
      </c>
      <c r="C486" t="s">
        <v>5</v>
      </c>
      <c r="D486" t="s">
        <v>52</v>
      </c>
      <c r="E486" t="s">
        <v>2</v>
      </c>
      <c r="F486" t="s">
        <v>63</v>
      </c>
      <c r="G486" t="s">
        <v>56</v>
      </c>
      <c r="H486">
        <v>728.19</v>
      </c>
      <c r="I486">
        <v>809.1</v>
      </c>
      <c r="J486">
        <v>899</v>
      </c>
      <c r="K486">
        <v>1149</v>
      </c>
      <c r="L486" t="s">
        <v>48</v>
      </c>
      <c r="M486" s="11">
        <v>20000</v>
      </c>
      <c r="Q486" t="str">
        <f t="shared" si="15"/>
        <v>Combitech ABD4.4 Mjukvaruarkitekt</v>
      </c>
      <c r="R486" s="61">
        <v>728</v>
      </c>
      <c r="S486" s="61">
        <v>809</v>
      </c>
      <c r="T486" s="61">
        <v>899</v>
      </c>
      <c r="U486" s="61">
        <v>1149</v>
      </c>
      <c r="W486" s="61">
        <f t="shared" si="16"/>
        <v>0.02</v>
      </c>
      <c r="Z486" s="61"/>
      <c r="AA486" s="61"/>
      <c r="AB486" s="61"/>
      <c r="AC486" s="61"/>
    </row>
    <row r="487" spans="1:29" x14ac:dyDescent="0.35">
      <c r="A487" t="s">
        <v>118</v>
      </c>
      <c r="B487" t="s">
        <v>119</v>
      </c>
      <c r="C487" t="s">
        <v>5</v>
      </c>
      <c r="D487" t="s">
        <v>52</v>
      </c>
      <c r="E487" t="s">
        <v>2</v>
      </c>
      <c r="F487" t="s">
        <v>63</v>
      </c>
      <c r="G487" t="s">
        <v>57</v>
      </c>
      <c r="H487">
        <v>728.19</v>
      </c>
      <c r="I487">
        <v>809.1</v>
      </c>
      <c r="J487">
        <v>899</v>
      </c>
      <c r="K487">
        <v>1149</v>
      </c>
      <c r="L487" t="s">
        <v>48</v>
      </c>
      <c r="M487" s="11">
        <v>20000</v>
      </c>
      <c r="Q487" t="str">
        <f t="shared" si="15"/>
        <v>Combitech ABD4.5 Infrastrukturarkitekt</v>
      </c>
      <c r="R487" s="61">
        <v>728</v>
      </c>
      <c r="S487" s="61">
        <v>809</v>
      </c>
      <c r="T487" s="61">
        <v>899</v>
      </c>
      <c r="U487" s="61">
        <v>1149</v>
      </c>
      <c r="W487" s="61">
        <f t="shared" si="16"/>
        <v>0.02</v>
      </c>
      <c r="Z487" s="61"/>
      <c r="AA487" s="61"/>
      <c r="AB487" s="61"/>
      <c r="AC487" s="61"/>
    </row>
    <row r="488" spans="1:29" x14ac:dyDescent="0.35">
      <c r="A488" t="s">
        <v>118</v>
      </c>
      <c r="B488" t="s">
        <v>119</v>
      </c>
      <c r="C488" t="s">
        <v>5</v>
      </c>
      <c r="D488" t="s">
        <v>58</v>
      </c>
      <c r="E488" t="s">
        <v>2</v>
      </c>
      <c r="F488" t="s">
        <v>63</v>
      </c>
      <c r="G488" t="s">
        <v>22</v>
      </c>
      <c r="H488">
        <v>719.1</v>
      </c>
      <c r="I488">
        <v>799</v>
      </c>
      <c r="J488">
        <v>1049</v>
      </c>
      <c r="K488">
        <v>1124</v>
      </c>
      <c r="L488" t="s">
        <v>48</v>
      </c>
      <c r="M488" s="11">
        <v>20000</v>
      </c>
      <c r="Q488" t="str">
        <f t="shared" si="15"/>
        <v>Combitech ABD5.1 Säkerhetsstrateg/Säkerhetsanalytiker</v>
      </c>
      <c r="R488" s="61">
        <v>719</v>
      </c>
      <c r="S488" s="61">
        <v>799</v>
      </c>
      <c r="T488" s="61">
        <v>1049</v>
      </c>
      <c r="U488" s="61">
        <v>1124</v>
      </c>
      <c r="W488" s="61">
        <f t="shared" si="16"/>
        <v>0.02</v>
      </c>
      <c r="Z488" s="61"/>
      <c r="AA488" s="61"/>
      <c r="AB488" s="61"/>
      <c r="AC488" s="61"/>
    </row>
    <row r="489" spans="1:29" x14ac:dyDescent="0.35">
      <c r="A489" t="s">
        <v>118</v>
      </c>
      <c r="B489" t="s">
        <v>119</v>
      </c>
      <c r="C489" t="s">
        <v>5</v>
      </c>
      <c r="D489" t="s">
        <v>58</v>
      </c>
      <c r="E489" t="s">
        <v>2</v>
      </c>
      <c r="F489" t="s">
        <v>63</v>
      </c>
      <c r="G489" t="s">
        <v>23</v>
      </c>
      <c r="H489">
        <v>719.1</v>
      </c>
      <c r="I489">
        <v>799</v>
      </c>
      <c r="J489">
        <v>1049</v>
      </c>
      <c r="K489">
        <v>1124</v>
      </c>
      <c r="L489" t="s">
        <v>48</v>
      </c>
      <c r="M489" s="11">
        <v>20000</v>
      </c>
      <c r="Q489" t="str">
        <f t="shared" si="15"/>
        <v>Combitech ABD5.2 Risk Management</v>
      </c>
      <c r="R489" s="61">
        <v>719</v>
      </c>
      <c r="S489" s="61">
        <v>799</v>
      </c>
      <c r="T489" s="61">
        <v>1049</v>
      </c>
      <c r="U489" s="61">
        <v>1124</v>
      </c>
      <c r="W489" s="61">
        <f t="shared" si="16"/>
        <v>0.02</v>
      </c>
      <c r="Z489" s="61"/>
      <c r="AA489" s="61"/>
      <c r="AB489" s="61"/>
      <c r="AC489" s="61"/>
    </row>
    <row r="490" spans="1:29" x14ac:dyDescent="0.35">
      <c r="A490" t="s">
        <v>118</v>
      </c>
      <c r="B490" t="s">
        <v>119</v>
      </c>
      <c r="C490" t="s">
        <v>5</v>
      </c>
      <c r="D490" t="s">
        <v>58</v>
      </c>
      <c r="E490" t="s">
        <v>3</v>
      </c>
      <c r="F490" t="s">
        <v>63</v>
      </c>
      <c r="G490" t="s">
        <v>24</v>
      </c>
      <c r="H490">
        <v>719.1</v>
      </c>
      <c r="I490">
        <v>799</v>
      </c>
      <c r="J490">
        <v>1049</v>
      </c>
      <c r="K490">
        <v>1124</v>
      </c>
      <c r="L490" t="s">
        <v>48</v>
      </c>
      <c r="M490" s="11">
        <v>20000</v>
      </c>
      <c r="Q490" t="str">
        <f t="shared" si="15"/>
        <v>Combitech ABD5.3 Säkerhetstekniker</v>
      </c>
      <c r="R490" s="61">
        <v>719</v>
      </c>
      <c r="S490" s="61">
        <v>799</v>
      </c>
      <c r="T490" s="61">
        <v>1049</v>
      </c>
      <c r="U490" s="61">
        <v>1124</v>
      </c>
      <c r="W490" s="61">
        <f t="shared" si="16"/>
        <v>0.02</v>
      </c>
      <c r="Z490" s="61"/>
      <c r="AA490" s="61"/>
      <c r="AB490" s="61"/>
      <c r="AC490" s="61"/>
    </row>
    <row r="491" spans="1:29" x14ac:dyDescent="0.35">
      <c r="A491" t="s">
        <v>118</v>
      </c>
      <c r="B491" t="s">
        <v>119</v>
      </c>
      <c r="C491" t="s">
        <v>5</v>
      </c>
      <c r="D491" t="s">
        <v>59</v>
      </c>
      <c r="E491" t="s">
        <v>2</v>
      </c>
      <c r="F491" t="s">
        <v>63</v>
      </c>
      <c r="G491" t="s">
        <v>60</v>
      </c>
      <c r="H491">
        <v>584.1</v>
      </c>
      <c r="I491">
        <v>649</v>
      </c>
      <c r="J491">
        <v>810</v>
      </c>
      <c r="K491">
        <v>910</v>
      </c>
      <c r="L491" t="s">
        <v>48</v>
      </c>
      <c r="M491" s="11">
        <v>20000</v>
      </c>
      <c r="Q491" t="str">
        <f t="shared" si="15"/>
        <v>Combitech ABD6.1 Webbstrateg</v>
      </c>
      <c r="R491" s="61">
        <v>584</v>
      </c>
      <c r="S491" s="61">
        <v>649</v>
      </c>
      <c r="T491" s="61">
        <v>810</v>
      </c>
      <c r="U491" s="61">
        <v>910</v>
      </c>
      <c r="W491" s="61">
        <f t="shared" si="16"/>
        <v>0.02</v>
      </c>
      <c r="Z491" s="61"/>
      <c r="AA491" s="61"/>
      <c r="AB491" s="61"/>
      <c r="AC491" s="61"/>
    </row>
    <row r="492" spans="1:29" x14ac:dyDescent="0.35">
      <c r="A492" t="s">
        <v>118</v>
      </c>
      <c r="B492" t="s">
        <v>119</v>
      </c>
      <c r="C492" t="s">
        <v>5</v>
      </c>
      <c r="D492" t="s">
        <v>59</v>
      </c>
      <c r="E492" t="s">
        <v>2</v>
      </c>
      <c r="F492" t="s">
        <v>63</v>
      </c>
      <c r="G492" t="s">
        <v>25</v>
      </c>
      <c r="H492">
        <v>584.1</v>
      </c>
      <c r="I492">
        <v>649</v>
      </c>
      <c r="J492">
        <v>810</v>
      </c>
      <c r="K492">
        <v>910</v>
      </c>
      <c r="L492" t="s">
        <v>48</v>
      </c>
      <c r="M492" s="11">
        <v>20000</v>
      </c>
      <c r="Q492" t="str">
        <f t="shared" si="15"/>
        <v>Combitech ABD6.2 Interaktionsdesigner</v>
      </c>
      <c r="R492" s="61">
        <v>584</v>
      </c>
      <c r="S492" s="61">
        <v>649</v>
      </c>
      <c r="T492" s="61">
        <v>810</v>
      </c>
      <c r="U492" s="61">
        <v>910</v>
      </c>
      <c r="W492" s="61">
        <f t="shared" si="16"/>
        <v>0.02</v>
      </c>
      <c r="Z492" s="61"/>
      <c r="AA492" s="61"/>
      <c r="AB492" s="61"/>
      <c r="AC492" s="61"/>
    </row>
    <row r="493" spans="1:29" x14ac:dyDescent="0.35">
      <c r="A493" t="s">
        <v>118</v>
      </c>
      <c r="B493" t="s">
        <v>119</v>
      </c>
      <c r="C493" t="s">
        <v>5</v>
      </c>
      <c r="D493" t="s">
        <v>59</v>
      </c>
      <c r="E493" t="s">
        <v>2</v>
      </c>
      <c r="F493" t="s">
        <v>63</v>
      </c>
      <c r="G493" t="s">
        <v>26</v>
      </c>
      <c r="H493">
        <v>584.1</v>
      </c>
      <c r="I493">
        <v>649</v>
      </c>
      <c r="J493">
        <v>810</v>
      </c>
      <c r="K493">
        <v>910</v>
      </c>
      <c r="L493" t="s">
        <v>48</v>
      </c>
      <c r="M493" s="11">
        <v>20000</v>
      </c>
      <c r="Q493" t="str">
        <f t="shared" si="15"/>
        <v>Combitech ABD6.3 Grafisk formgivare</v>
      </c>
      <c r="R493" s="61">
        <v>584</v>
      </c>
      <c r="S493" s="61">
        <v>649</v>
      </c>
      <c r="T493" s="61">
        <v>810</v>
      </c>
      <c r="U493" s="61">
        <v>910</v>
      </c>
      <c r="W493" s="61">
        <f t="shared" si="16"/>
        <v>0.02</v>
      </c>
      <c r="Z493" s="61"/>
      <c r="AA493" s="61"/>
      <c r="AB493" s="61"/>
      <c r="AC493" s="61"/>
    </row>
    <row r="494" spans="1:29" x14ac:dyDescent="0.35">
      <c r="A494" t="s">
        <v>118</v>
      </c>
      <c r="B494" t="s">
        <v>119</v>
      </c>
      <c r="C494" t="s">
        <v>5</v>
      </c>
      <c r="D494" t="s">
        <v>59</v>
      </c>
      <c r="E494" t="s">
        <v>3</v>
      </c>
      <c r="F494" t="s">
        <v>63</v>
      </c>
      <c r="G494" t="s">
        <v>27</v>
      </c>
      <c r="H494">
        <v>584.1</v>
      </c>
      <c r="I494">
        <v>649</v>
      </c>
      <c r="J494">
        <v>810</v>
      </c>
      <c r="K494">
        <v>910</v>
      </c>
      <c r="L494" t="s">
        <v>48</v>
      </c>
      <c r="M494" s="11">
        <v>20000</v>
      </c>
      <c r="Q494" t="str">
        <f t="shared" si="15"/>
        <v>Combitech ABD6.4 Testare av användbarhet</v>
      </c>
      <c r="R494" s="61">
        <v>584</v>
      </c>
      <c r="S494" s="61">
        <v>649</v>
      </c>
      <c r="T494" s="61">
        <v>810</v>
      </c>
      <c r="U494" s="61">
        <v>910</v>
      </c>
      <c r="W494" s="61">
        <f t="shared" si="16"/>
        <v>0.02</v>
      </c>
      <c r="Z494" s="61"/>
      <c r="AA494" s="61"/>
      <c r="AB494" s="61"/>
      <c r="AC494" s="61"/>
    </row>
    <row r="495" spans="1:29" x14ac:dyDescent="0.35">
      <c r="A495" t="s">
        <v>118</v>
      </c>
      <c r="B495" t="s">
        <v>119</v>
      </c>
      <c r="C495" t="s">
        <v>5</v>
      </c>
      <c r="D495" t="s">
        <v>61</v>
      </c>
      <c r="E495" t="s">
        <v>2</v>
      </c>
      <c r="F495" t="s">
        <v>63</v>
      </c>
      <c r="G495" t="s">
        <v>62</v>
      </c>
      <c r="H495">
        <v>629.1</v>
      </c>
      <c r="I495">
        <v>699</v>
      </c>
      <c r="J495">
        <v>799</v>
      </c>
      <c r="K495">
        <v>849</v>
      </c>
      <c r="L495" t="s">
        <v>48</v>
      </c>
      <c r="M495" s="11">
        <v>20000</v>
      </c>
      <c r="Q495" t="str">
        <f t="shared" si="15"/>
        <v>Combitech ABD7.1 Teknikstöd – på plats</v>
      </c>
      <c r="R495" s="61">
        <v>629</v>
      </c>
      <c r="S495" s="61">
        <v>699</v>
      </c>
      <c r="T495" s="61">
        <v>799</v>
      </c>
      <c r="U495" s="61">
        <v>849</v>
      </c>
      <c r="W495" s="61">
        <f t="shared" si="16"/>
        <v>0.02</v>
      </c>
      <c r="Z495" s="61"/>
      <c r="AA495" s="61"/>
      <c r="AB495" s="61"/>
      <c r="AC495" s="61"/>
    </row>
    <row r="496" spans="1:29" x14ac:dyDescent="0.35">
      <c r="A496" t="s">
        <v>118</v>
      </c>
      <c r="B496" t="s">
        <v>119</v>
      </c>
      <c r="C496" t="s">
        <v>6</v>
      </c>
      <c r="D496" t="s">
        <v>47</v>
      </c>
      <c r="E496" t="s">
        <v>2</v>
      </c>
      <c r="F496" t="s">
        <v>63</v>
      </c>
      <c r="G496" t="s">
        <v>10</v>
      </c>
      <c r="H496">
        <v>748.44</v>
      </c>
      <c r="I496">
        <v>831.6</v>
      </c>
      <c r="J496">
        <v>924</v>
      </c>
      <c r="K496">
        <v>1149</v>
      </c>
      <c r="L496" t="s">
        <v>48</v>
      </c>
      <c r="M496" s="11">
        <v>24000</v>
      </c>
      <c r="Q496" t="str">
        <f t="shared" si="15"/>
        <v>Combitech ABE1.1 IT- eller Digitaliseringsstrateg</v>
      </c>
      <c r="R496" s="61">
        <v>748</v>
      </c>
      <c r="S496" s="61">
        <v>832</v>
      </c>
      <c r="T496" s="61">
        <v>924</v>
      </c>
      <c r="U496" s="61">
        <v>1149</v>
      </c>
      <c r="W496" s="61">
        <f t="shared" si="16"/>
        <v>2.4E-2</v>
      </c>
      <c r="Z496" s="61"/>
      <c r="AA496" s="61"/>
      <c r="AB496" s="61"/>
      <c r="AC496" s="61"/>
    </row>
    <row r="497" spans="1:29" x14ac:dyDescent="0.35">
      <c r="A497" t="s">
        <v>118</v>
      </c>
      <c r="B497" t="s">
        <v>119</v>
      </c>
      <c r="C497" t="s">
        <v>6</v>
      </c>
      <c r="D497" t="s">
        <v>47</v>
      </c>
      <c r="E497" t="s">
        <v>2</v>
      </c>
      <c r="F497" t="s">
        <v>63</v>
      </c>
      <c r="G497" t="s">
        <v>11</v>
      </c>
      <c r="H497">
        <v>748.44</v>
      </c>
      <c r="I497">
        <v>831.6</v>
      </c>
      <c r="J497">
        <v>924</v>
      </c>
      <c r="K497">
        <v>1149</v>
      </c>
      <c r="L497" t="s">
        <v>48</v>
      </c>
      <c r="M497" s="11">
        <v>24000</v>
      </c>
      <c r="Q497" t="str">
        <f t="shared" si="15"/>
        <v>Combitech ABE1.2 Modelleringsledare</v>
      </c>
      <c r="R497" s="61">
        <v>748</v>
      </c>
      <c r="S497" s="61">
        <v>832</v>
      </c>
      <c r="T497" s="61">
        <v>924</v>
      </c>
      <c r="U497" s="61">
        <v>1149</v>
      </c>
      <c r="W497" s="61">
        <f t="shared" si="16"/>
        <v>2.4E-2</v>
      </c>
      <c r="Z497" s="61"/>
      <c r="AA497" s="61"/>
      <c r="AB497" s="61"/>
      <c r="AC497" s="61"/>
    </row>
    <row r="498" spans="1:29" x14ac:dyDescent="0.35">
      <c r="A498" t="s">
        <v>118</v>
      </c>
      <c r="B498" t="s">
        <v>119</v>
      </c>
      <c r="C498" t="s">
        <v>6</v>
      </c>
      <c r="D498" t="s">
        <v>47</v>
      </c>
      <c r="E498" t="s">
        <v>2</v>
      </c>
      <c r="F498" t="s">
        <v>63</v>
      </c>
      <c r="G498" t="s">
        <v>49</v>
      </c>
      <c r="H498">
        <v>748.44</v>
      </c>
      <c r="I498">
        <v>831.6</v>
      </c>
      <c r="J498">
        <v>924</v>
      </c>
      <c r="K498">
        <v>1149</v>
      </c>
      <c r="L498" t="s">
        <v>48</v>
      </c>
      <c r="M498" s="11">
        <v>24000</v>
      </c>
      <c r="Q498" t="str">
        <f t="shared" si="15"/>
        <v>Combitech ABE1.3 Kravställare/Kravanalytiker</v>
      </c>
      <c r="R498" s="61">
        <v>748</v>
      </c>
      <c r="S498" s="61">
        <v>832</v>
      </c>
      <c r="T498" s="61">
        <v>924</v>
      </c>
      <c r="U498" s="61">
        <v>1149</v>
      </c>
      <c r="W498" s="61">
        <f t="shared" si="16"/>
        <v>2.4E-2</v>
      </c>
      <c r="Z498" s="61"/>
      <c r="AA498" s="61"/>
      <c r="AB498" s="61"/>
      <c r="AC498" s="61"/>
    </row>
    <row r="499" spans="1:29" x14ac:dyDescent="0.35">
      <c r="A499" t="s">
        <v>118</v>
      </c>
      <c r="B499" t="s">
        <v>119</v>
      </c>
      <c r="C499" t="s">
        <v>6</v>
      </c>
      <c r="D499" t="s">
        <v>47</v>
      </c>
      <c r="E499" t="s">
        <v>2</v>
      </c>
      <c r="F499" t="s">
        <v>63</v>
      </c>
      <c r="G499" t="s">
        <v>12</v>
      </c>
      <c r="H499">
        <v>748.44</v>
      </c>
      <c r="I499">
        <v>831.6</v>
      </c>
      <c r="J499">
        <v>924</v>
      </c>
      <c r="K499">
        <v>1149</v>
      </c>
      <c r="L499" t="s">
        <v>48</v>
      </c>
      <c r="M499" s="11">
        <v>24000</v>
      </c>
      <c r="Q499" t="str">
        <f t="shared" si="15"/>
        <v>Combitech ABE1.4 Metodstöd</v>
      </c>
      <c r="R499" s="61">
        <v>748</v>
      </c>
      <c r="S499" s="61">
        <v>832</v>
      </c>
      <c r="T499" s="61">
        <v>924</v>
      </c>
      <c r="U499" s="61">
        <v>1149</v>
      </c>
      <c r="W499" s="61">
        <f t="shared" si="16"/>
        <v>2.4E-2</v>
      </c>
      <c r="Z499" s="61"/>
      <c r="AA499" s="61"/>
      <c r="AB499" s="61"/>
      <c r="AC499" s="61"/>
    </row>
    <row r="500" spans="1:29" x14ac:dyDescent="0.35">
      <c r="A500" t="s">
        <v>118</v>
      </c>
      <c r="B500" t="s">
        <v>119</v>
      </c>
      <c r="C500" t="s">
        <v>6</v>
      </c>
      <c r="D500" t="s">
        <v>50</v>
      </c>
      <c r="E500" t="s">
        <v>2</v>
      </c>
      <c r="F500" t="s">
        <v>63</v>
      </c>
      <c r="G500" t="s">
        <v>13</v>
      </c>
      <c r="H500">
        <v>629.1</v>
      </c>
      <c r="I500">
        <v>699</v>
      </c>
      <c r="J500">
        <v>901</v>
      </c>
      <c r="K500">
        <v>1043</v>
      </c>
      <c r="L500" t="s">
        <v>48</v>
      </c>
      <c r="M500" s="11">
        <v>24000</v>
      </c>
      <c r="Q500" t="str">
        <f t="shared" si="15"/>
        <v>Combitech ABE2.1 Projektledare</v>
      </c>
      <c r="R500" s="61">
        <v>629</v>
      </c>
      <c r="S500" s="61">
        <v>699</v>
      </c>
      <c r="T500" s="61">
        <v>901</v>
      </c>
      <c r="U500" s="61">
        <v>1043</v>
      </c>
      <c r="W500" s="61">
        <f t="shared" si="16"/>
        <v>2.4E-2</v>
      </c>
      <c r="Z500" s="61"/>
      <c r="AA500" s="61"/>
      <c r="AB500" s="61"/>
      <c r="AC500" s="61"/>
    </row>
    <row r="501" spans="1:29" x14ac:dyDescent="0.35">
      <c r="A501" t="s">
        <v>118</v>
      </c>
      <c r="B501" t="s">
        <v>119</v>
      </c>
      <c r="C501" t="s">
        <v>6</v>
      </c>
      <c r="D501" t="s">
        <v>50</v>
      </c>
      <c r="E501" t="s">
        <v>2</v>
      </c>
      <c r="F501" t="s">
        <v>63</v>
      </c>
      <c r="G501" t="s">
        <v>14</v>
      </c>
      <c r="H501">
        <v>629.1</v>
      </c>
      <c r="I501">
        <v>699</v>
      </c>
      <c r="J501">
        <v>901</v>
      </c>
      <c r="K501">
        <v>1043</v>
      </c>
      <c r="L501" t="s">
        <v>48</v>
      </c>
      <c r="M501" s="11">
        <v>24000</v>
      </c>
      <c r="Q501" t="str">
        <f t="shared" si="15"/>
        <v>Combitech ABE2.2 Teknisk projektledare</v>
      </c>
      <c r="R501" s="61">
        <v>629</v>
      </c>
      <c r="S501" s="61">
        <v>699</v>
      </c>
      <c r="T501" s="61">
        <v>901</v>
      </c>
      <c r="U501" s="61">
        <v>1043</v>
      </c>
      <c r="W501" s="61">
        <f t="shared" si="16"/>
        <v>2.4E-2</v>
      </c>
      <c r="Z501" s="61"/>
      <c r="AA501" s="61"/>
      <c r="AB501" s="61"/>
      <c r="AC501" s="61"/>
    </row>
    <row r="502" spans="1:29" x14ac:dyDescent="0.35">
      <c r="A502" t="s">
        <v>118</v>
      </c>
      <c r="B502" t="s">
        <v>119</v>
      </c>
      <c r="C502" t="s">
        <v>6</v>
      </c>
      <c r="D502" t="s">
        <v>50</v>
      </c>
      <c r="E502" t="s">
        <v>2</v>
      </c>
      <c r="F502" t="s">
        <v>63</v>
      </c>
      <c r="G502" t="s">
        <v>15</v>
      </c>
      <c r="H502">
        <v>629.1</v>
      </c>
      <c r="I502">
        <v>699</v>
      </c>
      <c r="J502">
        <v>901</v>
      </c>
      <c r="K502">
        <v>1043</v>
      </c>
      <c r="L502" t="s">
        <v>48</v>
      </c>
      <c r="M502" s="11">
        <v>24000</v>
      </c>
      <c r="Q502" t="str">
        <f t="shared" si="15"/>
        <v>Combitech ABE2.3 Process-/Förändringsledare</v>
      </c>
      <c r="R502" s="61">
        <v>629</v>
      </c>
      <c r="S502" s="61">
        <v>699</v>
      </c>
      <c r="T502" s="61">
        <v>901</v>
      </c>
      <c r="U502" s="61">
        <v>1043</v>
      </c>
      <c r="W502" s="61">
        <f t="shared" si="16"/>
        <v>2.4E-2</v>
      </c>
      <c r="Z502" s="61"/>
      <c r="AA502" s="61"/>
      <c r="AB502" s="61"/>
      <c r="AC502" s="61"/>
    </row>
    <row r="503" spans="1:29" x14ac:dyDescent="0.35">
      <c r="A503" t="s">
        <v>118</v>
      </c>
      <c r="B503" t="s">
        <v>119</v>
      </c>
      <c r="C503" t="s">
        <v>6</v>
      </c>
      <c r="D503" t="s">
        <v>50</v>
      </c>
      <c r="E503" t="s">
        <v>2</v>
      </c>
      <c r="F503" t="s">
        <v>63</v>
      </c>
      <c r="G503" t="s">
        <v>16</v>
      </c>
      <c r="H503">
        <v>629.1</v>
      </c>
      <c r="I503">
        <v>699</v>
      </c>
      <c r="J503">
        <v>901</v>
      </c>
      <c r="K503">
        <v>1043</v>
      </c>
      <c r="L503" t="s">
        <v>48</v>
      </c>
      <c r="M503" s="11">
        <v>24000</v>
      </c>
      <c r="Q503" t="str">
        <f t="shared" si="15"/>
        <v>Combitech ABE2.4 Testledare</v>
      </c>
      <c r="R503" s="61">
        <v>629</v>
      </c>
      <c r="S503" s="61">
        <v>699</v>
      </c>
      <c r="T503" s="61">
        <v>901</v>
      </c>
      <c r="U503" s="61">
        <v>1043</v>
      </c>
      <c r="W503" s="61">
        <f t="shared" si="16"/>
        <v>2.4E-2</v>
      </c>
      <c r="Z503" s="61"/>
      <c r="AA503" s="61"/>
      <c r="AB503" s="61"/>
      <c r="AC503" s="61"/>
    </row>
    <row r="504" spans="1:29" x14ac:dyDescent="0.35">
      <c r="A504" t="s">
        <v>118</v>
      </c>
      <c r="B504" t="s">
        <v>119</v>
      </c>
      <c r="C504" t="s">
        <v>6</v>
      </c>
      <c r="D504" t="s">
        <v>50</v>
      </c>
      <c r="E504" t="s">
        <v>2</v>
      </c>
      <c r="F504" t="s">
        <v>63</v>
      </c>
      <c r="G504" t="s">
        <v>17</v>
      </c>
      <c r="H504">
        <v>629.1</v>
      </c>
      <c r="I504">
        <v>699</v>
      </c>
      <c r="J504">
        <v>901</v>
      </c>
      <c r="K504">
        <v>1043</v>
      </c>
      <c r="L504" t="s">
        <v>48</v>
      </c>
      <c r="M504" s="11">
        <v>24000</v>
      </c>
      <c r="Q504" t="str">
        <f t="shared" si="15"/>
        <v>Combitech ABE2.5 IT-controller</v>
      </c>
      <c r="R504" s="61">
        <v>629</v>
      </c>
      <c r="S504" s="61">
        <v>699</v>
      </c>
      <c r="T504" s="61">
        <v>901</v>
      </c>
      <c r="U504" s="61">
        <v>1043</v>
      </c>
      <c r="W504" s="61">
        <f t="shared" si="16"/>
        <v>2.4E-2</v>
      </c>
      <c r="Z504" s="61"/>
      <c r="AA504" s="61"/>
      <c r="AB504" s="61"/>
      <c r="AC504" s="61"/>
    </row>
    <row r="505" spans="1:29" x14ac:dyDescent="0.35">
      <c r="A505" t="s">
        <v>118</v>
      </c>
      <c r="B505" t="s">
        <v>119</v>
      </c>
      <c r="C505" t="s">
        <v>6</v>
      </c>
      <c r="D505" t="s">
        <v>51</v>
      </c>
      <c r="E505" t="s">
        <v>2</v>
      </c>
      <c r="F505" t="s">
        <v>63</v>
      </c>
      <c r="G505" t="s">
        <v>18</v>
      </c>
      <c r="H505">
        <v>584.1</v>
      </c>
      <c r="I505">
        <v>649</v>
      </c>
      <c r="J505">
        <v>810</v>
      </c>
      <c r="K505">
        <v>910</v>
      </c>
      <c r="L505" t="s">
        <v>48</v>
      </c>
      <c r="M505" s="11">
        <v>24000</v>
      </c>
      <c r="Q505" t="str">
        <f t="shared" si="15"/>
        <v>Combitech ABE3.1 Systemutvecklare</v>
      </c>
      <c r="R505" s="61">
        <v>584</v>
      </c>
      <c r="S505" s="61">
        <v>649</v>
      </c>
      <c r="T505" s="61">
        <v>810</v>
      </c>
      <c r="U505" s="61">
        <v>910</v>
      </c>
      <c r="W505" s="61">
        <f t="shared" si="16"/>
        <v>2.4E-2</v>
      </c>
      <c r="Z505" s="61"/>
      <c r="AA505" s="61"/>
      <c r="AB505" s="61"/>
      <c r="AC505" s="61"/>
    </row>
    <row r="506" spans="1:29" x14ac:dyDescent="0.35">
      <c r="A506" t="s">
        <v>118</v>
      </c>
      <c r="B506" t="s">
        <v>119</v>
      </c>
      <c r="C506" t="s">
        <v>6</v>
      </c>
      <c r="D506" t="s">
        <v>51</v>
      </c>
      <c r="E506" t="s">
        <v>2</v>
      </c>
      <c r="F506" t="s">
        <v>63</v>
      </c>
      <c r="G506" t="s">
        <v>19</v>
      </c>
      <c r="H506">
        <v>584.1</v>
      </c>
      <c r="I506">
        <v>649</v>
      </c>
      <c r="J506">
        <v>810</v>
      </c>
      <c r="K506">
        <v>910</v>
      </c>
      <c r="L506" t="s">
        <v>48</v>
      </c>
      <c r="M506" s="11">
        <v>24000</v>
      </c>
      <c r="Q506" t="str">
        <f t="shared" si="15"/>
        <v>Combitech ABE3.2 Systemintegratör</v>
      </c>
      <c r="R506" s="61">
        <v>584</v>
      </c>
      <c r="S506" s="61">
        <v>649</v>
      </c>
      <c r="T506" s="61">
        <v>810</v>
      </c>
      <c r="U506" s="61">
        <v>910</v>
      </c>
      <c r="W506" s="61">
        <f t="shared" si="16"/>
        <v>2.4E-2</v>
      </c>
      <c r="Z506" s="61"/>
      <c r="AA506" s="61"/>
      <c r="AB506" s="61"/>
      <c r="AC506" s="61"/>
    </row>
    <row r="507" spans="1:29" x14ac:dyDescent="0.35">
      <c r="A507" t="s">
        <v>118</v>
      </c>
      <c r="B507" t="s">
        <v>119</v>
      </c>
      <c r="C507" t="s">
        <v>6</v>
      </c>
      <c r="D507" t="s">
        <v>51</v>
      </c>
      <c r="E507" t="s">
        <v>3</v>
      </c>
      <c r="F507" t="s">
        <v>63</v>
      </c>
      <c r="G507" t="s">
        <v>20</v>
      </c>
      <c r="H507">
        <v>584.1</v>
      </c>
      <c r="I507">
        <v>649</v>
      </c>
      <c r="J507">
        <v>810</v>
      </c>
      <c r="K507">
        <v>910</v>
      </c>
      <c r="L507" t="s">
        <v>48</v>
      </c>
      <c r="M507" s="11">
        <v>24000</v>
      </c>
      <c r="Q507" t="str">
        <f t="shared" si="15"/>
        <v>Combitech ABE3.3 Tekniker</v>
      </c>
      <c r="R507" s="61">
        <v>584</v>
      </c>
      <c r="S507" s="61">
        <v>649</v>
      </c>
      <c r="T507" s="61">
        <v>810</v>
      </c>
      <c r="U507" s="61">
        <v>910</v>
      </c>
      <c r="W507" s="61">
        <f t="shared" si="16"/>
        <v>2.4E-2</v>
      </c>
      <c r="Z507" s="61"/>
      <c r="AA507" s="61"/>
      <c r="AB507" s="61"/>
      <c r="AC507" s="61"/>
    </row>
    <row r="508" spans="1:29" x14ac:dyDescent="0.35">
      <c r="A508" t="s">
        <v>118</v>
      </c>
      <c r="B508" t="s">
        <v>119</v>
      </c>
      <c r="C508" t="s">
        <v>6</v>
      </c>
      <c r="D508" t="s">
        <v>51</v>
      </c>
      <c r="E508" t="s">
        <v>3</v>
      </c>
      <c r="F508" t="s">
        <v>63</v>
      </c>
      <c r="G508" t="s">
        <v>21</v>
      </c>
      <c r="H508">
        <v>584.1</v>
      </c>
      <c r="I508">
        <v>649</v>
      </c>
      <c r="J508">
        <v>810</v>
      </c>
      <c r="K508">
        <v>910</v>
      </c>
      <c r="L508" t="s">
        <v>48</v>
      </c>
      <c r="M508" s="11">
        <v>24000</v>
      </c>
      <c r="Q508" t="str">
        <f t="shared" si="15"/>
        <v>Combitech ABE3.4 Testare</v>
      </c>
      <c r="R508" s="61">
        <v>584</v>
      </c>
      <c r="S508" s="61">
        <v>649</v>
      </c>
      <c r="T508" s="61">
        <v>810</v>
      </c>
      <c r="U508" s="61">
        <v>910</v>
      </c>
      <c r="W508" s="61">
        <f t="shared" si="16"/>
        <v>2.4E-2</v>
      </c>
      <c r="Z508" s="61"/>
      <c r="AA508" s="61"/>
      <c r="AB508" s="61"/>
      <c r="AC508" s="61"/>
    </row>
    <row r="509" spans="1:29" x14ac:dyDescent="0.35">
      <c r="A509" t="s">
        <v>118</v>
      </c>
      <c r="B509" t="s">
        <v>119</v>
      </c>
      <c r="C509" t="s">
        <v>6</v>
      </c>
      <c r="D509" t="s">
        <v>52</v>
      </c>
      <c r="E509" t="s">
        <v>2</v>
      </c>
      <c r="F509" t="s">
        <v>63</v>
      </c>
      <c r="G509" t="s">
        <v>53</v>
      </c>
      <c r="H509">
        <v>728.19</v>
      </c>
      <c r="I509">
        <v>809.1</v>
      </c>
      <c r="J509">
        <v>899</v>
      </c>
      <c r="K509">
        <v>1149</v>
      </c>
      <c r="L509" t="s">
        <v>48</v>
      </c>
      <c r="M509" s="11">
        <v>24000</v>
      </c>
      <c r="Q509" t="str">
        <f t="shared" si="15"/>
        <v>Combitech ABE4.1 Enterprisearkitekt</v>
      </c>
      <c r="R509" s="61">
        <v>728</v>
      </c>
      <c r="S509" s="61">
        <v>809</v>
      </c>
      <c r="T509" s="61">
        <v>899</v>
      </c>
      <c r="U509" s="61">
        <v>1149</v>
      </c>
      <c r="W509" s="61">
        <f t="shared" si="16"/>
        <v>2.4E-2</v>
      </c>
      <c r="Z509" s="61"/>
      <c r="AA509" s="61"/>
      <c r="AB509" s="61"/>
      <c r="AC509" s="61"/>
    </row>
    <row r="510" spans="1:29" x14ac:dyDescent="0.35">
      <c r="A510" t="s">
        <v>118</v>
      </c>
      <c r="B510" t="s">
        <v>119</v>
      </c>
      <c r="C510" t="s">
        <v>6</v>
      </c>
      <c r="D510" t="s">
        <v>52</v>
      </c>
      <c r="E510" t="s">
        <v>2</v>
      </c>
      <c r="F510" t="s">
        <v>63</v>
      </c>
      <c r="G510" t="s">
        <v>54</v>
      </c>
      <c r="H510">
        <v>728.19</v>
      </c>
      <c r="I510">
        <v>809.1</v>
      </c>
      <c r="J510">
        <v>899</v>
      </c>
      <c r="K510">
        <v>1149</v>
      </c>
      <c r="L510" t="s">
        <v>48</v>
      </c>
      <c r="M510" s="11">
        <v>24000</v>
      </c>
      <c r="Q510" t="str">
        <f t="shared" si="15"/>
        <v>Combitech ABE4.2 Verksamhetsarkitekt</v>
      </c>
      <c r="R510" s="61">
        <v>728</v>
      </c>
      <c r="S510" s="61">
        <v>809</v>
      </c>
      <c r="T510" s="61">
        <v>899</v>
      </c>
      <c r="U510" s="61">
        <v>1149</v>
      </c>
      <c r="W510" s="61">
        <f t="shared" si="16"/>
        <v>2.4E-2</v>
      </c>
      <c r="Z510" s="61"/>
      <c r="AA510" s="61"/>
      <c r="AB510" s="61"/>
      <c r="AC510" s="61"/>
    </row>
    <row r="511" spans="1:29" x14ac:dyDescent="0.35">
      <c r="A511" t="s">
        <v>118</v>
      </c>
      <c r="B511" t="s">
        <v>119</v>
      </c>
      <c r="C511" t="s">
        <v>6</v>
      </c>
      <c r="D511" t="s">
        <v>52</v>
      </c>
      <c r="E511" t="s">
        <v>2</v>
      </c>
      <c r="F511" t="s">
        <v>63</v>
      </c>
      <c r="G511" t="s">
        <v>55</v>
      </c>
      <c r="H511">
        <v>728.19</v>
      </c>
      <c r="I511">
        <v>809.1</v>
      </c>
      <c r="J511">
        <v>899</v>
      </c>
      <c r="K511">
        <v>1149</v>
      </c>
      <c r="L511" t="s">
        <v>48</v>
      </c>
      <c r="M511" s="11">
        <v>24000</v>
      </c>
      <c r="Q511" t="str">
        <f t="shared" si="15"/>
        <v>Combitech ABE4.3 Lösningsarkitekt</v>
      </c>
      <c r="R511" s="61">
        <v>728</v>
      </c>
      <c r="S511" s="61">
        <v>809</v>
      </c>
      <c r="T511" s="61">
        <v>899</v>
      </c>
      <c r="U511" s="61">
        <v>1149</v>
      </c>
      <c r="W511" s="61">
        <f t="shared" si="16"/>
        <v>2.4E-2</v>
      </c>
      <c r="Z511" s="61"/>
      <c r="AA511" s="61"/>
      <c r="AB511" s="61"/>
      <c r="AC511" s="61"/>
    </row>
    <row r="512" spans="1:29" x14ac:dyDescent="0.35">
      <c r="A512" t="s">
        <v>118</v>
      </c>
      <c r="B512" t="s">
        <v>119</v>
      </c>
      <c r="C512" t="s">
        <v>6</v>
      </c>
      <c r="D512" t="s">
        <v>52</v>
      </c>
      <c r="E512" t="s">
        <v>2</v>
      </c>
      <c r="F512" t="s">
        <v>63</v>
      </c>
      <c r="G512" t="s">
        <v>56</v>
      </c>
      <c r="H512">
        <v>728.19</v>
      </c>
      <c r="I512">
        <v>809.1</v>
      </c>
      <c r="J512">
        <v>899</v>
      </c>
      <c r="K512">
        <v>1149</v>
      </c>
      <c r="L512" t="s">
        <v>48</v>
      </c>
      <c r="M512" s="11">
        <v>24000</v>
      </c>
      <c r="Q512" t="str">
        <f t="shared" si="15"/>
        <v>Combitech ABE4.4 Mjukvaruarkitekt</v>
      </c>
      <c r="R512" s="61">
        <v>728</v>
      </c>
      <c r="S512" s="61">
        <v>809</v>
      </c>
      <c r="T512" s="61">
        <v>899</v>
      </c>
      <c r="U512" s="61">
        <v>1149</v>
      </c>
      <c r="W512" s="61">
        <f t="shared" si="16"/>
        <v>2.4E-2</v>
      </c>
      <c r="Z512" s="61"/>
      <c r="AA512" s="61"/>
      <c r="AB512" s="61"/>
      <c r="AC512" s="61"/>
    </row>
    <row r="513" spans="1:29" x14ac:dyDescent="0.35">
      <c r="A513" t="s">
        <v>118</v>
      </c>
      <c r="B513" t="s">
        <v>119</v>
      </c>
      <c r="C513" t="s">
        <v>6</v>
      </c>
      <c r="D513" t="s">
        <v>52</v>
      </c>
      <c r="E513" t="s">
        <v>2</v>
      </c>
      <c r="F513" t="s">
        <v>63</v>
      </c>
      <c r="G513" t="s">
        <v>57</v>
      </c>
      <c r="H513">
        <v>728.19</v>
      </c>
      <c r="I513">
        <v>809.1</v>
      </c>
      <c r="J513">
        <v>899</v>
      </c>
      <c r="K513">
        <v>1149</v>
      </c>
      <c r="L513" t="s">
        <v>48</v>
      </c>
      <c r="M513" s="11">
        <v>24000</v>
      </c>
      <c r="Q513" t="str">
        <f t="shared" si="15"/>
        <v>Combitech ABE4.5 Infrastrukturarkitekt</v>
      </c>
      <c r="R513" s="61">
        <v>728</v>
      </c>
      <c r="S513" s="61">
        <v>809</v>
      </c>
      <c r="T513" s="61">
        <v>899</v>
      </c>
      <c r="U513" s="61">
        <v>1149</v>
      </c>
      <c r="W513" s="61">
        <f t="shared" si="16"/>
        <v>2.4E-2</v>
      </c>
      <c r="Z513" s="61"/>
      <c r="AA513" s="61"/>
      <c r="AB513" s="61"/>
      <c r="AC513" s="61"/>
    </row>
    <row r="514" spans="1:29" x14ac:dyDescent="0.35">
      <c r="A514" t="s">
        <v>118</v>
      </c>
      <c r="B514" t="s">
        <v>119</v>
      </c>
      <c r="C514" t="s">
        <v>6</v>
      </c>
      <c r="D514" t="s">
        <v>58</v>
      </c>
      <c r="E514" t="s">
        <v>2</v>
      </c>
      <c r="F514" t="s">
        <v>63</v>
      </c>
      <c r="G514" t="s">
        <v>22</v>
      </c>
      <c r="H514">
        <v>719.1</v>
      </c>
      <c r="I514">
        <v>799</v>
      </c>
      <c r="J514">
        <v>1049</v>
      </c>
      <c r="K514">
        <v>1124</v>
      </c>
      <c r="L514" t="s">
        <v>48</v>
      </c>
      <c r="M514" s="11">
        <v>24000</v>
      </c>
      <c r="Q514" t="str">
        <f t="shared" si="15"/>
        <v>Combitech ABE5.1 Säkerhetsstrateg/Säkerhetsanalytiker</v>
      </c>
      <c r="R514" s="61">
        <v>719</v>
      </c>
      <c r="S514" s="61">
        <v>799</v>
      </c>
      <c r="T514" s="61">
        <v>1049</v>
      </c>
      <c r="U514" s="61">
        <v>1124</v>
      </c>
      <c r="W514" s="61">
        <f t="shared" si="16"/>
        <v>2.4E-2</v>
      </c>
      <c r="Z514" s="61"/>
      <c r="AA514" s="61"/>
      <c r="AB514" s="61"/>
      <c r="AC514" s="61"/>
    </row>
    <row r="515" spans="1:29" x14ac:dyDescent="0.35">
      <c r="A515" t="s">
        <v>118</v>
      </c>
      <c r="B515" t="s">
        <v>119</v>
      </c>
      <c r="C515" t="s">
        <v>6</v>
      </c>
      <c r="D515" t="s">
        <v>58</v>
      </c>
      <c r="E515" t="s">
        <v>2</v>
      </c>
      <c r="F515" t="s">
        <v>63</v>
      </c>
      <c r="G515" t="s">
        <v>23</v>
      </c>
      <c r="H515">
        <v>719.1</v>
      </c>
      <c r="I515">
        <v>799</v>
      </c>
      <c r="J515">
        <v>1049</v>
      </c>
      <c r="K515">
        <v>1124</v>
      </c>
      <c r="L515" t="s">
        <v>48</v>
      </c>
      <c r="M515" s="11">
        <v>24000</v>
      </c>
      <c r="Q515" t="str">
        <f t="shared" ref="Q515:Q578" si="17">$A515&amp;$C515&amp;$G515</f>
        <v>Combitech ABE5.2 Risk Management</v>
      </c>
      <c r="R515" s="61">
        <v>719</v>
      </c>
      <c r="S515" s="61">
        <v>799</v>
      </c>
      <c r="T515" s="61">
        <v>1049</v>
      </c>
      <c r="U515" s="61">
        <v>1124</v>
      </c>
      <c r="W515" s="61">
        <f t="shared" ref="W515:W578" si="18">M515/1000000</f>
        <v>2.4E-2</v>
      </c>
      <c r="Z515" s="61"/>
      <c r="AA515" s="61"/>
      <c r="AB515" s="61"/>
      <c r="AC515" s="61"/>
    </row>
    <row r="516" spans="1:29" x14ac:dyDescent="0.35">
      <c r="A516" t="s">
        <v>118</v>
      </c>
      <c r="B516" t="s">
        <v>119</v>
      </c>
      <c r="C516" t="s">
        <v>6</v>
      </c>
      <c r="D516" t="s">
        <v>58</v>
      </c>
      <c r="E516" t="s">
        <v>3</v>
      </c>
      <c r="F516" t="s">
        <v>63</v>
      </c>
      <c r="G516" t="s">
        <v>24</v>
      </c>
      <c r="H516">
        <v>719.1</v>
      </c>
      <c r="I516">
        <v>799</v>
      </c>
      <c r="J516">
        <v>1049</v>
      </c>
      <c r="K516">
        <v>1124</v>
      </c>
      <c r="L516" t="s">
        <v>48</v>
      </c>
      <c r="M516" s="11">
        <v>24000</v>
      </c>
      <c r="Q516" t="str">
        <f t="shared" si="17"/>
        <v>Combitech ABE5.3 Säkerhetstekniker</v>
      </c>
      <c r="R516" s="61">
        <v>719</v>
      </c>
      <c r="S516" s="61">
        <v>799</v>
      </c>
      <c r="T516" s="61">
        <v>1049</v>
      </c>
      <c r="U516" s="61">
        <v>1124</v>
      </c>
      <c r="W516" s="61">
        <f t="shared" si="18"/>
        <v>2.4E-2</v>
      </c>
      <c r="Z516" s="61"/>
      <c r="AA516" s="61"/>
      <c r="AB516" s="61"/>
      <c r="AC516" s="61"/>
    </row>
    <row r="517" spans="1:29" x14ac:dyDescent="0.35">
      <c r="A517" t="s">
        <v>118</v>
      </c>
      <c r="B517" t="s">
        <v>119</v>
      </c>
      <c r="C517" t="s">
        <v>6</v>
      </c>
      <c r="D517" t="s">
        <v>59</v>
      </c>
      <c r="E517" t="s">
        <v>2</v>
      </c>
      <c r="F517" t="s">
        <v>63</v>
      </c>
      <c r="G517" t="s">
        <v>60</v>
      </c>
      <c r="H517">
        <v>612</v>
      </c>
      <c r="I517">
        <v>680</v>
      </c>
      <c r="J517">
        <v>840</v>
      </c>
      <c r="K517">
        <v>915</v>
      </c>
      <c r="L517" t="s">
        <v>48</v>
      </c>
      <c r="M517" s="11">
        <v>24000</v>
      </c>
      <c r="Q517" t="str">
        <f t="shared" si="17"/>
        <v>Combitech ABE6.1 Webbstrateg</v>
      </c>
      <c r="R517" s="61">
        <v>612</v>
      </c>
      <c r="S517" s="61">
        <v>680</v>
      </c>
      <c r="T517" s="61">
        <v>840</v>
      </c>
      <c r="U517" s="61">
        <v>915</v>
      </c>
      <c r="W517" s="61">
        <f t="shared" si="18"/>
        <v>2.4E-2</v>
      </c>
      <c r="Z517" s="61"/>
      <c r="AA517" s="61"/>
      <c r="AB517" s="61"/>
      <c r="AC517" s="61"/>
    </row>
    <row r="518" spans="1:29" x14ac:dyDescent="0.35">
      <c r="A518" t="s">
        <v>118</v>
      </c>
      <c r="B518" t="s">
        <v>119</v>
      </c>
      <c r="C518" t="s">
        <v>6</v>
      </c>
      <c r="D518" t="s">
        <v>59</v>
      </c>
      <c r="E518" t="s">
        <v>2</v>
      </c>
      <c r="F518" t="s">
        <v>63</v>
      </c>
      <c r="G518" t="s">
        <v>25</v>
      </c>
      <c r="H518">
        <v>612</v>
      </c>
      <c r="I518">
        <v>680</v>
      </c>
      <c r="J518">
        <v>840</v>
      </c>
      <c r="K518">
        <v>915</v>
      </c>
      <c r="L518" t="s">
        <v>48</v>
      </c>
      <c r="M518" s="11">
        <v>24000</v>
      </c>
      <c r="Q518" t="str">
        <f t="shared" si="17"/>
        <v>Combitech ABE6.2 Interaktionsdesigner</v>
      </c>
      <c r="R518" s="61">
        <v>612</v>
      </c>
      <c r="S518" s="61">
        <v>680</v>
      </c>
      <c r="T518" s="61">
        <v>840</v>
      </c>
      <c r="U518" s="61">
        <v>915</v>
      </c>
      <c r="W518" s="61">
        <f t="shared" si="18"/>
        <v>2.4E-2</v>
      </c>
      <c r="Z518" s="61"/>
      <c r="AA518" s="61"/>
      <c r="AB518" s="61"/>
      <c r="AC518" s="61"/>
    </row>
    <row r="519" spans="1:29" x14ac:dyDescent="0.35">
      <c r="A519" t="s">
        <v>118</v>
      </c>
      <c r="B519" t="s">
        <v>119</v>
      </c>
      <c r="C519" t="s">
        <v>6</v>
      </c>
      <c r="D519" t="s">
        <v>59</v>
      </c>
      <c r="E519" t="s">
        <v>2</v>
      </c>
      <c r="F519" t="s">
        <v>63</v>
      </c>
      <c r="G519" t="s">
        <v>26</v>
      </c>
      <c r="H519">
        <v>612</v>
      </c>
      <c r="I519">
        <v>680</v>
      </c>
      <c r="J519">
        <v>840</v>
      </c>
      <c r="K519">
        <v>915</v>
      </c>
      <c r="L519" t="s">
        <v>48</v>
      </c>
      <c r="M519" s="11">
        <v>24000</v>
      </c>
      <c r="Q519" t="str">
        <f t="shared" si="17"/>
        <v>Combitech ABE6.3 Grafisk formgivare</v>
      </c>
      <c r="R519" s="61">
        <v>612</v>
      </c>
      <c r="S519" s="61">
        <v>680</v>
      </c>
      <c r="T519" s="61">
        <v>840</v>
      </c>
      <c r="U519" s="61">
        <v>915</v>
      </c>
      <c r="W519" s="61">
        <f t="shared" si="18"/>
        <v>2.4E-2</v>
      </c>
      <c r="Z519" s="61"/>
      <c r="AA519" s="61"/>
      <c r="AB519" s="61"/>
      <c r="AC519" s="61"/>
    </row>
    <row r="520" spans="1:29" x14ac:dyDescent="0.35">
      <c r="A520" t="s">
        <v>118</v>
      </c>
      <c r="B520" t="s">
        <v>119</v>
      </c>
      <c r="C520" t="s">
        <v>6</v>
      </c>
      <c r="D520" t="s">
        <v>59</v>
      </c>
      <c r="E520" t="s">
        <v>3</v>
      </c>
      <c r="F520" t="s">
        <v>63</v>
      </c>
      <c r="G520" t="s">
        <v>27</v>
      </c>
      <c r="H520">
        <v>612</v>
      </c>
      <c r="I520">
        <v>680</v>
      </c>
      <c r="J520">
        <v>840</v>
      </c>
      <c r="K520">
        <v>915</v>
      </c>
      <c r="L520" t="s">
        <v>48</v>
      </c>
      <c r="M520" s="11">
        <v>24000</v>
      </c>
      <c r="Q520" t="str">
        <f t="shared" si="17"/>
        <v>Combitech ABE6.4 Testare av användbarhet</v>
      </c>
      <c r="R520" s="61">
        <v>612</v>
      </c>
      <c r="S520" s="61">
        <v>680</v>
      </c>
      <c r="T520" s="61">
        <v>840</v>
      </c>
      <c r="U520" s="61">
        <v>915</v>
      </c>
      <c r="W520" s="61">
        <f t="shared" si="18"/>
        <v>2.4E-2</v>
      </c>
      <c r="Z520" s="61"/>
      <c r="AA520" s="61"/>
      <c r="AB520" s="61"/>
      <c r="AC520" s="61"/>
    </row>
    <row r="521" spans="1:29" x14ac:dyDescent="0.35">
      <c r="A521" t="s">
        <v>118</v>
      </c>
      <c r="B521" t="s">
        <v>119</v>
      </c>
      <c r="C521" t="s">
        <v>6</v>
      </c>
      <c r="D521" t="s">
        <v>61</v>
      </c>
      <c r="E521" t="s">
        <v>2</v>
      </c>
      <c r="F521" t="s">
        <v>63</v>
      </c>
      <c r="G521" t="s">
        <v>62</v>
      </c>
      <c r="H521">
        <v>629.1</v>
      </c>
      <c r="I521">
        <v>699</v>
      </c>
      <c r="J521">
        <v>799</v>
      </c>
      <c r="K521">
        <v>849</v>
      </c>
      <c r="L521" t="s">
        <v>48</v>
      </c>
      <c r="M521" s="11">
        <v>24000</v>
      </c>
      <c r="Q521" t="str">
        <f t="shared" si="17"/>
        <v>Combitech ABE7.1 Teknikstöd – på plats</v>
      </c>
      <c r="R521" s="61">
        <v>629</v>
      </c>
      <c r="S521" s="61">
        <v>699</v>
      </c>
      <c r="T521" s="61">
        <v>799</v>
      </c>
      <c r="U521" s="61">
        <v>849</v>
      </c>
      <c r="W521" s="61">
        <f t="shared" si="18"/>
        <v>2.4E-2</v>
      </c>
      <c r="Z521" s="61"/>
      <c r="AA521" s="61"/>
      <c r="AB521" s="61"/>
      <c r="AC521" s="61"/>
    </row>
    <row r="522" spans="1:29" x14ac:dyDescent="0.35">
      <c r="A522" t="s">
        <v>118</v>
      </c>
      <c r="B522" t="s">
        <v>119</v>
      </c>
      <c r="C522" t="s">
        <v>7</v>
      </c>
      <c r="D522" t="s">
        <v>47</v>
      </c>
      <c r="E522" t="s">
        <v>2</v>
      </c>
      <c r="F522" t="s">
        <v>63</v>
      </c>
      <c r="G522" t="s">
        <v>10</v>
      </c>
      <c r="H522">
        <v>728.19</v>
      </c>
      <c r="I522">
        <v>809.1</v>
      </c>
      <c r="J522">
        <v>899</v>
      </c>
      <c r="K522">
        <v>1149</v>
      </c>
      <c r="L522" t="s">
        <v>48</v>
      </c>
      <c r="M522" s="11">
        <v>26000</v>
      </c>
      <c r="Q522" t="str">
        <f t="shared" si="17"/>
        <v>Combitech ABF1.1 IT- eller Digitaliseringsstrateg</v>
      </c>
      <c r="R522" s="61">
        <v>728</v>
      </c>
      <c r="S522" s="61">
        <v>809</v>
      </c>
      <c r="T522" s="61">
        <v>899</v>
      </c>
      <c r="U522" s="61">
        <v>1149</v>
      </c>
      <c r="W522" s="61">
        <f t="shared" si="18"/>
        <v>2.5999999999999999E-2</v>
      </c>
      <c r="Z522" s="61"/>
      <c r="AA522" s="61"/>
      <c r="AB522" s="61"/>
      <c r="AC522" s="61"/>
    </row>
    <row r="523" spans="1:29" x14ac:dyDescent="0.35">
      <c r="A523" t="s">
        <v>118</v>
      </c>
      <c r="B523" t="s">
        <v>119</v>
      </c>
      <c r="C523" t="s">
        <v>7</v>
      </c>
      <c r="D523" t="s">
        <v>47</v>
      </c>
      <c r="E523" t="s">
        <v>2</v>
      </c>
      <c r="F523" t="s">
        <v>63</v>
      </c>
      <c r="G523" t="s">
        <v>11</v>
      </c>
      <c r="H523">
        <v>728.19</v>
      </c>
      <c r="I523">
        <v>809.1</v>
      </c>
      <c r="J523">
        <v>899</v>
      </c>
      <c r="K523">
        <v>1149</v>
      </c>
      <c r="L523" t="s">
        <v>48</v>
      </c>
      <c r="M523" s="11">
        <v>26000</v>
      </c>
      <c r="Q523" t="str">
        <f t="shared" si="17"/>
        <v>Combitech ABF1.2 Modelleringsledare</v>
      </c>
      <c r="R523" s="61">
        <v>728</v>
      </c>
      <c r="S523" s="61">
        <v>809</v>
      </c>
      <c r="T523" s="61">
        <v>899</v>
      </c>
      <c r="U523" s="61">
        <v>1149</v>
      </c>
      <c r="W523" s="61">
        <f t="shared" si="18"/>
        <v>2.5999999999999999E-2</v>
      </c>
      <c r="Z523" s="61"/>
      <c r="AA523" s="61"/>
      <c r="AB523" s="61"/>
      <c r="AC523" s="61"/>
    </row>
    <row r="524" spans="1:29" x14ac:dyDescent="0.35">
      <c r="A524" t="s">
        <v>118</v>
      </c>
      <c r="B524" t="s">
        <v>119</v>
      </c>
      <c r="C524" t="s">
        <v>7</v>
      </c>
      <c r="D524" t="s">
        <v>47</v>
      </c>
      <c r="E524" t="s">
        <v>2</v>
      </c>
      <c r="F524" t="s">
        <v>63</v>
      </c>
      <c r="G524" t="s">
        <v>49</v>
      </c>
      <c r="H524">
        <v>728.19</v>
      </c>
      <c r="I524">
        <v>809.1</v>
      </c>
      <c r="J524">
        <v>899</v>
      </c>
      <c r="K524">
        <v>1149</v>
      </c>
      <c r="L524" t="s">
        <v>48</v>
      </c>
      <c r="M524" s="11">
        <v>26000</v>
      </c>
      <c r="Q524" t="str">
        <f t="shared" si="17"/>
        <v>Combitech ABF1.3 Kravställare/Kravanalytiker</v>
      </c>
      <c r="R524" s="61">
        <v>728</v>
      </c>
      <c r="S524" s="61">
        <v>809</v>
      </c>
      <c r="T524" s="61">
        <v>899</v>
      </c>
      <c r="U524" s="61">
        <v>1149</v>
      </c>
      <c r="W524" s="61">
        <f t="shared" si="18"/>
        <v>2.5999999999999999E-2</v>
      </c>
      <c r="Z524" s="61"/>
      <c r="AA524" s="61"/>
      <c r="AB524" s="61"/>
      <c r="AC524" s="61"/>
    </row>
    <row r="525" spans="1:29" x14ac:dyDescent="0.35">
      <c r="A525" t="s">
        <v>118</v>
      </c>
      <c r="B525" t="s">
        <v>119</v>
      </c>
      <c r="C525" t="s">
        <v>7</v>
      </c>
      <c r="D525" t="s">
        <v>47</v>
      </c>
      <c r="E525" t="s">
        <v>2</v>
      </c>
      <c r="F525" t="s">
        <v>63</v>
      </c>
      <c r="G525" t="s">
        <v>12</v>
      </c>
      <c r="H525">
        <v>728.19</v>
      </c>
      <c r="I525">
        <v>809.1</v>
      </c>
      <c r="J525">
        <v>899</v>
      </c>
      <c r="K525">
        <v>1149</v>
      </c>
      <c r="L525" t="s">
        <v>48</v>
      </c>
      <c r="M525" s="11">
        <v>26000</v>
      </c>
      <c r="Q525" t="str">
        <f t="shared" si="17"/>
        <v>Combitech ABF1.4 Metodstöd</v>
      </c>
      <c r="R525" s="61">
        <v>728</v>
      </c>
      <c r="S525" s="61">
        <v>809</v>
      </c>
      <c r="T525" s="61">
        <v>899</v>
      </c>
      <c r="U525" s="61">
        <v>1149</v>
      </c>
      <c r="W525" s="61">
        <f t="shared" si="18"/>
        <v>2.5999999999999999E-2</v>
      </c>
      <c r="Z525" s="61"/>
      <c r="AA525" s="61"/>
      <c r="AB525" s="61"/>
      <c r="AC525" s="61"/>
    </row>
    <row r="526" spans="1:29" x14ac:dyDescent="0.35">
      <c r="A526" t="s">
        <v>118</v>
      </c>
      <c r="B526" t="s">
        <v>119</v>
      </c>
      <c r="C526" t="s">
        <v>7</v>
      </c>
      <c r="D526" t="s">
        <v>50</v>
      </c>
      <c r="E526" t="s">
        <v>2</v>
      </c>
      <c r="F526" t="s">
        <v>63</v>
      </c>
      <c r="G526" t="s">
        <v>13</v>
      </c>
      <c r="H526">
        <v>629.1</v>
      </c>
      <c r="I526">
        <v>699</v>
      </c>
      <c r="J526">
        <v>899</v>
      </c>
      <c r="K526">
        <v>1043</v>
      </c>
      <c r="L526" t="s">
        <v>48</v>
      </c>
      <c r="M526" s="11">
        <v>26000</v>
      </c>
      <c r="Q526" t="str">
        <f t="shared" si="17"/>
        <v>Combitech ABF2.1 Projektledare</v>
      </c>
      <c r="R526" s="61">
        <v>629</v>
      </c>
      <c r="S526" s="61">
        <v>699</v>
      </c>
      <c r="T526" s="61">
        <v>899</v>
      </c>
      <c r="U526" s="61">
        <v>1043</v>
      </c>
      <c r="W526" s="61">
        <f t="shared" si="18"/>
        <v>2.5999999999999999E-2</v>
      </c>
      <c r="Z526" s="61"/>
      <c r="AA526" s="61"/>
      <c r="AB526" s="61"/>
      <c r="AC526" s="61"/>
    </row>
    <row r="527" spans="1:29" x14ac:dyDescent="0.35">
      <c r="A527" t="s">
        <v>118</v>
      </c>
      <c r="B527" t="s">
        <v>119</v>
      </c>
      <c r="C527" t="s">
        <v>7</v>
      </c>
      <c r="D527" t="s">
        <v>50</v>
      </c>
      <c r="E527" t="s">
        <v>2</v>
      </c>
      <c r="F527" t="s">
        <v>63</v>
      </c>
      <c r="G527" t="s">
        <v>14</v>
      </c>
      <c r="H527">
        <v>629.1</v>
      </c>
      <c r="I527">
        <v>699</v>
      </c>
      <c r="J527">
        <v>899</v>
      </c>
      <c r="K527">
        <v>1043</v>
      </c>
      <c r="L527" t="s">
        <v>48</v>
      </c>
      <c r="M527" s="11">
        <v>26000</v>
      </c>
      <c r="Q527" t="str">
        <f t="shared" si="17"/>
        <v>Combitech ABF2.2 Teknisk projektledare</v>
      </c>
      <c r="R527" s="61">
        <v>629</v>
      </c>
      <c r="S527" s="61">
        <v>699</v>
      </c>
      <c r="T527" s="61">
        <v>899</v>
      </c>
      <c r="U527" s="61">
        <v>1043</v>
      </c>
      <c r="W527" s="61">
        <f t="shared" si="18"/>
        <v>2.5999999999999999E-2</v>
      </c>
      <c r="Z527" s="61"/>
      <c r="AA527" s="61"/>
      <c r="AB527" s="61"/>
      <c r="AC527" s="61"/>
    </row>
    <row r="528" spans="1:29" x14ac:dyDescent="0.35">
      <c r="A528" t="s">
        <v>118</v>
      </c>
      <c r="B528" t="s">
        <v>119</v>
      </c>
      <c r="C528" t="s">
        <v>7</v>
      </c>
      <c r="D528" t="s">
        <v>50</v>
      </c>
      <c r="E528" t="s">
        <v>2</v>
      </c>
      <c r="F528" t="s">
        <v>63</v>
      </c>
      <c r="G528" t="s">
        <v>15</v>
      </c>
      <c r="H528">
        <v>629.1</v>
      </c>
      <c r="I528">
        <v>699</v>
      </c>
      <c r="J528">
        <v>899</v>
      </c>
      <c r="K528">
        <v>1043</v>
      </c>
      <c r="L528" t="s">
        <v>48</v>
      </c>
      <c r="M528" s="11">
        <v>26000</v>
      </c>
      <c r="Q528" t="str">
        <f t="shared" si="17"/>
        <v>Combitech ABF2.3 Process-/Förändringsledare</v>
      </c>
      <c r="R528" s="61">
        <v>629</v>
      </c>
      <c r="S528" s="61">
        <v>699</v>
      </c>
      <c r="T528" s="61">
        <v>899</v>
      </c>
      <c r="U528" s="61">
        <v>1043</v>
      </c>
      <c r="W528" s="61">
        <f t="shared" si="18"/>
        <v>2.5999999999999999E-2</v>
      </c>
      <c r="Z528" s="61"/>
      <c r="AA528" s="61"/>
      <c r="AB528" s="61"/>
      <c r="AC528" s="61"/>
    </row>
    <row r="529" spans="1:29" x14ac:dyDescent="0.35">
      <c r="A529" t="s">
        <v>118</v>
      </c>
      <c r="B529" t="s">
        <v>119</v>
      </c>
      <c r="C529" t="s">
        <v>7</v>
      </c>
      <c r="D529" t="s">
        <v>50</v>
      </c>
      <c r="E529" t="s">
        <v>2</v>
      </c>
      <c r="F529" t="s">
        <v>63</v>
      </c>
      <c r="G529" t="s">
        <v>16</v>
      </c>
      <c r="H529">
        <v>629.1</v>
      </c>
      <c r="I529">
        <v>699</v>
      </c>
      <c r="J529">
        <v>899</v>
      </c>
      <c r="K529">
        <v>1043</v>
      </c>
      <c r="L529" t="s">
        <v>48</v>
      </c>
      <c r="M529" s="11">
        <v>26000</v>
      </c>
      <c r="Q529" t="str">
        <f t="shared" si="17"/>
        <v>Combitech ABF2.4 Testledare</v>
      </c>
      <c r="R529" s="61">
        <v>629</v>
      </c>
      <c r="S529" s="61">
        <v>699</v>
      </c>
      <c r="T529" s="61">
        <v>899</v>
      </c>
      <c r="U529" s="61">
        <v>1043</v>
      </c>
      <c r="W529" s="61">
        <f t="shared" si="18"/>
        <v>2.5999999999999999E-2</v>
      </c>
      <c r="Z529" s="61"/>
      <c r="AA529" s="61"/>
      <c r="AB529" s="61"/>
      <c r="AC529" s="61"/>
    </row>
    <row r="530" spans="1:29" x14ac:dyDescent="0.35">
      <c r="A530" t="s">
        <v>118</v>
      </c>
      <c r="B530" t="s">
        <v>119</v>
      </c>
      <c r="C530" t="s">
        <v>7</v>
      </c>
      <c r="D530" t="s">
        <v>50</v>
      </c>
      <c r="E530" t="s">
        <v>2</v>
      </c>
      <c r="F530" t="s">
        <v>63</v>
      </c>
      <c r="G530" t="s">
        <v>17</v>
      </c>
      <c r="H530">
        <v>629.1</v>
      </c>
      <c r="I530">
        <v>699</v>
      </c>
      <c r="J530">
        <v>899</v>
      </c>
      <c r="K530">
        <v>1043</v>
      </c>
      <c r="L530" t="s">
        <v>48</v>
      </c>
      <c r="M530" s="11">
        <v>26000</v>
      </c>
      <c r="Q530" t="str">
        <f t="shared" si="17"/>
        <v>Combitech ABF2.5 IT-controller</v>
      </c>
      <c r="R530" s="61">
        <v>629</v>
      </c>
      <c r="S530" s="61">
        <v>699</v>
      </c>
      <c r="T530" s="61">
        <v>899</v>
      </c>
      <c r="U530" s="61">
        <v>1043</v>
      </c>
      <c r="W530" s="61">
        <f t="shared" si="18"/>
        <v>2.5999999999999999E-2</v>
      </c>
      <c r="Z530" s="61"/>
      <c r="AA530" s="61"/>
      <c r="AB530" s="61"/>
      <c r="AC530" s="61"/>
    </row>
    <row r="531" spans="1:29" x14ac:dyDescent="0.35">
      <c r="A531" t="s">
        <v>118</v>
      </c>
      <c r="B531" t="s">
        <v>119</v>
      </c>
      <c r="C531" t="s">
        <v>7</v>
      </c>
      <c r="D531" t="s">
        <v>51</v>
      </c>
      <c r="E531" t="s">
        <v>2</v>
      </c>
      <c r="F531" t="s">
        <v>63</v>
      </c>
      <c r="G531" t="s">
        <v>18</v>
      </c>
      <c r="H531">
        <v>584.1</v>
      </c>
      <c r="I531">
        <v>649</v>
      </c>
      <c r="J531">
        <v>810</v>
      </c>
      <c r="K531">
        <v>910</v>
      </c>
      <c r="L531" t="s">
        <v>48</v>
      </c>
      <c r="M531" s="11">
        <v>26000</v>
      </c>
      <c r="Q531" t="str">
        <f t="shared" si="17"/>
        <v>Combitech ABF3.1 Systemutvecklare</v>
      </c>
      <c r="R531" s="61">
        <v>584</v>
      </c>
      <c r="S531" s="61">
        <v>649</v>
      </c>
      <c r="T531" s="61">
        <v>810</v>
      </c>
      <c r="U531" s="61">
        <v>910</v>
      </c>
      <c r="W531" s="61">
        <f t="shared" si="18"/>
        <v>2.5999999999999999E-2</v>
      </c>
      <c r="Z531" s="61"/>
      <c r="AA531" s="61"/>
      <c r="AB531" s="61"/>
      <c r="AC531" s="61"/>
    </row>
    <row r="532" spans="1:29" x14ac:dyDescent="0.35">
      <c r="A532" t="s">
        <v>118</v>
      </c>
      <c r="B532" t="s">
        <v>119</v>
      </c>
      <c r="C532" t="s">
        <v>7</v>
      </c>
      <c r="D532" t="s">
        <v>51</v>
      </c>
      <c r="E532" t="s">
        <v>2</v>
      </c>
      <c r="F532" t="s">
        <v>63</v>
      </c>
      <c r="G532" t="s">
        <v>19</v>
      </c>
      <c r="H532">
        <v>584.1</v>
      </c>
      <c r="I532">
        <v>649</v>
      </c>
      <c r="J532">
        <v>810</v>
      </c>
      <c r="K532">
        <v>910</v>
      </c>
      <c r="L532" t="s">
        <v>48</v>
      </c>
      <c r="M532" s="11">
        <v>26000</v>
      </c>
      <c r="Q532" t="str">
        <f t="shared" si="17"/>
        <v>Combitech ABF3.2 Systemintegratör</v>
      </c>
      <c r="R532" s="61">
        <v>584</v>
      </c>
      <c r="S532" s="61">
        <v>649</v>
      </c>
      <c r="T532" s="61">
        <v>810</v>
      </c>
      <c r="U532" s="61">
        <v>910</v>
      </c>
      <c r="W532" s="61">
        <f t="shared" si="18"/>
        <v>2.5999999999999999E-2</v>
      </c>
      <c r="Z532" s="61"/>
      <c r="AA532" s="61"/>
      <c r="AB532" s="61"/>
      <c r="AC532" s="61"/>
    </row>
    <row r="533" spans="1:29" x14ac:dyDescent="0.35">
      <c r="A533" t="s">
        <v>118</v>
      </c>
      <c r="B533" t="s">
        <v>119</v>
      </c>
      <c r="C533" t="s">
        <v>7</v>
      </c>
      <c r="D533" t="s">
        <v>51</v>
      </c>
      <c r="E533" t="s">
        <v>3</v>
      </c>
      <c r="F533" t="s">
        <v>63</v>
      </c>
      <c r="G533" t="s">
        <v>20</v>
      </c>
      <c r="H533">
        <v>584.1</v>
      </c>
      <c r="I533">
        <v>649</v>
      </c>
      <c r="J533">
        <v>810</v>
      </c>
      <c r="K533">
        <v>910</v>
      </c>
      <c r="L533" t="s">
        <v>48</v>
      </c>
      <c r="M533" s="11">
        <v>26000</v>
      </c>
      <c r="Q533" t="str">
        <f t="shared" si="17"/>
        <v>Combitech ABF3.3 Tekniker</v>
      </c>
      <c r="R533" s="61">
        <v>584</v>
      </c>
      <c r="S533" s="61">
        <v>649</v>
      </c>
      <c r="T533" s="61">
        <v>810</v>
      </c>
      <c r="U533" s="61">
        <v>910</v>
      </c>
      <c r="W533" s="61">
        <f t="shared" si="18"/>
        <v>2.5999999999999999E-2</v>
      </c>
      <c r="Z533" s="61"/>
      <c r="AA533" s="61"/>
      <c r="AB533" s="61"/>
      <c r="AC533" s="61"/>
    </row>
    <row r="534" spans="1:29" x14ac:dyDescent="0.35">
      <c r="A534" t="s">
        <v>118</v>
      </c>
      <c r="B534" t="s">
        <v>119</v>
      </c>
      <c r="C534" t="s">
        <v>7</v>
      </c>
      <c r="D534" t="s">
        <v>51</v>
      </c>
      <c r="E534" t="s">
        <v>3</v>
      </c>
      <c r="F534" t="s">
        <v>63</v>
      </c>
      <c r="G534" t="s">
        <v>21</v>
      </c>
      <c r="H534">
        <v>584.1</v>
      </c>
      <c r="I534">
        <v>649</v>
      </c>
      <c r="J534">
        <v>810</v>
      </c>
      <c r="K534">
        <v>910</v>
      </c>
      <c r="L534" t="s">
        <v>48</v>
      </c>
      <c r="M534" s="11">
        <v>26000</v>
      </c>
      <c r="Q534" t="str">
        <f t="shared" si="17"/>
        <v>Combitech ABF3.4 Testare</v>
      </c>
      <c r="R534" s="61">
        <v>584</v>
      </c>
      <c r="S534" s="61">
        <v>649</v>
      </c>
      <c r="T534" s="61">
        <v>810</v>
      </c>
      <c r="U534" s="61">
        <v>910</v>
      </c>
      <c r="W534" s="61">
        <f t="shared" si="18"/>
        <v>2.5999999999999999E-2</v>
      </c>
      <c r="Z534" s="61"/>
      <c r="AA534" s="61"/>
      <c r="AB534" s="61"/>
      <c r="AC534" s="61"/>
    </row>
    <row r="535" spans="1:29" x14ac:dyDescent="0.35">
      <c r="A535" t="s">
        <v>118</v>
      </c>
      <c r="B535" t="s">
        <v>119</v>
      </c>
      <c r="C535" t="s">
        <v>7</v>
      </c>
      <c r="D535" t="s">
        <v>52</v>
      </c>
      <c r="E535" t="s">
        <v>2</v>
      </c>
      <c r="F535" t="s">
        <v>63</v>
      </c>
      <c r="G535" t="s">
        <v>53</v>
      </c>
      <c r="H535">
        <v>728.19</v>
      </c>
      <c r="I535">
        <v>809.1</v>
      </c>
      <c r="J535">
        <v>899</v>
      </c>
      <c r="K535">
        <v>1149</v>
      </c>
      <c r="L535" t="s">
        <v>48</v>
      </c>
      <c r="M535" s="11">
        <v>26000</v>
      </c>
      <c r="Q535" t="str">
        <f t="shared" si="17"/>
        <v>Combitech ABF4.1 Enterprisearkitekt</v>
      </c>
      <c r="R535" s="61">
        <v>728</v>
      </c>
      <c r="S535" s="61">
        <v>809</v>
      </c>
      <c r="T535" s="61">
        <v>899</v>
      </c>
      <c r="U535" s="61">
        <v>1149</v>
      </c>
      <c r="W535" s="61">
        <f t="shared" si="18"/>
        <v>2.5999999999999999E-2</v>
      </c>
      <c r="Z535" s="61"/>
      <c r="AA535" s="61"/>
      <c r="AB535" s="61"/>
      <c r="AC535" s="61"/>
    </row>
    <row r="536" spans="1:29" x14ac:dyDescent="0.35">
      <c r="A536" t="s">
        <v>118</v>
      </c>
      <c r="B536" t="s">
        <v>119</v>
      </c>
      <c r="C536" t="s">
        <v>7</v>
      </c>
      <c r="D536" t="s">
        <v>52</v>
      </c>
      <c r="E536" t="s">
        <v>2</v>
      </c>
      <c r="F536" t="s">
        <v>63</v>
      </c>
      <c r="G536" t="s">
        <v>54</v>
      </c>
      <c r="H536">
        <v>728.19</v>
      </c>
      <c r="I536">
        <v>809.1</v>
      </c>
      <c r="J536">
        <v>899</v>
      </c>
      <c r="K536">
        <v>1149</v>
      </c>
      <c r="L536" t="s">
        <v>48</v>
      </c>
      <c r="M536" s="11">
        <v>26000</v>
      </c>
      <c r="Q536" t="str">
        <f t="shared" si="17"/>
        <v>Combitech ABF4.2 Verksamhetsarkitekt</v>
      </c>
      <c r="R536" s="61">
        <v>728</v>
      </c>
      <c r="S536" s="61">
        <v>809</v>
      </c>
      <c r="T536" s="61">
        <v>899</v>
      </c>
      <c r="U536" s="61">
        <v>1149</v>
      </c>
      <c r="W536" s="61">
        <f t="shared" si="18"/>
        <v>2.5999999999999999E-2</v>
      </c>
      <c r="Z536" s="61"/>
      <c r="AA536" s="61"/>
      <c r="AB536" s="61"/>
      <c r="AC536" s="61"/>
    </row>
    <row r="537" spans="1:29" x14ac:dyDescent="0.35">
      <c r="A537" t="s">
        <v>118</v>
      </c>
      <c r="B537" t="s">
        <v>119</v>
      </c>
      <c r="C537" t="s">
        <v>7</v>
      </c>
      <c r="D537" t="s">
        <v>52</v>
      </c>
      <c r="E537" t="s">
        <v>2</v>
      </c>
      <c r="F537" t="s">
        <v>63</v>
      </c>
      <c r="G537" t="s">
        <v>55</v>
      </c>
      <c r="H537">
        <v>728.19</v>
      </c>
      <c r="I537">
        <v>809.1</v>
      </c>
      <c r="J537">
        <v>899</v>
      </c>
      <c r="K537">
        <v>1149</v>
      </c>
      <c r="L537" t="s">
        <v>48</v>
      </c>
      <c r="M537" s="11">
        <v>26000</v>
      </c>
      <c r="Q537" t="str">
        <f t="shared" si="17"/>
        <v>Combitech ABF4.3 Lösningsarkitekt</v>
      </c>
      <c r="R537" s="61">
        <v>728</v>
      </c>
      <c r="S537" s="61">
        <v>809</v>
      </c>
      <c r="T537" s="61">
        <v>899</v>
      </c>
      <c r="U537" s="61">
        <v>1149</v>
      </c>
      <c r="W537" s="61">
        <f t="shared" si="18"/>
        <v>2.5999999999999999E-2</v>
      </c>
      <c r="Z537" s="61"/>
      <c r="AA537" s="61"/>
      <c r="AB537" s="61"/>
      <c r="AC537" s="61"/>
    </row>
    <row r="538" spans="1:29" x14ac:dyDescent="0.35">
      <c r="A538" t="s">
        <v>118</v>
      </c>
      <c r="B538" t="s">
        <v>119</v>
      </c>
      <c r="C538" t="s">
        <v>7</v>
      </c>
      <c r="D538" t="s">
        <v>52</v>
      </c>
      <c r="E538" t="s">
        <v>2</v>
      </c>
      <c r="F538" t="s">
        <v>63</v>
      </c>
      <c r="G538" t="s">
        <v>56</v>
      </c>
      <c r="H538">
        <v>728.19</v>
      </c>
      <c r="I538">
        <v>809.1</v>
      </c>
      <c r="J538">
        <v>899</v>
      </c>
      <c r="K538">
        <v>1149</v>
      </c>
      <c r="L538" t="s">
        <v>48</v>
      </c>
      <c r="M538" s="11">
        <v>26000</v>
      </c>
      <c r="Q538" t="str">
        <f t="shared" si="17"/>
        <v>Combitech ABF4.4 Mjukvaruarkitekt</v>
      </c>
      <c r="R538" s="61">
        <v>728</v>
      </c>
      <c r="S538" s="61">
        <v>809</v>
      </c>
      <c r="T538" s="61">
        <v>899</v>
      </c>
      <c r="U538" s="61">
        <v>1149</v>
      </c>
      <c r="W538" s="61">
        <f t="shared" si="18"/>
        <v>2.5999999999999999E-2</v>
      </c>
      <c r="Z538" s="61"/>
      <c r="AA538" s="61"/>
      <c r="AB538" s="61"/>
      <c r="AC538" s="61"/>
    </row>
    <row r="539" spans="1:29" x14ac:dyDescent="0.35">
      <c r="A539" t="s">
        <v>118</v>
      </c>
      <c r="B539" t="s">
        <v>119</v>
      </c>
      <c r="C539" t="s">
        <v>7</v>
      </c>
      <c r="D539" t="s">
        <v>52</v>
      </c>
      <c r="E539" t="s">
        <v>2</v>
      </c>
      <c r="F539" t="s">
        <v>63</v>
      </c>
      <c r="G539" t="s">
        <v>57</v>
      </c>
      <c r="H539">
        <v>728.19</v>
      </c>
      <c r="I539">
        <v>809.1</v>
      </c>
      <c r="J539">
        <v>899</v>
      </c>
      <c r="K539">
        <v>1149</v>
      </c>
      <c r="L539" t="s">
        <v>48</v>
      </c>
      <c r="M539" s="11">
        <v>26000</v>
      </c>
      <c r="Q539" t="str">
        <f t="shared" si="17"/>
        <v>Combitech ABF4.5 Infrastrukturarkitekt</v>
      </c>
      <c r="R539" s="61">
        <v>728</v>
      </c>
      <c r="S539" s="61">
        <v>809</v>
      </c>
      <c r="T539" s="61">
        <v>899</v>
      </c>
      <c r="U539" s="61">
        <v>1149</v>
      </c>
      <c r="W539" s="61">
        <f t="shared" si="18"/>
        <v>2.5999999999999999E-2</v>
      </c>
      <c r="Z539" s="61"/>
      <c r="AA539" s="61"/>
      <c r="AB539" s="61"/>
      <c r="AC539" s="61"/>
    </row>
    <row r="540" spans="1:29" x14ac:dyDescent="0.35">
      <c r="A540" t="s">
        <v>118</v>
      </c>
      <c r="B540" t="s">
        <v>119</v>
      </c>
      <c r="C540" t="s">
        <v>7</v>
      </c>
      <c r="D540" t="s">
        <v>58</v>
      </c>
      <c r="E540" t="s">
        <v>2</v>
      </c>
      <c r="F540" t="s">
        <v>63</v>
      </c>
      <c r="G540" t="s">
        <v>22</v>
      </c>
      <c r="H540">
        <v>719.1</v>
      </c>
      <c r="I540">
        <v>799</v>
      </c>
      <c r="J540">
        <v>1049</v>
      </c>
      <c r="K540">
        <v>1124</v>
      </c>
      <c r="L540" t="s">
        <v>48</v>
      </c>
      <c r="M540" s="11">
        <v>26000</v>
      </c>
      <c r="Q540" t="str">
        <f t="shared" si="17"/>
        <v>Combitech ABF5.1 Säkerhetsstrateg/Säkerhetsanalytiker</v>
      </c>
      <c r="R540" s="61">
        <v>719</v>
      </c>
      <c r="S540" s="61">
        <v>799</v>
      </c>
      <c r="T540" s="61">
        <v>1049</v>
      </c>
      <c r="U540" s="61">
        <v>1124</v>
      </c>
      <c r="W540" s="61">
        <f t="shared" si="18"/>
        <v>2.5999999999999999E-2</v>
      </c>
      <c r="Z540" s="61"/>
      <c r="AA540" s="61"/>
      <c r="AB540" s="61"/>
      <c r="AC540" s="61"/>
    </row>
    <row r="541" spans="1:29" x14ac:dyDescent="0.35">
      <c r="A541" t="s">
        <v>118</v>
      </c>
      <c r="B541" t="s">
        <v>119</v>
      </c>
      <c r="C541" t="s">
        <v>7</v>
      </c>
      <c r="D541" t="s">
        <v>58</v>
      </c>
      <c r="E541" t="s">
        <v>2</v>
      </c>
      <c r="F541" t="s">
        <v>63</v>
      </c>
      <c r="G541" t="s">
        <v>23</v>
      </c>
      <c r="H541">
        <v>719.1</v>
      </c>
      <c r="I541">
        <v>799</v>
      </c>
      <c r="J541">
        <v>1049</v>
      </c>
      <c r="K541">
        <v>1124</v>
      </c>
      <c r="L541" t="s">
        <v>48</v>
      </c>
      <c r="M541" s="11">
        <v>26000</v>
      </c>
      <c r="Q541" t="str">
        <f t="shared" si="17"/>
        <v>Combitech ABF5.2 Risk Management</v>
      </c>
      <c r="R541" s="61">
        <v>719</v>
      </c>
      <c r="S541" s="61">
        <v>799</v>
      </c>
      <c r="T541" s="61">
        <v>1049</v>
      </c>
      <c r="U541" s="61">
        <v>1124</v>
      </c>
      <c r="W541" s="61">
        <f t="shared" si="18"/>
        <v>2.5999999999999999E-2</v>
      </c>
      <c r="Z541" s="61"/>
      <c r="AA541" s="61"/>
      <c r="AB541" s="61"/>
      <c r="AC541" s="61"/>
    </row>
    <row r="542" spans="1:29" x14ac:dyDescent="0.35">
      <c r="A542" t="s">
        <v>118</v>
      </c>
      <c r="B542" t="s">
        <v>119</v>
      </c>
      <c r="C542" t="s">
        <v>7</v>
      </c>
      <c r="D542" t="s">
        <v>58</v>
      </c>
      <c r="E542" t="s">
        <v>3</v>
      </c>
      <c r="F542" t="s">
        <v>63</v>
      </c>
      <c r="G542" t="s">
        <v>24</v>
      </c>
      <c r="H542">
        <v>719.1</v>
      </c>
      <c r="I542">
        <v>799</v>
      </c>
      <c r="J542">
        <v>1049</v>
      </c>
      <c r="K542">
        <v>1124</v>
      </c>
      <c r="L542" t="s">
        <v>48</v>
      </c>
      <c r="M542" s="11">
        <v>26000</v>
      </c>
      <c r="Q542" t="str">
        <f t="shared" si="17"/>
        <v>Combitech ABF5.3 Säkerhetstekniker</v>
      </c>
      <c r="R542" s="61">
        <v>719</v>
      </c>
      <c r="S542" s="61">
        <v>799</v>
      </c>
      <c r="T542" s="61">
        <v>1049</v>
      </c>
      <c r="U542" s="61">
        <v>1124</v>
      </c>
      <c r="W542" s="61">
        <f t="shared" si="18"/>
        <v>2.5999999999999999E-2</v>
      </c>
      <c r="Z542" s="61"/>
      <c r="AA542" s="61"/>
      <c r="AB542" s="61"/>
      <c r="AC542" s="61"/>
    </row>
    <row r="543" spans="1:29" x14ac:dyDescent="0.35">
      <c r="A543" t="s">
        <v>118</v>
      </c>
      <c r="B543" t="s">
        <v>119</v>
      </c>
      <c r="C543" t="s">
        <v>7</v>
      </c>
      <c r="D543" t="s">
        <v>59</v>
      </c>
      <c r="E543" t="s">
        <v>2</v>
      </c>
      <c r="F543" t="s">
        <v>63</v>
      </c>
      <c r="G543" t="s">
        <v>60</v>
      </c>
      <c r="H543">
        <v>584.1</v>
      </c>
      <c r="I543">
        <v>649</v>
      </c>
      <c r="J543">
        <v>810</v>
      </c>
      <c r="K543">
        <v>910</v>
      </c>
      <c r="L543" t="s">
        <v>48</v>
      </c>
      <c r="M543" s="11">
        <v>26000</v>
      </c>
      <c r="Q543" t="str">
        <f t="shared" si="17"/>
        <v>Combitech ABF6.1 Webbstrateg</v>
      </c>
      <c r="R543" s="61">
        <v>584</v>
      </c>
      <c r="S543" s="61">
        <v>649</v>
      </c>
      <c r="T543" s="61">
        <v>810</v>
      </c>
      <c r="U543" s="61">
        <v>910</v>
      </c>
      <c r="W543" s="61">
        <f t="shared" si="18"/>
        <v>2.5999999999999999E-2</v>
      </c>
      <c r="Z543" s="61"/>
      <c r="AA543" s="61"/>
      <c r="AB543" s="61"/>
      <c r="AC543" s="61"/>
    </row>
    <row r="544" spans="1:29" x14ac:dyDescent="0.35">
      <c r="A544" t="s">
        <v>118</v>
      </c>
      <c r="B544" t="s">
        <v>119</v>
      </c>
      <c r="C544" t="s">
        <v>7</v>
      </c>
      <c r="D544" t="s">
        <v>59</v>
      </c>
      <c r="E544" t="s">
        <v>2</v>
      </c>
      <c r="F544" t="s">
        <v>63</v>
      </c>
      <c r="G544" t="s">
        <v>25</v>
      </c>
      <c r="H544">
        <v>584.1</v>
      </c>
      <c r="I544">
        <v>649</v>
      </c>
      <c r="J544">
        <v>810</v>
      </c>
      <c r="K544">
        <v>910</v>
      </c>
      <c r="L544" t="s">
        <v>48</v>
      </c>
      <c r="M544" s="11">
        <v>26000</v>
      </c>
      <c r="Q544" t="str">
        <f t="shared" si="17"/>
        <v>Combitech ABF6.2 Interaktionsdesigner</v>
      </c>
      <c r="R544" s="61">
        <v>584</v>
      </c>
      <c r="S544" s="61">
        <v>649</v>
      </c>
      <c r="T544" s="61">
        <v>810</v>
      </c>
      <c r="U544" s="61">
        <v>910</v>
      </c>
      <c r="W544" s="61">
        <f t="shared" si="18"/>
        <v>2.5999999999999999E-2</v>
      </c>
      <c r="Z544" s="61"/>
      <c r="AA544" s="61"/>
      <c r="AB544" s="61"/>
      <c r="AC544" s="61"/>
    </row>
    <row r="545" spans="1:29" x14ac:dyDescent="0.35">
      <c r="A545" t="s">
        <v>118</v>
      </c>
      <c r="B545" t="s">
        <v>119</v>
      </c>
      <c r="C545" t="s">
        <v>7</v>
      </c>
      <c r="D545" t="s">
        <v>59</v>
      </c>
      <c r="E545" t="s">
        <v>2</v>
      </c>
      <c r="F545" t="s">
        <v>63</v>
      </c>
      <c r="G545" t="s">
        <v>26</v>
      </c>
      <c r="H545">
        <v>584.1</v>
      </c>
      <c r="I545">
        <v>649</v>
      </c>
      <c r="J545">
        <v>810</v>
      </c>
      <c r="K545">
        <v>910</v>
      </c>
      <c r="L545" t="s">
        <v>48</v>
      </c>
      <c r="M545" s="11">
        <v>26000</v>
      </c>
      <c r="Q545" t="str">
        <f t="shared" si="17"/>
        <v>Combitech ABF6.3 Grafisk formgivare</v>
      </c>
      <c r="R545" s="61">
        <v>584</v>
      </c>
      <c r="S545" s="61">
        <v>649</v>
      </c>
      <c r="T545" s="61">
        <v>810</v>
      </c>
      <c r="U545" s="61">
        <v>910</v>
      </c>
      <c r="W545" s="61">
        <f t="shared" si="18"/>
        <v>2.5999999999999999E-2</v>
      </c>
      <c r="Z545" s="61"/>
      <c r="AA545" s="61"/>
      <c r="AB545" s="61"/>
      <c r="AC545" s="61"/>
    </row>
    <row r="546" spans="1:29" x14ac:dyDescent="0.35">
      <c r="A546" t="s">
        <v>118</v>
      </c>
      <c r="B546" t="s">
        <v>119</v>
      </c>
      <c r="C546" t="s">
        <v>7</v>
      </c>
      <c r="D546" t="s">
        <v>59</v>
      </c>
      <c r="E546" t="s">
        <v>3</v>
      </c>
      <c r="F546" t="s">
        <v>63</v>
      </c>
      <c r="G546" t="s">
        <v>27</v>
      </c>
      <c r="H546">
        <v>584.1</v>
      </c>
      <c r="I546">
        <v>649</v>
      </c>
      <c r="J546">
        <v>810</v>
      </c>
      <c r="K546">
        <v>910</v>
      </c>
      <c r="L546" t="s">
        <v>48</v>
      </c>
      <c r="M546" s="11">
        <v>26000</v>
      </c>
      <c r="Q546" t="str">
        <f t="shared" si="17"/>
        <v>Combitech ABF6.4 Testare av användbarhet</v>
      </c>
      <c r="R546" s="61">
        <v>584</v>
      </c>
      <c r="S546" s="61">
        <v>649</v>
      </c>
      <c r="T546" s="61">
        <v>810</v>
      </c>
      <c r="U546" s="61">
        <v>910</v>
      </c>
      <c r="W546" s="61">
        <f t="shared" si="18"/>
        <v>2.5999999999999999E-2</v>
      </c>
      <c r="Z546" s="61"/>
      <c r="AA546" s="61"/>
      <c r="AB546" s="61"/>
      <c r="AC546" s="61"/>
    </row>
    <row r="547" spans="1:29" x14ac:dyDescent="0.35">
      <c r="A547" t="s">
        <v>118</v>
      </c>
      <c r="B547" t="s">
        <v>119</v>
      </c>
      <c r="C547" t="s">
        <v>7</v>
      </c>
      <c r="D547" t="s">
        <v>61</v>
      </c>
      <c r="E547" t="s">
        <v>2</v>
      </c>
      <c r="F547" t="s">
        <v>63</v>
      </c>
      <c r="G547" t="s">
        <v>62</v>
      </c>
      <c r="H547">
        <v>629.1</v>
      </c>
      <c r="I547">
        <v>699</v>
      </c>
      <c r="J547">
        <v>799</v>
      </c>
      <c r="K547">
        <v>849</v>
      </c>
      <c r="L547" t="s">
        <v>48</v>
      </c>
      <c r="M547" s="11">
        <v>26000</v>
      </c>
      <c r="Q547" t="str">
        <f t="shared" si="17"/>
        <v>Combitech ABF7.1 Teknikstöd – på plats</v>
      </c>
      <c r="R547" s="61">
        <v>629</v>
      </c>
      <c r="S547" s="61">
        <v>699</v>
      </c>
      <c r="T547" s="61">
        <v>799</v>
      </c>
      <c r="U547" s="61">
        <v>849</v>
      </c>
      <c r="W547" s="61">
        <f t="shared" si="18"/>
        <v>2.5999999999999999E-2</v>
      </c>
      <c r="Z547" s="61"/>
      <c r="AA547" s="61"/>
      <c r="AB547" s="61"/>
      <c r="AC547" s="61"/>
    </row>
    <row r="548" spans="1:29" x14ac:dyDescent="0.35">
      <c r="A548" t="s">
        <v>118</v>
      </c>
      <c r="B548" t="s">
        <v>119</v>
      </c>
      <c r="C548" t="s">
        <v>8</v>
      </c>
      <c r="D548" t="s">
        <v>47</v>
      </c>
      <c r="E548" t="s">
        <v>2</v>
      </c>
      <c r="F548" t="s">
        <v>63</v>
      </c>
      <c r="G548" t="s">
        <v>10</v>
      </c>
      <c r="H548">
        <v>728.19</v>
      </c>
      <c r="I548">
        <v>809.1</v>
      </c>
      <c r="J548">
        <v>899</v>
      </c>
      <c r="K548">
        <v>1149</v>
      </c>
      <c r="L548" t="s">
        <v>48</v>
      </c>
      <c r="M548" s="11">
        <v>22000</v>
      </c>
      <c r="Q548" t="str">
        <f t="shared" si="17"/>
        <v>Combitech ABG1.1 IT- eller Digitaliseringsstrateg</v>
      </c>
      <c r="R548" s="61">
        <v>728</v>
      </c>
      <c r="S548" s="61">
        <v>809</v>
      </c>
      <c r="T548" s="61">
        <v>899</v>
      </c>
      <c r="U548" s="61">
        <v>1149</v>
      </c>
      <c r="W548" s="61">
        <f t="shared" si="18"/>
        <v>2.1999999999999999E-2</v>
      </c>
      <c r="Z548" s="61"/>
      <c r="AA548" s="61"/>
      <c r="AB548" s="61"/>
      <c r="AC548" s="61"/>
    </row>
    <row r="549" spans="1:29" x14ac:dyDescent="0.35">
      <c r="A549" t="s">
        <v>118</v>
      </c>
      <c r="B549" t="s">
        <v>119</v>
      </c>
      <c r="C549" t="s">
        <v>8</v>
      </c>
      <c r="D549" t="s">
        <v>47</v>
      </c>
      <c r="E549" t="s">
        <v>2</v>
      </c>
      <c r="F549" t="s">
        <v>63</v>
      </c>
      <c r="G549" t="s">
        <v>11</v>
      </c>
      <c r="H549">
        <v>728.19</v>
      </c>
      <c r="I549">
        <v>809.1</v>
      </c>
      <c r="J549">
        <v>899</v>
      </c>
      <c r="K549">
        <v>1149</v>
      </c>
      <c r="L549" t="s">
        <v>48</v>
      </c>
      <c r="M549" s="11">
        <v>22000</v>
      </c>
      <c r="Q549" t="str">
        <f t="shared" si="17"/>
        <v>Combitech ABG1.2 Modelleringsledare</v>
      </c>
      <c r="R549" s="61">
        <v>728</v>
      </c>
      <c r="S549" s="61">
        <v>809</v>
      </c>
      <c r="T549" s="61">
        <v>899</v>
      </c>
      <c r="U549" s="61">
        <v>1149</v>
      </c>
      <c r="W549" s="61">
        <f t="shared" si="18"/>
        <v>2.1999999999999999E-2</v>
      </c>
      <c r="Z549" s="61"/>
      <c r="AA549" s="61"/>
      <c r="AB549" s="61"/>
      <c r="AC549" s="61"/>
    </row>
    <row r="550" spans="1:29" x14ac:dyDescent="0.35">
      <c r="A550" t="s">
        <v>118</v>
      </c>
      <c r="B550" t="s">
        <v>119</v>
      </c>
      <c r="C550" t="s">
        <v>8</v>
      </c>
      <c r="D550" t="s">
        <v>47</v>
      </c>
      <c r="E550" t="s">
        <v>2</v>
      </c>
      <c r="F550" t="s">
        <v>63</v>
      </c>
      <c r="G550" t="s">
        <v>49</v>
      </c>
      <c r="H550">
        <v>728.19</v>
      </c>
      <c r="I550">
        <v>809.1</v>
      </c>
      <c r="J550">
        <v>899</v>
      </c>
      <c r="K550">
        <v>1149</v>
      </c>
      <c r="L550" t="s">
        <v>48</v>
      </c>
      <c r="M550" s="11">
        <v>22000</v>
      </c>
      <c r="Q550" t="str">
        <f t="shared" si="17"/>
        <v>Combitech ABG1.3 Kravställare/Kravanalytiker</v>
      </c>
      <c r="R550" s="61">
        <v>728</v>
      </c>
      <c r="S550" s="61">
        <v>809</v>
      </c>
      <c r="T550" s="61">
        <v>899</v>
      </c>
      <c r="U550" s="61">
        <v>1149</v>
      </c>
      <c r="W550" s="61">
        <f t="shared" si="18"/>
        <v>2.1999999999999999E-2</v>
      </c>
      <c r="Z550" s="61"/>
      <c r="AA550" s="61"/>
      <c r="AB550" s="61"/>
      <c r="AC550" s="61"/>
    </row>
    <row r="551" spans="1:29" x14ac:dyDescent="0.35">
      <c r="A551" t="s">
        <v>118</v>
      </c>
      <c r="B551" t="s">
        <v>119</v>
      </c>
      <c r="C551" t="s">
        <v>8</v>
      </c>
      <c r="D551" t="s">
        <v>47</v>
      </c>
      <c r="E551" t="s">
        <v>2</v>
      </c>
      <c r="F551" t="s">
        <v>63</v>
      </c>
      <c r="G551" t="s">
        <v>12</v>
      </c>
      <c r="H551">
        <v>728.19</v>
      </c>
      <c r="I551">
        <v>809.1</v>
      </c>
      <c r="J551">
        <v>899</v>
      </c>
      <c r="K551">
        <v>1149</v>
      </c>
      <c r="L551" t="s">
        <v>48</v>
      </c>
      <c r="M551" s="11">
        <v>22000</v>
      </c>
      <c r="Q551" t="str">
        <f t="shared" si="17"/>
        <v>Combitech ABG1.4 Metodstöd</v>
      </c>
      <c r="R551" s="61">
        <v>728</v>
      </c>
      <c r="S551" s="61">
        <v>809</v>
      </c>
      <c r="T551" s="61">
        <v>899</v>
      </c>
      <c r="U551" s="61">
        <v>1149</v>
      </c>
      <c r="W551" s="61">
        <f t="shared" si="18"/>
        <v>2.1999999999999999E-2</v>
      </c>
      <c r="Z551" s="61"/>
      <c r="AA551" s="61"/>
      <c r="AB551" s="61"/>
      <c r="AC551" s="61"/>
    </row>
    <row r="552" spans="1:29" x14ac:dyDescent="0.35">
      <c r="A552" t="s">
        <v>118</v>
      </c>
      <c r="B552" t="s">
        <v>119</v>
      </c>
      <c r="C552" t="s">
        <v>8</v>
      </c>
      <c r="D552" t="s">
        <v>50</v>
      </c>
      <c r="E552" t="s">
        <v>2</v>
      </c>
      <c r="F552" t="s">
        <v>63</v>
      </c>
      <c r="G552" t="s">
        <v>13</v>
      </c>
      <c r="H552">
        <v>629.1</v>
      </c>
      <c r="I552">
        <v>699</v>
      </c>
      <c r="J552">
        <v>899</v>
      </c>
      <c r="K552">
        <v>1043</v>
      </c>
      <c r="L552" t="s">
        <v>48</v>
      </c>
      <c r="M552" s="11">
        <v>22000</v>
      </c>
      <c r="Q552" t="str">
        <f t="shared" si="17"/>
        <v>Combitech ABG2.1 Projektledare</v>
      </c>
      <c r="R552" s="61">
        <v>629</v>
      </c>
      <c r="S552" s="61">
        <v>699</v>
      </c>
      <c r="T552" s="61">
        <v>899</v>
      </c>
      <c r="U552" s="61">
        <v>1043</v>
      </c>
      <c r="W552" s="61">
        <f t="shared" si="18"/>
        <v>2.1999999999999999E-2</v>
      </c>
      <c r="Z552" s="61"/>
      <c r="AA552" s="61"/>
      <c r="AB552" s="61"/>
      <c r="AC552" s="61"/>
    </row>
    <row r="553" spans="1:29" x14ac:dyDescent="0.35">
      <c r="A553" t="s">
        <v>118</v>
      </c>
      <c r="B553" t="s">
        <v>119</v>
      </c>
      <c r="C553" t="s">
        <v>8</v>
      </c>
      <c r="D553" t="s">
        <v>50</v>
      </c>
      <c r="E553" t="s">
        <v>2</v>
      </c>
      <c r="F553" t="s">
        <v>63</v>
      </c>
      <c r="G553" t="s">
        <v>14</v>
      </c>
      <c r="H553">
        <v>629.1</v>
      </c>
      <c r="I553">
        <v>699</v>
      </c>
      <c r="J553">
        <v>899</v>
      </c>
      <c r="K553">
        <v>1043</v>
      </c>
      <c r="L553" t="s">
        <v>48</v>
      </c>
      <c r="M553" s="11">
        <v>22000</v>
      </c>
      <c r="Q553" t="str">
        <f t="shared" si="17"/>
        <v>Combitech ABG2.2 Teknisk projektledare</v>
      </c>
      <c r="R553" s="61">
        <v>629</v>
      </c>
      <c r="S553" s="61">
        <v>699</v>
      </c>
      <c r="T553" s="61">
        <v>899</v>
      </c>
      <c r="U553" s="61">
        <v>1043</v>
      </c>
      <c r="W553" s="61">
        <f t="shared" si="18"/>
        <v>2.1999999999999999E-2</v>
      </c>
      <c r="Z553" s="61"/>
      <c r="AA553" s="61"/>
      <c r="AB553" s="61"/>
      <c r="AC553" s="61"/>
    </row>
    <row r="554" spans="1:29" x14ac:dyDescent="0.35">
      <c r="A554" t="s">
        <v>118</v>
      </c>
      <c r="B554" t="s">
        <v>119</v>
      </c>
      <c r="C554" t="s">
        <v>8</v>
      </c>
      <c r="D554" t="s">
        <v>50</v>
      </c>
      <c r="E554" t="s">
        <v>2</v>
      </c>
      <c r="F554" t="s">
        <v>63</v>
      </c>
      <c r="G554" t="s">
        <v>15</v>
      </c>
      <c r="H554">
        <v>629.1</v>
      </c>
      <c r="I554">
        <v>699</v>
      </c>
      <c r="J554">
        <v>899</v>
      </c>
      <c r="K554">
        <v>1043</v>
      </c>
      <c r="L554" t="s">
        <v>48</v>
      </c>
      <c r="M554" s="11">
        <v>22000</v>
      </c>
      <c r="Q554" t="str">
        <f t="shared" si="17"/>
        <v>Combitech ABG2.3 Process-/Förändringsledare</v>
      </c>
      <c r="R554" s="61">
        <v>629</v>
      </c>
      <c r="S554" s="61">
        <v>699</v>
      </c>
      <c r="T554" s="61">
        <v>899</v>
      </c>
      <c r="U554" s="61">
        <v>1043</v>
      </c>
      <c r="W554" s="61">
        <f t="shared" si="18"/>
        <v>2.1999999999999999E-2</v>
      </c>
      <c r="Z554" s="61"/>
      <c r="AA554" s="61"/>
      <c r="AB554" s="61"/>
      <c r="AC554" s="61"/>
    </row>
    <row r="555" spans="1:29" x14ac:dyDescent="0.35">
      <c r="A555" t="s">
        <v>118</v>
      </c>
      <c r="B555" t="s">
        <v>119</v>
      </c>
      <c r="C555" t="s">
        <v>8</v>
      </c>
      <c r="D555" t="s">
        <v>50</v>
      </c>
      <c r="E555" t="s">
        <v>2</v>
      </c>
      <c r="F555" t="s">
        <v>63</v>
      </c>
      <c r="G555" t="s">
        <v>16</v>
      </c>
      <c r="H555">
        <v>629.1</v>
      </c>
      <c r="I555">
        <v>699</v>
      </c>
      <c r="J555">
        <v>899</v>
      </c>
      <c r="K555">
        <v>1043</v>
      </c>
      <c r="L555" t="s">
        <v>48</v>
      </c>
      <c r="M555" s="11">
        <v>22000</v>
      </c>
      <c r="Q555" t="str">
        <f t="shared" si="17"/>
        <v>Combitech ABG2.4 Testledare</v>
      </c>
      <c r="R555" s="61">
        <v>629</v>
      </c>
      <c r="S555" s="61">
        <v>699</v>
      </c>
      <c r="T555" s="61">
        <v>899</v>
      </c>
      <c r="U555" s="61">
        <v>1043</v>
      </c>
      <c r="W555" s="61">
        <f t="shared" si="18"/>
        <v>2.1999999999999999E-2</v>
      </c>
      <c r="Z555" s="61"/>
      <c r="AA555" s="61"/>
      <c r="AB555" s="61"/>
      <c r="AC555" s="61"/>
    </row>
    <row r="556" spans="1:29" x14ac:dyDescent="0.35">
      <c r="A556" t="s">
        <v>118</v>
      </c>
      <c r="B556" t="s">
        <v>119</v>
      </c>
      <c r="C556" t="s">
        <v>8</v>
      </c>
      <c r="D556" t="s">
        <v>50</v>
      </c>
      <c r="E556" t="s">
        <v>2</v>
      </c>
      <c r="F556" t="s">
        <v>63</v>
      </c>
      <c r="G556" t="s">
        <v>17</v>
      </c>
      <c r="H556">
        <v>629.1</v>
      </c>
      <c r="I556">
        <v>699</v>
      </c>
      <c r="J556">
        <v>899</v>
      </c>
      <c r="K556">
        <v>1043</v>
      </c>
      <c r="L556" t="s">
        <v>48</v>
      </c>
      <c r="M556" s="11">
        <v>22000</v>
      </c>
      <c r="Q556" t="str">
        <f t="shared" si="17"/>
        <v>Combitech ABG2.5 IT-controller</v>
      </c>
      <c r="R556" s="61">
        <v>629</v>
      </c>
      <c r="S556" s="61">
        <v>699</v>
      </c>
      <c r="T556" s="61">
        <v>899</v>
      </c>
      <c r="U556" s="61">
        <v>1043</v>
      </c>
      <c r="W556" s="61">
        <f t="shared" si="18"/>
        <v>2.1999999999999999E-2</v>
      </c>
      <c r="Z556" s="61"/>
      <c r="AA556" s="61"/>
      <c r="AB556" s="61"/>
      <c r="AC556" s="61"/>
    </row>
    <row r="557" spans="1:29" x14ac:dyDescent="0.35">
      <c r="A557" t="s">
        <v>118</v>
      </c>
      <c r="B557" t="s">
        <v>119</v>
      </c>
      <c r="C557" t="s">
        <v>8</v>
      </c>
      <c r="D557" t="s">
        <v>51</v>
      </c>
      <c r="E557" t="s">
        <v>2</v>
      </c>
      <c r="F557" t="s">
        <v>63</v>
      </c>
      <c r="G557" t="s">
        <v>18</v>
      </c>
      <c r="H557">
        <v>584.1</v>
      </c>
      <c r="I557">
        <v>649</v>
      </c>
      <c r="J557">
        <v>810</v>
      </c>
      <c r="K557">
        <v>910</v>
      </c>
      <c r="L557" t="s">
        <v>48</v>
      </c>
      <c r="M557" s="11">
        <v>22000</v>
      </c>
      <c r="Q557" t="str">
        <f t="shared" si="17"/>
        <v>Combitech ABG3.1 Systemutvecklare</v>
      </c>
      <c r="R557" s="61">
        <v>584</v>
      </c>
      <c r="S557" s="61">
        <v>649</v>
      </c>
      <c r="T557" s="61">
        <v>810</v>
      </c>
      <c r="U557" s="61">
        <v>910</v>
      </c>
      <c r="W557" s="61">
        <f t="shared" si="18"/>
        <v>2.1999999999999999E-2</v>
      </c>
      <c r="Z557" s="61"/>
      <c r="AA557" s="61"/>
      <c r="AB557" s="61"/>
      <c r="AC557" s="61"/>
    </row>
    <row r="558" spans="1:29" x14ac:dyDescent="0.35">
      <c r="A558" t="s">
        <v>118</v>
      </c>
      <c r="B558" t="s">
        <v>119</v>
      </c>
      <c r="C558" t="s">
        <v>8</v>
      </c>
      <c r="D558" t="s">
        <v>51</v>
      </c>
      <c r="E558" t="s">
        <v>2</v>
      </c>
      <c r="F558" t="s">
        <v>63</v>
      </c>
      <c r="G558" t="s">
        <v>19</v>
      </c>
      <c r="H558">
        <v>584.1</v>
      </c>
      <c r="I558">
        <v>649</v>
      </c>
      <c r="J558">
        <v>810</v>
      </c>
      <c r="K558">
        <v>910</v>
      </c>
      <c r="L558" t="s">
        <v>48</v>
      </c>
      <c r="M558" s="11">
        <v>22000</v>
      </c>
      <c r="Q558" t="str">
        <f t="shared" si="17"/>
        <v>Combitech ABG3.2 Systemintegratör</v>
      </c>
      <c r="R558" s="61">
        <v>584</v>
      </c>
      <c r="S558" s="61">
        <v>649</v>
      </c>
      <c r="T558" s="61">
        <v>810</v>
      </c>
      <c r="U558" s="61">
        <v>910</v>
      </c>
      <c r="W558" s="61">
        <f t="shared" si="18"/>
        <v>2.1999999999999999E-2</v>
      </c>
      <c r="Z558" s="61"/>
      <c r="AA558" s="61"/>
      <c r="AB558" s="61"/>
      <c r="AC558" s="61"/>
    </row>
    <row r="559" spans="1:29" x14ac:dyDescent="0.35">
      <c r="A559" t="s">
        <v>118</v>
      </c>
      <c r="B559" t="s">
        <v>119</v>
      </c>
      <c r="C559" t="s">
        <v>8</v>
      </c>
      <c r="D559" t="s">
        <v>51</v>
      </c>
      <c r="E559" t="s">
        <v>3</v>
      </c>
      <c r="F559" t="s">
        <v>63</v>
      </c>
      <c r="G559" t="s">
        <v>20</v>
      </c>
      <c r="H559">
        <v>584.1</v>
      </c>
      <c r="I559">
        <v>649</v>
      </c>
      <c r="J559">
        <v>810</v>
      </c>
      <c r="K559">
        <v>910</v>
      </c>
      <c r="L559" t="s">
        <v>48</v>
      </c>
      <c r="M559" s="11">
        <v>22000</v>
      </c>
      <c r="Q559" t="str">
        <f t="shared" si="17"/>
        <v>Combitech ABG3.3 Tekniker</v>
      </c>
      <c r="R559" s="61">
        <v>584</v>
      </c>
      <c r="S559" s="61">
        <v>649</v>
      </c>
      <c r="T559" s="61">
        <v>810</v>
      </c>
      <c r="U559" s="61">
        <v>910</v>
      </c>
      <c r="W559" s="61">
        <f t="shared" si="18"/>
        <v>2.1999999999999999E-2</v>
      </c>
      <c r="Z559" s="61"/>
      <c r="AA559" s="61"/>
      <c r="AB559" s="61"/>
      <c r="AC559" s="61"/>
    </row>
    <row r="560" spans="1:29" x14ac:dyDescent="0.35">
      <c r="A560" t="s">
        <v>118</v>
      </c>
      <c r="B560" t="s">
        <v>119</v>
      </c>
      <c r="C560" t="s">
        <v>8</v>
      </c>
      <c r="D560" t="s">
        <v>51</v>
      </c>
      <c r="E560" t="s">
        <v>3</v>
      </c>
      <c r="F560" t="s">
        <v>63</v>
      </c>
      <c r="G560" t="s">
        <v>21</v>
      </c>
      <c r="H560">
        <v>584.1</v>
      </c>
      <c r="I560">
        <v>649</v>
      </c>
      <c r="J560">
        <v>810</v>
      </c>
      <c r="K560">
        <v>910</v>
      </c>
      <c r="L560" t="s">
        <v>48</v>
      </c>
      <c r="M560" s="11">
        <v>22000</v>
      </c>
      <c r="Q560" t="str">
        <f t="shared" si="17"/>
        <v>Combitech ABG3.4 Testare</v>
      </c>
      <c r="R560" s="61">
        <v>584</v>
      </c>
      <c r="S560" s="61">
        <v>649</v>
      </c>
      <c r="T560" s="61">
        <v>810</v>
      </c>
      <c r="U560" s="61">
        <v>910</v>
      </c>
      <c r="W560" s="61">
        <f t="shared" si="18"/>
        <v>2.1999999999999999E-2</v>
      </c>
      <c r="Z560" s="61"/>
      <c r="AA560" s="61"/>
      <c r="AB560" s="61"/>
      <c r="AC560" s="61"/>
    </row>
    <row r="561" spans="1:29" x14ac:dyDescent="0.35">
      <c r="A561" t="s">
        <v>118</v>
      </c>
      <c r="B561" t="s">
        <v>119</v>
      </c>
      <c r="C561" t="s">
        <v>8</v>
      </c>
      <c r="D561" t="s">
        <v>52</v>
      </c>
      <c r="E561" t="s">
        <v>2</v>
      </c>
      <c r="F561" t="s">
        <v>63</v>
      </c>
      <c r="G561" t="s">
        <v>53</v>
      </c>
      <c r="H561">
        <v>728.19</v>
      </c>
      <c r="I561">
        <v>809.1</v>
      </c>
      <c r="J561">
        <v>899</v>
      </c>
      <c r="K561">
        <v>1149</v>
      </c>
      <c r="L561" t="s">
        <v>48</v>
      </c>
      <c r="M561" s="11">
        <v>22000</v>
      </c>
      <c r="Q561" t="str">
        <f t="shared" si="17"/>
        <v>Combitech ABG4.1 Enterprisearkitekt</v>
      </c>
      <c r="R561" s="61">
        <v>728</v>
      </c>
      <c r="S561" s="61">
        <v>809</v>
      </c>
      <c r="T561" s="61">
        <v>899</v>
      </c>
      <c r="U561" s="61">
        <v>1149</v>
      </c>
      <c r="W561" s="61">
        <f t="shared" si="18"/>
        <v>2.1999999999999999E-2</v>
      </c>
      <c r="Z561" s="61"/>
      <c r="AA561" s="61"/>
      <c r="AB561" s="61"/>
      <c r="AC561" s="61"/>
    </row>
    <row r="562" spans="1:29" x14ac:dyDescent="0.35">
      <c r="A562" t="s">
        <v>118</v>
      </c>
      <c r="B562" t="s">
        <v>119</v>
      </c>
      <c r="C562" t="s">
        <v>8</v>
      </c>
      <c r="D562" t="s">
        <v>52</v>
      </c>
      <c r="E562" t="s">
        <v>2</v>
      </c>
      <c r="F562" t="s">
        <v>63</v>
      </c>
      <c r="G562" t="s">
        <v>54</v>
      </c>
      <c r="H562">
        <v>728.19</v>
      </c>
      <c r="I562">
        <v>809.1</v>
      </c>
      <c r="J562">
        <v>899</v>
      </c>
      <c r="K562">
        <v>1149</v>
      </c>
      <c r="L562" t="s">
        <v>48</v>
      </c>
      <c r="M562" s="11">
        <v>22000</v>
      </c>
      <c r="Q562" t="str">
        <f t="shared" si="17"/>
        <v>Combitech ABG4.2 Verksamhetsarkitekt</v>
      </c>
      <c r="R562" s="61">
        <v>728</v>
      </c>
      <c r="S562" s="61">
        <v>809</v>
      </c>
      <c r="T562" s="61">
        <v>899</v>
      </c>
      <c r="U562" s="61">
        <v>1149</v>
      </c>
      <c r="W562" s="61">
        <f t="shared" si="18"/>
        <v>2.1999999999999999E-2</v>
      </c>
      <c r="Z562" s="61"/>
      <c r="AA562" s="61"/>
      <c r="AB562" s="61"/>
      <c r="AC562" s="61"/>
    </row>
    <row r="563" spans="1:29" x14ac:dyDescent="0.35">
      <c r="A563" t="s">
        <v>118</v>
      </c>
      <c r="B563" t="s">
        <v>119</v>
      </c>
      <c r="C563" t="s">
        <v>8</v>
      </c>
      <c r="D563" t="s">
        <v>52</v>
      </c>
      <c r="E563" t="s">
        <v>2</v>
      </c>
      <c r="F563" t="s">
        <v>63</v>
      </c>
      <c r="G563" t="s">
        <v>55</v>
      </c>
      <c r="H563">
        <v>728.19</v>
      </c>
      <c r="I563">
        <v>809.1</v>
      </c>
      <c r="J563">
        <v>899</v>
      </c>
      <c r="K563">
        <v>1149</v>
      </c>
      <c r="L563" t="s">
        <v>48</v>
      </c>
      <c r="M563" s="11">
        <v>22000</v>
      </c>
      <c r="Q563" t="str">
        <f t="shared" si="17"/>
        <v>Combitech ABG4.3 Lösningsarkitekt</v>
      </c>
      <c r="R563" s="61">
        <v>728</v>
      </c>
      <c r="S563" s="61">
        <v>809</v>
      </c>
      <c r="T563" s="61">
        <v>899</v>
      </c>
      <c r="U563" s="61">
        <v>1149</v>
      </c>
      <c r="W563" s="61">
        <f t="shared" si="18"/>
        <v>2.1999999999999999E-2</v>
      </c>
      <c r="Z563" s="61"/>
      <c r="AA563" s="61"/>
      <c r="AB563" s="61"/>
      <c r="AC563" s="61"/>
    </row>
    <row r="564" spans="1:29" x14ac:dyDescent="0.35">
      <c r="A564" t="s">
        <v>118</v>
      </c>
      <c r="B564" t="s">
        <v>119</v>
      </c>
      <c r="C564" t="s">
        <v>8</v>
      </c>
      <c r="D564" t="s">
        <v>52</v>
      </c>
      <c r="E564" t="s">
        <v>2</v>
      </c>
      <c r="F564" t="s">
        <v>63</v>
      </c>
      <c r="G564" t="s">
        <v>56</v>
      </c>
      <c r="H564">
        <v>728.19</v>
      </c>
      <c r="I564">
        <v>809.1</v>
      </c>
      <c r="J564">
        <v>899</v>
      </c>
      <c r="K564">
        <v>1149</v>
      </c>
      <c r="L564" t="s">
        <v>48</v>
      </c>
      <c r="M564" s="11">
        <v>22000</v>
      </c>
      <c r="Q564" t="str">
        <f t="shared" si="17"/>
        <v>Combitech ABG4.4 Mjukvaruarkitekt</v>
      </c>
      <c r="R564" s="61">
        <v>728</v>
      </c>
      <c r="S564" s="61">
        <v>809</v>
      </c>
      <c r="T564" s="61">
        <v>899</v>
      </c>
      <c r="U564" s="61">
        <v>1149</v>
      </c>
      <c r="W564" s="61">
        <f t="shared" si="18"/>
        <v>2.1999999999999999E-2</v>
      </c>
      <c r="Z564" s="61"/>
      <c r="AA564" s="61"/>
      <c r="AB564" s="61"/>
      <c r="AC564" s="61"/>
    </row>
    <row r="565" spans="1:29" x14ac:dyDescent="0.35">
      <c r="A565" t="s">
        <v>118</v>
      </c>
      <c r="B565" t="s">
        <v>119</v>
      </c>
      <c r="C565" t="s">
        <v>8</v>
      </c>
      <c r="D565" t="s">
        <v>52</v>
      </c>
      <c r="E565" t="s">
        <v>2</v>
      </c>
      <c r="F565" t="s">
        <v>63</v>
      </c>
      <c r="G565" t="s">
        <v>57</v>
      </c>
      <c r="H565">
        <v>728.19</v>
      </c>
      <c r="I565">
        <v>809.1</v>
      </c>
      <c r="J565">
        <v>899</v>
      </c>
      <c r="K565">
        <v>1149</v>
      </c>
      <c r="L565" t="s">
        <v>48</v>
      </c>
      <c r="M565" s="11">
        <v>22000</v>
      </c>
      <c r="Q565" t="str">
        <f t="shared" si="17"/>
        <v>Combitech ABG4.5 Infrastrukturarkitekt</v>
      </c>
      <c r="R565" s="61">
        <v>728</v>
      </c>
      <c r="S565" s="61">
        <v>809</v>
      </c>
      <c r="T565" s="61">
        <v>899</v>
      </c>
      <c r="U565" s="61">
        <v>1149</v>
      </c>
      <c r="W565" s="61">
        <f t="shared" si="18"/>
        <v>2.1999999999999999E-2</v>
      </c>
      <c r="Z565" s="61"/>
      <c r="AA565" s="61"/>
      <c r="AB565" s="61"/>
      <c r="AC565" s="61"/>
    </row>
    <row r="566" spans="1:29" x14ac:dyDescent="0.35">
      <c r="A566" t="s">
        <v>118</v>
      </c>
      <c r="B566" t="s">
        <v>119</v>
      </c>
      <c r="C566" t="s">
        <v>8</v>
      </c>
      <c r="D566" t="s">
        <v>58</v>
      </c>
      <c r="E566" t="s">
        <v>2</v>
      </c>
      <c r="F566" t="s">
        <v>63</v>
      </c>
      <c r="G566" t="s">
        <v>22</v>
      </c>
      <c r="H566">
        <v>719.1</v>
      </c>
      <c r="I566">
        <v>799</v>
      </c>
      <c r="J566">
        <v>1049</v>
      </c>
      <c r="K566">
        <v>1124</v>
      </c>
      <c r="L566" t="s">
        <v>48</v>
      </c>
      <c r="M566" s="11">
        <v>22000</v>
      </c>
      <c r="Q566" t="str">
        <f t="shared" si="17"/>
        <v>Combitech ABG5.1 Säkerhetsstrateg/Säkerhetsanalytiker</v>
      </c>
      <c r="R566" s="61">
        <v>719</v>
      </c>
      <c r="S566" s="61">
        <v>799</v>
      </c>
      <c r="T566" s="61">
        <v>1049</v>
      </c>
      <c r="U566" s="61">
        <v>1124</v>
      </c>
      <c r="W566" s="61">
        <f t="shared" si="18"/>
        <v>2.1999999999999999E-2</v>
      </c>
      <c r="Z566" s="61"/>
      <c r="AA566" s="61"/>
      <c r="AB566" s="61"/>
      <c r="AC566" s="61"/>
    </row>
    <row r="567" spans="1:29" x14ac:dyDescent="0.35">
      <c r="A567" t="s">
        <v>118</v>
      </c>
      <c r="B567" t="s">
        <v>119</v>
      </c>
      <c r="C567" t="s">
        <v>8</v>
      </c>
      <c r="D567" t="s">
        <v>58</v>
      </c>
      <c r="E567" t="s">
        <v>2</v>
      </c>
      <c r="F567" t="s">
        <v>63</v>
      </c>
      <c r="G567" t="s">
        <v>23</v>
      </c>
      <c r="H567">
        <v>719.1</v>
      </c>
      <c r="I567">
        <v>799</v>
      </c>
      <c r="J567">
        <v>1049</v>
      </c>
      <c r="K567">
        <v>1124</v>
      </c>
      <c r="L567" t="s">
        <v>48</v>
      </c>
      <c r="M567" s="11">
        <v>22000</v>
      </c>
      <c r="Q567" t="str">
        <f t="shared" si="17"/>
        <v>Combitech ABG5.2 Risk Management</v>
      </c>
      <c r="R567" s="61">
        <v>719</v>
      </c>
      <c r="S567" s="61">
        <v>799</v>
      </c>
      <c r="T567" s="61">
        <v>1049</v>
      </c>
      <c r="U567" s="61">
        <v>1124</v>
      </c>
      <c r="W567" s="61">
        <f t="shared" si="18"/>
        <v>2.1999999999999999E-2</v>
      </c>
      <c r="Z567" s="61"/>
      <c r="AA567" s="61"/>
      <c r="AB567" s="61"/>
      <c r="AC567" s="61"/>
    </row>
    <row r="568" spans="1:29" x14ac:dyDescent="0.35">
      <c r="A568" t="s">
        <v>118</v>
      </c>
      <c r="B568" t="s">
        <v>119</v>
      </c>
      <c r="C568" t="s">
        <v>8</v>
      </c>
      <c r="D568" t="s">
        <v>58</v>
      </c>
      <c r="E568" t="s">
        <v>3</v>
      </c>
      <c r="F568" t="s">
        <v>63</v>
      </c>
      <c r="G568" t="s">
        <v>24</v>
      </c>
      <c r="H568">
        <v>719.1</v>
      </c>
      <c r="I568">
        <v>799</v>
      </c>
      <c r="J568">
        <v>1049</v>
      </c>
      <c r="K568">
        <v>1124</v>
      </c>
      <c r="L568" t="s">
        <v>48</v>
      </c>
      <c r="M568" s="11">
        <v>22000</v>
      </c>
      <c r="Q568" t="str">
        <f t="shared" si="17"/>
        <v>Combitech ABG5.3 Säkerhetstekniker</v>
      </c>
      <c r="R568" s="61">
        <v>719</v>
      </c>
      <c r="S568" s="61">
        <v>799</v>
      </c>
      <c r="T568" s="61">
        <v>1049</v>
      </c>
      <c r="U568" s="61">
        <v>1124</v>
      </c>
      <c r="W568" s="61">
        <f t="shared" si="18"/>
        <v>2.1999999999999999E-2</v>
      </c>
      <c r="Z568" s="61"/>
      <c r="AA568" s="61"/>
      <c r="AB568" s="61"/>
      <c r="AC568" s="61"/>
    </row>
    <row r="569" spans="1:29" x14ac:dyDescent="0.35">
      <c r="A569" t="s">
        <v>118</v>
      </c>
      <c r="B569" t="s">
        <v>119</v>
      </c>
      <c r="C569" t="s">
        <v>8</v>
      </c>
      <c r="D569" t="s">
        <v>59</v>
      </c>
      <c r="E569" t="s">
        <v>2</v>
      </c>
      <c r="F569" t="s">
        <v>63</v>
      </c>
      <c r="G569" t="s">
        <v>60</v>
      </c>
      <c r="H569">
        <v>584.1</v>
      </c>
      <c r="I569">
        <v>649</v>
      </c>
      <c r="J569">
        <v>810</v>
      </c>
      <c r="K569">
        <v>910</v>
      </c>
      <c r="L569" t="s">
        <v>48</v>
      </c>
      <c r="M569" s="11">
        <v>22000</v>
      </c>
      <c r="Q569" t="str">
        <f t="shared" si="17"/>
        <v>Combitech ABG6.1 Webbstrateg</v>
      </c>
      <c r="R569" s="61">
        <v>584</v>
      </c>
      <c r="S569" s="61">
        <v>649</v>
      </c>
      <c r="T569" s="61">
        <v>810</v>
      </c>
      <c r="U569" s="61">
        <v>910</v>
      </c>
      <c r="W569" s="61">
        <f t="shared" si="18"/>
        <v>2.1999999999999999E-2</v>
      </c>
      <c r="Z569" s="61"/>
      <c r="AA569" s="61"/>
      <c r="AB569" s="61"/>
      <c r="AC569" s="61"/>
    </row>
    <row r="570" spans="1:29" x14ac:dyDescent="0.35">
      <c r="A570" t="s">
        <v>118</v>
      </c>
      <c r="B570" t="s">
        <v>119</v>
      </c>
      <c r="C570" t="s">
        <v>8</v>
      </c>
      <c r="D570" t="s">
        <v>59</v>
      </c>
      <c r="E570" t="s">
        <v>2</v>
      </c>
      <c r="F570" t="s">
        <v>63</v>
      </c>
      <c r="G570" t="s">
        <v>25</v>
      </c>
      <c r="H570">
        <v>584.1</v>
      </c>
      <c r="I570">
        <v>649</v>
      </c>
      <c r="J570">
        <v>810</v>
      </c>
      <c r="K570">
        <v>910</v>
      </c>
      <c r="L570" t="s">
        <v>48</v>
      </c>
      <c r="M570" s="11">
        <v>22000</v>
      </c>
      <c r="Q570" t="str">
        <f t="shared" si="17"/>
        <v>Combitech ABG6.2 Interaktionsdesigner</v>
      </c>
      <c r="R570" s="61">
        <v>584</v>
      </c>
      <c r="S570" s="61">
        <v>649</v>
      </c>
      <c r="T570" s="61">
        <v>810</v>
      </c>
      <c r="U570" s="61">
        <v>910</v>
      </c>
      <c r="W570" s="61">
        <f t="shared" si="18"/>
        <v>2.1999999999999999E-2</v>
      </c>
      <c r="Z570" s="61"/>
      <c r="AA570" s="61"/>
      <c r="AB570" s="61"/>
      <c r="AC570" s="61"/>
    </row>
    <row r="571" spans="1:29" x14ac:dyDescent="0.35">
      <c r="A571" t="s">
        <v>118</v>
      </c>
      <c r="B571" t="s">
        <v>119</v>
      </c>
      <c r="C571" t="s">
        <v>8</v>
      </c>
      <c r="D571" t="s">
        <v>59</v>
      </c>
      <c r="E571" t="s">
        <v>2</v>
      </c>
      <c r="F571" t="s">
        <v>63</v>
      </c>
      <c r="G571" t="s">
        <v>26</v>
      </c>
      <c r="H571">
        <v>584.1</v>
      </c>
      <c r="I571">
        <v>649</v>
      </c>
      <c r="J571">
        <v>810</v>
      </c>
      <c r="K571">
        <v>910</v>
      </c>
      <c r="L571" t="s">
        <v>48</v>
      </c>
      <c r="M571" s="11">
        <v>22000</v>
      </c>
      <c r="Q571" t="str">
        <f t="shared" si="17"/>
        <v>Combitech ABG6.3 Grafisk formgivare</v>
      </c>
      <c r="R571" s="61">
        <v>584</v>
      </c>
      <c r="S571" s="61">
        <v>649</v>
      </c>
      <c r="T571" s="61">
        <v>810</v>
      </c>
      <c r="U571" s="61">
        <v>910</v>
      </c>
      <c r="W571" s="61">
        <f t="shared" si="18"/>
        <v>2.1999999999999999E-2</v>
      </c>
      <c r="Z571" s="61"/>
      <c r="AA571" s="61"/>
      <c r="AB571" s="61"/>
      <c r="AC571" s="61"/>
    </row>
    <row r="572" spans="1:29" x14ac:dyDescent="0.35">
      <c r="A572" t="s">
        <v>118</v>
      </c>
      <c r="B572" t="s">
        <v>119</v>
      </c>
      <c r="C572" t="s">
        <v>8</v>
      </c>
      <c r="D572" t="s">
        <v>59</v>
      </c>
      <c r="E572" t="s">
        <v>3</v>
      </c>
      <c r="F572" t="s">
        <v>63</v>
      </c>
      <c r="G572" t="s">
        <v>27</v>
      </c>
      <c r="H572">
        <v>584.1</v>
      </c>
      <c r="I572">
        <v>649</v>
      </c>
      <c r="J572">
        <v>810</v>
      </c>
      <c r="K572">
        <v>910</v>
      </c>
      <c r="L572" t="s">
        <v>48</v>
      </c>
      <c r="M572" s="11">
        <v>22000</v>
      </c>
      <c r="Q572" t="str">
        <f t="shared" si="17"/>
        <v>Combitech ABG6.4 Testare av användbarhet</v>
      </c>
      <c r="R572" s="61">
        <v>584</v>
      </c>
      <c r="S572" s="61">
        <v>649</v>
      </c>
      <c r="T572" s="61">
        <v>810</v>
      </c>
      <c r="U572" s="61">
        <v>910</v>
      </c>
      <c r="W572" s="61">
        <f t="shared" si="18"/>
        <v>2.1999999999999999E-2</v>
      </c>
      <c r="Z572" s="61"/>
      <c r="AA572" s="61"/>
      <c r="AB572" s="61"/>
      <c r="AC572" s="61"/>
    </row>
    <row r="573" spans="1:29" x14ac:dyDescent="0.35">
      <c r="A573" t="s">
        <v>118</v>
      </c>
      <c r="B573" t="s">
        <v>119</v>
      </c>
      <c r="C573" t="s">
        <v>8</v>
      </c>
      <c r="D573" t="s">
        <v>61</v>
      </c>
      <c r="E573" t="s">
        <v>2</v>
      </c>
      <c r="F573" t="s">
        <v>63</v>
      </c>
      <c r="G573" t="s">
        <v>62</v>
      </c>
      <c r="H573">
        <v>629.1</v>
      </c>
      <c r="I573">
        <v>699</v>
      </c>
      <c r="J573">
        <v>799</v>
      </c>
      <c r="K573">
        <v>849</v>
      </c>
      <c r="L573" t="s">
        <v>48</v>
      </c>
      <c r="M573" s="11">
        <v>22000</v>
      </c>
      <c r="Q573" t="str">
        <f t="shared" si="17"/>
        <v>Combitech ABG7.1 Teknikstöd – på plats</v>
      </c>
      <c r="R573" s="61">
        <v>629</v>
      </c>
      <c r="S573" s="61">
        <v>699</v>
      </c>
      <c r="T573" s="61">
        <v>799</v>
      </c>
      <c r="U573" s="61">
        <v>849</v>
      </c>
      <c r="W573" s="61">
        <f t="shared" si="18"/>
        <v>2.1999999999999999E-2</v>
      </c>
      <c r="Z573" s="61"/>
      <c r="AA573" s="61"/>
      <c r="AB573" s="61"/>
      <c r="AC573" s="61"/>
    </row>
    <row r="574" spans="1:29" x14ac:dyDescent="0.35">
      <c r="A574" t="s">
        <v>116</v>
      </c>
      <c r="B574" t="s">
        <v>117</v>
      </c>
      <c r="C574" t="s">
        <v>3</v>
      </c>
      <c r="D574" t="s">
        <v>47</v>
      </c>
      <c r="E574" t="s">
        <v>2</v>
      </c>
      <c r="F574" t="s">
        <v>63</v>
      </c>
      <c r="G574" t="s">
        <v>10</v>
      </c>
      <c r="H574">
        <v>567</v>
      </c>
      <c r="I574">
        <v>630</v>
      </c>
      <c r="J574">
        <v>700</v>
      </c>
      <c r="K574">
        <v>780</v>
      </c>
      <c r="L574" t="s">
        <v>48</v>
      </c>
      <c r="M574" s="11">
        <v>30000</v>
      </c>
      <c r="Q574" t="str">
        <f t="shared" si="17"/>
        <v>Consid ABB1.1 IT- eller Digitaliseringsstrateg</v>
      </c>
      <c r="R574" s="61">
        <v>567</v>
      </c>
      <c r="S574" s="61">
        <v>630</v>
      </c>
      <c r="T574" s="61">
        <v>700</v>
      </c>
      <c r="U574" s="61">
        <v>780</v>
      </c>
      <c r="W574" s="61">
        <f t="shared" si="18"/>
        <v>0.03</v>
      </c>
      <c r="Z574" s="61"/>
      <c r="AA574" s="61"/>
      <c r="AB574" s="61"/>
      <c r="AC574" s="61"/>
    </row>
    <row r="575" spans="1:29" x14ac:dyDescent="0.35">
      <c r="A575" t="s">
        <v>116</v>
      </c>
      <c r="B575" t="s">
        <v>117</v>
      </c>
      <c r="C575" t="s">
        <v>3</v>
      </c>
      <c r="D575" t="s">
        <v>47</v>
      </c>
      <c r="E575" t="s">
        <v>2</v>
      </c>
      <c r="F575" t="s">
        <v>63</v>
      </c>
      <c r="G575" t="s">
        <v>11</v>
      </c>
      <c r="H575">
        <v>567</v>
      </c>
      <c r="I575">
        <v>630</v>
      </c>
      <c r="J575">
        <v>700</v>
      </c>
      <c r="K575">
        <v>780</v>
      </c>
      <c r="L575" t="s">
        <v>48</v>
      </c>
      <c r="M575" s="11">
        <v>30000</v>
      </c>
      <c r="Q575" t="str">
        <f t="shared" si="17"/>
        <v>Consid ABB1.2 Modelleringsledare</v>
      </c>
      <c r="R575" s="61">
        <v>567</v>
      </c>
      <c r="S575" s="61">
        <v>630</v>
      </c>
      <c r="T575" s="61">
        <v>700</v>
      </c>
      <c r="U575" s="61">
        <v>780</v>
      </c>
      <c r="W575" s="61">
        <f t="shared" si="18"/>
        <v>0.03</v>
      </c>
      <c r="Z575" s="61"/>
      <c r="AA575" s="61"/>
      <c r="AB575" s="61"/>
      <c r="AC575" s="61"/>
    </row>
    <row r="576" spans="1:29" x14ac:dyDescent="0.35">
      <c r="A576" t="s">
        <v>116</v>
      </c>
      <c r="B576" t="s">
        <v>117</v>
      </c>
      <c r="C576" t="s">
        <v>3</v>
      </c>
      <c r="D576" t="s">
        <v>47</v>
      </c>
      <c r="E576" t="s">
        <v>2</v>
      </c>
      <c r="F576" t="s">
        <v>63</v>
      </c>
      <c r="G576" t="s">
        <v>49</v>
      </c>
      <c r="H576">
        <v>567</v>
      </c>
      <c r="I576">
        <v>630</v>
      </c>
      <c r="J576">
        <v>700</v>
      </c>
      <c r="K576">
        <v>780</v>
      </c>
      <c r="L576" t="s">
        <v>48</v>
      </c>
      <c r="M576" s="11">
        <v>30000</v>
      </c>
      <c r="Q576" t="str">
        <f t="shared" si="17"/>
        <v>Consid ABB1.3 Kravställare/Kravanalytiker</v>
      </c>
      <c r="R576" s="61">
        <v>567</v>
      </c>
      <c r="S576" s="61">
        <v>630</v>
      </c>
      <c r="T576" s="61">
        <v>700</v>
      </c>
      <c r="U576" s="61">
        <v>780</v>
      </c>
      <c r="W576" s="61">
        <f t="shared" si="18"/>
        <v>0.03</v>
      </c>
      <c r="Z576" s="61"/>
      <c r="AA576" s="61"/>
      <c r="AB576" s="61"/>
      <c r="AC576" s="61"/>
    </row>
    <row r="577" spans="1:29" x14ac:dyDescent="0.35">
      <c r="A577" t="s">
        <v>116</v>
      </c>
      <c r="B577" t="s">
        <v>117</v>
      </c>
      <c r="C577" t="s">
        <v>3</v>
      </c>
      <c r="D577" t="s">
        <v>47</v>
      </c>
      <c r="E577" t="s">
        <v>2</v>
      </c>
      <c r="F577" t="s">
        <v>63</v>
      </c>
      <c r="G577" t="s">
        <v>12</v>
      </c>
      <c r="H577">
        <v>567</v>
      </c>
      <c r="I577">
        <v>630</v>
      </c>
      <c r="J577">
        <v>700</v>
      </c>
      <c r="K577">
        <v>780</v>
      </c>
      <c r="L577" t="s">
        <v>48</v>
      </c>
      <c r="M577" s="11">
        <v>30000</v>
      </c>
      <c r="Q577" t="str">
        <f t="shared" si="17"/>
        <v>Consid ABB1.4 Metodstöd</v>
      </c>
      <c r="R577" s="61">
        <v>567</v>
      </c>
      <c r="S577" s="61">
        <v>630</v>
      </c>
      <c r="T577" s="61">
        <v>700</v>
      </c>
      <c r="U577" s="61">
        <v>780</v>
      </c>
      <c r="W577" s="61">
        <f t="shared" si="18"/>
        <v>0.03</v>
      </c>
      <c r="Z577" s="61"/>
      <c r="AA577" s="61"/>
      <c r="AB577" s="61"/>
      <c r="AC577" s="61"/>
    </row>
    <row r="578" spans="1:29" x14ac:dyDescent="0.35">
      <c r="A578" t="s">
        <v>116</v>
      </c>
      <c r="B578" t="s">
        <v>117</v>
      </c>
      <c r="C578" t="s">
        <v>3</v>
      </c>
      <c r="D578" t="s">
        <v>50</v>
      </c>
      <c r="E578" t="s">
        <v>2</v>
      </c>
      <c r="F578" t="s">
        <v>63</v>
      </c>
      <c r="G578" t="s">
        <v>13</v>
      </c>
      <c r="H578">
        <v>501.3</v>
      </c>
      <c r="I578">
        <v>557</v>
      </c>
      <c r="J578">
        <v>795</v>
      </c>
      <c r="K578">
        <v>1050</v>
      </c>
      <c r="L578" t="s">
        <v>48</v>
      </c>
      <c r="M578" s="11">
        <v>30000</v>
      </c>
      <c r="Q578" t="str">
        <f t="shared" si="17"/>
        <v>Consid ABB2.1 Projektledare</v>
      </c>
      <c r="R578" s="61">
        <v>501</v>
      </c>
      <c r="S578" s="61">
        <v>557</v>
      </c>
      <c r="T578" s="61">
        <v>795</v>
      </c>
      <c r="U578" s="61">
        <v>1050</v>
      </c>
      <c r="W578" s="61">
        <f t="shared" si="18"/>
        <v>0.03</v>
      </c>
      <c r="Z578" s="61"/>
      <c r="AA578" s="61"/>
      <c r="AB578" s="61"/>
      <c r="AC578" s="61"/>
    </row>
    <row r="579" spans="1:29" x14ac:dyDescent="0.35">
      <c r="A579" t="s">
        <v>116</v>
      </c>
      <c r="B579" t="s">
        <v>117</v>
      </c>
      <c r="C579" t="s">
        <v>3</v>
      </c>
      <c r="D579" t="s">
        <v>50</v>
      </c>
      <c r="E579" t="s">
        <v>2</v>
      </c>
      <c r="F579" t="s">
        <v>63</v>
      </c>
      <c r="G579" t="s">
        <v>14</v>
      </c>
      <c r="H579">
        <v>501.3</v>
      </c>
      <c r="I579">
        <v>557</v>
      </c>
      <c r="J579">
        <v>795</v>
      </c>
      <c r="K579">
        <v>1050</v>
      </c>
      <c r="L579" t="s">
        <v>48</v>
      </c>
      <c r="M579" s="11">
        <v>30000</v>
      </c>
      <c r="Q579" t="str">
        <f t="shared" ref="Q579:Q642" si="19">$A579&amp;$C579&amp;$G579</f>
        <v>Consid ABB2.2 Teknisk projektledare</v>
      </c>
      <c r="R579" s="61">
        <v>501</v>
      </c>
      <c r="S579" s="61">
        <v>557</v>
      </c>
      <c r="T579" s="61">
        <v>795</v>
      </c>
      <c r="U579" s="61">
        <v>1050</v>
      </c>
      <c r="W579" s="61">
        <f t="shared" ref="W579:W642" si="20">M579/1000000</f>
        <v>0.03</v>
      </c>
      <c r="Z579" s="61"/>
      <c r="AA579" s="61"/>
      <c r="AB579" s="61"/>
      <c r="AC579" s="61"/>
    </row>
    <row r="580" spans="1:29" x14ac:dyDescent="0.35">
      <c r="A580" t="s">
        <v>116</v>
      </c>
      <c r="B580" t="s">
        <v>117</v>
      </c>
      <c r="C580" t="s">
        <v>3</v>
      </c>
      <c r="D580" t="s">
        <v>50</v>
      </c>
      <c r="E580" t="s">
        <v>2</v>
      </c>
      <c r="F580" t="s">
        <v>63</v>
      </c>
      <c r="G580" t="s">
        <v>15</v>
      </c>
      <c r="H580">
        <v>501.3</v>
      </c>
      <c r="I580">
        <v>557</v>
      </c>
      <c r="J580">
        <v>795</v>
      </c>
      <c r="K580">
        <v>1050</v>
      </c>
      <c r="L580" t="s">
        <v>48</v>
      </c>
      <c r="M580" s="11">
        <v>30000</v>
      </c>
      <c r="Q580" t="str">
        <f t="shared" si="19"/>
        <v>Consid ABB2.3 Process-/Förändringsledare</v>
      </c>
      <c r="R580" s="61">
        <v>501</v>
      </c>
      <c r="S580" s="61">
        <v>557</v>
      </c>
      <c r="T580" s="61">
        <v>795</v>
      </c>
      <c r="U580" s="61">
        <v>1050</v>
      </c>
      <c r="W580" s="61">
        <f t="shared" si="20"/>
        <v>0.03</v>
      </c>
      <c r="Z580" s="61"/>
      <c r="AA580" s="61"/>
      <c r="AB580" s="61"/>
      <c r="AC580" s="61"/>
    </row>
    <row r="581" spans="1:29" x14ac:dyDescent="0.35">
      <c r="A581" t="s">
        <v>116</v>
      </c>
      <c r="B581" t="s">
        <v>117</v>
      </c>
      <c r="C581" t="s">
        <v>3</v>
      </c>
      <c r="D581" t="s">
        <v>50</v>
      </c>
      <c r="E581" t="s">
        <v>2</v>
      </c>
      <c r="F581" t="s">
        <v>63</v>
      </c>
      <c r="G581" t="s">
        <v>16</v>
      </c>
      <c r="H581">
        <v>501.3</v>
      </c>
      <c r="I581">
        <v>557</v>
      </c>
      <c r="J581">
        <v>795</v>
      </c>
      <c r="K581">
        <v>1050</v>
      </c>
      <c r="L581" t="s">
        <v>48</v>
      </c>
      <c r="M581" s="11">
        <v>30000</v>
      </c>
      <c r="Q581" t="str">
        <f t="shared" si="19"/>
        <v>Consid ABB2.4 Testledare</v>
      </c>
      <c r="R581" s="61">
        <v>501</v>
      </c>
      <c r="S581" s="61">
        <v>557</v>
      </c>
      <c r="T581" s="61">
        <v>795</v>
      </c>
      <c r="U581" s="61">
        <v>1050</v>
      </c>
      <c r="W581" s="61">
        <f t="shared" si="20"/>
        <v>0.03</v>
      </c>
      <c r="Z581" s="61"/>
      <c r="AA581" s="61"/>
      <c r="AB581" s="61"/>
      <c r="AC581" s="61"/>
    </row>
    <row r="582" spans="1:29" x14ac:dyDescent="0.35">
      <c r="A582" t="s">
        <v>116</v>
      </c>
      <c r="B582" t="s">
        <v>117</v>
      </c>
      <c r="C582" t="s">
        <v>3</v>
      </c>
      <c r="D582" t="s">
        <v>50</v>
      </c>
      <c r="E582" t="s">
        <v>2</v>
      </c>
      <c r="F582" t="s">
        <v>63</v>
      </c>
      <c r="G582" t="s">
        <v>17</v>
      </c>
      <c r="H582">
        <v>501.3</v>
      </c>
      <c r="I582">
        <v>557</v>
      </c>
      <c r="J582">
        <v>795</v>
      </c>
      <c r="K582">
        <v>1050</v>
      </c>
      <c r="L582" t="s">
        <v>48</v>
      </c>
      <c r="M582" s="11">
        <v>30000</v>
      </c>
      <c r="Q582" t="str">
        <f t="shared" si="19"/>
        <v>Consid ABB2.5 IT-controller</v>
      </c>
      <c r="R582" s="61">
        <v>501</v>
      </c>
      <c r="S582" s="61">
        <v>557</v>
      </c>
      <c r="T582" s="61">
        <v>795</v>
      </c>
      <c r="U582" s="61">
        <v>1050</v>
      </c>
      <c r="W582" s="61">
        <f t="shared" si="20"/>
        <v>0.03</v>
      </c>
      <c r="Z582" s="61"/>
      <c r="AA582" s="61"/>
      <c r="AB582" s="61"/>
      <c r="AC582" s="61"/>
    </row>
    <row r="583" spans="1:29" x14ac:dyDescent="0.35">
      <c r="A583" t="s">
        <v>116</v>
      </c>
      <c r="B583" t="s">
        <v>117</v>
      </c>
      <c r="C583" t="s">
        <v>3</v>
      </c>
      <c r="D583" t="s">
        <v>51</v>
      </c>
      <c r="E583" t="s">
        <v>2</v>
      </c>
      <c r="F583" t="s">
        <v>63</v>
      </c>
      <c r="G583" t="s">
        <v>18</v>
      </c>
      <c r="H583">
        <v>520.20000000000005</v>
      </c>
      <c r="I583">
        <v>578</v>
      </c>
      <c r="J583">
        <v>825</v>
      </c>
      <c r="K583">
        <v>895</v>
      </c>
      <c r="L583" t="s">
        <v>48</v>
      </c>
      <c r="M583" s="11">
        <v>30000</v>
      </c>
      <c r="Q583" t="str">
        <f t="shared" si="19"/>
        <v>Consid ABB3.1 Systemutvecklare</v>
      </c>
      <c r="R583" s="61">
        <v>520</v>
      </c>
      <c r="S583" s="61">
        <v>578</v>
      </c>
      <c r="T583" s="61">
        <v>825</v>
      </c>
      <c r="U583" s="61">
        <v>895</v>
      </c>
      <c r="W583" s="61">
        <f t="shared" si="20"/>
        <v>0.03</v>
      </c>
      <c r="Z583" s="61"/>
      <c r="AA583" s="61"/>
      <c r="AB583" s="61"/>
      <c r="AC583" s="61"/>
    </row>
    <row r="584" spans="1:29" x14ac:dyDescent="0.35">
      <c r="A584" t="s">
        <v>116</v>
      </c>
      <c r="B584" t="s">
        <v>117</v>
      </c>
      <c r="C584" t="s">
        <v>3</v>
      </c>
      <c r="D584" t="s">
        <v>51</v>
      </c>
      <c r="E584" t="s">
        <v>2</v>
      </c>
      <c r="F584" t="s">
        <v>63</v>
      </c>
      <c r="G584" t="s">
        <v>19</v>
      </c>
      <c r="H584">
        <v>520.20000000000005</v>
      </c>
      <c r="I584">
        <v>578</v>
      </c>
      <c r="J584">
        <v>825</v>
      </c>
      <c r="K584">
        <v>895</v>
      </c>
      <c r="L584" t="s">
        <v>48</v>
      </c>
      <c r="M584" s="11">
        <v>30000</v>
      </c>
      <c r="Q584" t="str">
        <f t="shared" si="19"/>
        <v>Consid ABB3.2 Systemintegratör</v>
      </c>
      <c r="R584" s="61">
        <v>520</v>
      </c>
      <c r="S584" s="61">
        <v>578</v>
      </c>
      <c r="T584" s="61">
        <v>825</v>
      </c>
      <c r="U584" s="61">
        <v>895</v>
      </c>
      <c r="W584" s="61">
        <f t="shared" si="20"/>
        <v>0.03</v>
      </c>
      <c r="Z584" s="61"/>
      <c r="AA584" s="61"/>
      <c r="AB584" s="61"/>
      <c r="AC584" s="61"/>
    </row>
    <row r="585" spans="1:29" x14ac:dyDescent="0.35">
      <c r="A585" t="s">
        <v>116</v>
      </c>
      <c r="B585" t="s">
        <v>117</v>
      </c>
      <c r="C585" t="s">
        <v>3</v>
      </c>
      <c r="D585" t="s">
        <v>51</v>
      </c>
      <c r="E585" t="s">
        <v>3</v>
      </c>
      <c r="F585" t="s">
        <v>63</v>
      </c>
      <c r="G585" t="s">
        <v>20</v>
      </c>
      <c r="H585">
        <v>520.20000000000005</v>
      </c>
      <c r="I585">
        <v>578</v>
      </c>
      <c r="J585">
        <v>825</v>
      </c>
      <c r="K585">
        <v>895</v>
      </c>
      <c r="L585" t="s">
        <v>48</v>
      </c>
      <c r="M585" s="11">
        <v>30000</v>
      </c>
      <c r="Q585" t="str">
        <f t="shared" si="19"/>
        <v>Consid ABB3.3 Tekniker</v>
      </c>
      <c r="R585" s="61">
        <v>520</v>
      </c>
      <c r="S585" s="61">
        <v>578</v>
      </c>
      <c r="T585" s="61">
        <v>825</v>
      </c>
      <c r="U585" s="61">
        <v>895</v>
      </c>
      <c r="W585" s="61">
        <f t="shared" si="20"/>
        <v>0.03</v>
      </c>
      <c r="Z585" s="61"/>
      <c r="AA585" s="61"/>
      <c r="AB585" s="61"/>
      <c r="AC585" s="61"/>
    </row>
    <row r="586" spans="1:29" x14ac:dyDescent="0.35">
      <c r="A586" t="s">
        <v>116</v>
      </c>
      <c r="B586" t="s">
        <v>117</v>
      </c>
      <c r="C586" t="s">
        <v>3</v>
      </c>
      <c r="D586" t="s">
        <v>51</v>
      </c>
      <c r="E586" t="s">
        <v>3</v>
      </c>
      <c r="F586" t="s">
        <v>63</v>
      </c>
      <c r="G586" t="s">
        <v>21</v>
      </c>
      <c r="H586">
        <v>520.20000000000005</v>
      </c>
      <c r="I586">
        <v>578</v>
      </c>
      <c r="J586">
        <v>825</v>
      </c>
      <c r="K586">
        <v>895</v>
      </c>
      <c r="L586" t="s">
        <v>48</v>
      </c>
      <c r="M586" s="11">
        <v>30000</v>
      </c>
      <c r="Q586" t="str">
        <f t="shared" si="19"/>
        <v>Consid ABB3.4 Testare</v>
      </c>
      <c r="R586" s="61">
        <v>520</v>
      </c>
      <c r="S586" s="61">
        <v>578</v>
      </c>
      <c r="T586" s="61">
        <v>825</v>
      </c>
      <c r="U586" s="61">
        <v>895</v>
      </c>
      <c r="W586" s="61">
        <f t="shared" si="20"/>
        <v>0.03</v>
      </c>
      <c r="Z586" s="61"/>
      <c r="AA586" s="61"/>
      <c r="AB586" s="61"/>
      <c r="AC586" s="61"/>
    </row>
    <row r="587" spans="1:29" x14ac:dyDescent="0.35">
      <c r="A587" t="s">
        <v>116</v>
      </c>
      <c r="B587" t="s">
        <v>117</v>
      </c>
      <c r="C587" t="s">
        <v>3</v>
      </c>
      <c r="D587" t="s">
        <v>52</v>
      </c>
      <c r="E587" t="s">
        <v>2</v>
      </c>
      <c r="F587" t="s">
        <v>63</v>
      </c>
      <c r="G587" t="s">
        <v>53</v>
      </c>
      <c r="H587">
        <v>567</v>
      </c>
      <c r="I587">
        <v>630</v>
      </c>
      <c r="J587">
        <v>700</v>
      </c>
      <c r="K587">
        <v>775</v>
      </c>
      <c r="L587" t="s">
        <v>48</v>
      </c>
      <c r="M587" s="11">
        <v>30000</v>
      </c>
      <c r="Q587" t="str">
        <f t="shared" si="19"/>
        <v>Consid ABB4.1 Enterprisearkitekt</v>
      </c>
      <c r="R587" s="61">
        <v>567</v>
      </c>
      <c r="S587" s="61">
        <v>630</v>
      </c>
      <c r="T587" s="61">
        <v>700</v>
      </c>
      <c r="U587" s="61">
        <v>775</v>
      </c>
      <c r="W587" s="61">
        <f t="shared" si="20"/>
        <v>0.03</v>
      </c>
      <c r="Z587" s="61"/>
      <c r="AA587" s="61"/>
      <c r="AB587" s="61"/>
      <c r="AC587" s="61"/>
    </row>
    <row r="588" spans="1:29" x14ac:dyDescent="0.35">
      <c r="A588" t="s">
        <v>116</v>
      </c>
      <c r="B588" t="s">
        <v>117</v>
      </c>
      <c r="C588" t="s">
        <v>3</v>
      </c>
      <c r="D588" t="s">
        <v>52</v>
      </c>
      <c r="E588" t="s">
        <v>2</v>
      </c>
      <c r="F588" t="s">
        <v>63</v>
      </c>
      <c r="G588" t="s">
        <v>54</v>
      </c>
      <c r="H588">
        <v>567</v>
      </c>
      <c r="I588">
        <v>630</v>
      </c>
      <c r="J588">
        <v>700</v>
      </c>
      <c r="K588">
        <v>775</v>
      </c>
      <c r="L588" t="s">
        <v>48</v>
      </c>
      <c r="M588" s="11">
        <v>30000</v>
      </c>
      <c r="Q588" t="str">
        <f t="shared" si="19"/>
        <v>Consid ABB4.2 Verksamhetsarkitekt</v>
      </c>
      <c r="R588" s="61">
        <v>567</v>
      </c>
      <c r="S588" s="61">
        <v>630</v>
      </c>
      <c r="T588" s="61">
        <v>700</v>
      </c>
      <c r="U588" s="61">
        <v>775</v>
      </c>
      <c r="W588" s="61">
        <f t="shared" si="20"/>
        <v>0.03</v>
      </c>
      <c r="Z588" s="61"/>
      <c r="AA588" s="61"/>
      <c r="AB588" s="61"/>
      <c r="AC588" s="61"/>
    </row>
    <row r="589" spans="1:29" x14ac:dyDescent="0.35">
      <c r="A589" t="s">
        <v>116</v>
      </c>
      <c r="B589" t="s">
        <v>117</v>
      </c>
      <c r="C589" t="s">
        <v>3</v>
      </c>
      <c r="D589" t="s">
        <v>52</v>
      </c>
      <c r="E589" t="s">
        <v>2</v>
      </c>
      <c r="F589" t="s">
        <v>63</v>
      </c>
      <c r="G589" t="s">
        <v>55</v>
      </c>
      <c r="H589">
        <v>567</v>
      </c>
      <c r="I589">
        <v>630</v>
      </c>
      <c r="J589">
        <v>700</v>
      </c>
      <c r="K589">
        <v>775</v>
      </c>
      <c r="L589" t="s">
        <v>48</v>
      </c>
      <c r="M589" s="11">
        <v>30000</v>
      </c>
      <c r="Q589" t="str">
        <f t="shared" si="19"/>
        <v>Consid ABB4.3 Lösningsarkitekt</v>
      </c>
      <c r="R589" s="61">
        <v>567</v>
      </c>
      <c r="S589" s="61">
        <v>630</v>
      </c>
      <c r="T589" s="61">
        <v>700</v>
      </c>
      <c r="U589" s="61">
        <v>775</v>
      </c>
      <c r="W589" s="61">
        <f t="shared" si="20"/>
        <v>0.03</v>
      </c>
      <c r="Z589" s="61"/>
      <c r="AA589" s="61"/>
      <c r="AB589" s="61"/>
      <c r="AC589" s="61"/>
    </row>
    <row r="590" spans="1:29" x14ac:dyDescent="0.35">
      <c r="A590" t="s">
        <v>116</v>
      </c>
      <c r="B590" t="s">
        <v>117</v>
      </c>
      <c r="C590" t="s">
        <v>3</v>
      </c>
      <c r="D590" t="s">
        <v>52</v>
      </c>
      <c r="E590" t="s">
        <v>2</v>
      </c>
      <c r="F590" t="s">
        <v>63</v>
      </c>
      <c r="G590" t="s">
        <v>56</v>
      </c>
      <c r="H590">
        <v>567</v>
      </c>
      <c r="I590">
        <v>630</v>
      </c>
      <c r="J590">
        <v>700</v>
      </c>
      <c r="K590">
        <v>775</v>
      </c>
      <c r="L590" t="s">
        <v>48</v>
      </c>
      <c r="M590" s="11">
        <v>30000</v>
      </c>
      <c r="Q590" t="str">
        <f t="shared" si="19"/>
        <v>Consid ABB4.4 Mjukvaruarkitekt</v>
      </c>
      <c r="R590" s="61">
        <v>567</v>
      </c>
      <c r="S590" s="61">
        <v>630</v>
      </c>
      <c r="T590" s="61">
        <v>700</v>
      </c>
      <c r="U590" s="61">
        <v>775</v>
      </c>
      <c r="W590" s="61">
        <f t="shared" si="20"/>
        <v>0.03</v>
      </c>
      <c r="Z590" s="61"/>
      <c r="AA590" s="61"/>
      <c r="AB590" s="61"/>
      <c r="AC590" s="61"/>
    </row>
    <row r="591" spans="1:29" x14ac:dyDescent="0.35">
      <c r="A591" t="s">
        <v>116</v>
      </c>
      <c r="B591" t="s">
        <v>117</v>
      </c>
      <c r="C591" t="s">
        <v>3</v>
      </c>
      <c r="D591" t="s">
        <v>52</v>
      </c>
      <c r="E591" t="s">
        <v>2</v>
      </c>
      <c r="F591" t="s">
        <v>63</v>
      </c>
      <c r="G591" t="s">
        <v>57</v>
      </c>
      <c r="H591">
        <v>567</v>
      </c>
      <c r="I591">
        <v>630</v>
      </c>
      <c r="J591">
        <v>700</v>
      </c>
      <c r="K591">
        <v>775</v>
      </c>
      <c r="L591" t="s">
        <v>48</v>
      </c>
      <c r="M591" s="11">
        <v>30000</v>
      </c>
      <c r="Q591" t="str">
        <f t="shared" si="19"/>
        <v>Consid ABB4.5 Infrastrukturarkitekt</v>
      </c>
      <c r="R591" s="61">
        <v>567</v>
      </c>
      <c r="S591" s="61">
        <v>630</v>
      </c>
      <c r="T591" s="61">
        <v>700</v>
      </c>
      <c r="U591" s="61">
        <v>775</v>
      </c>
      <c r="W591" s="61">
        <f t="shared" si="20"/>
        <v>0.03</v>
      </c>
      <c r="Z591" s="61"/>
      <c r="AA591" s="61"/>
      <c r="AB591" s="61"/>
      <c r="AC591" s="61"/>
    </row>
    <row r="592" spans="1:29" x14ac:dyDescent="0.35">
      <c r="A592" t="s">
        <v>116</v>
      </c>
      <c r="B592" t="s">
        <v>117</v>
      </c>
      <c r="C592" t="s">
        <v>3</v>
      </c>
      <c r="D592" t="s">
        <v>58</v>
      </c>
      <c r="E592" t="s">
        <v>2</v>
      </c>
      <c r="F592" t="s">
        <v>63</v>
      </c>
      <c r="G592" t="s">
        <v>22</v>
      </c>
      <c r="H592">
        <v>450</v>
      </c>
      <c r="I592">
        <v>500</v>
      </c>
      <c r="J592">
        <v>700</v>
      </c>
      <c r="K592">
        <v>775</v>
      </c>
      <c r="L592" t="s">
        <v>48</v>
      </c>
      <c r="M592" s="11">
        <v>30000</v>
      </c>
      <c r="Q592" t="str">
        <f t="shared" si="19"/>
        <v>Consid ABB5.1 Säkerhetsstrateg/Säkerhetsanalytiker</v>
      </c>
      <c r="R592" s="61">
        <v>450</v>
      </c>
      <c r="S592" s="61">
        <v>500</v>
      </c>
      <c r="T592" s="61">
        <v>700</v>
      </c>
      <c r="U592" s="61">
        <v>775</v>
      </c>
      <c r="W592" s="61">
        <f t="shared" si="20"/>
        <v>0.03</v>
      </c>
      <c r="Z592" s="61"/>
      <c r="AA592" s="61"/>
      <c r="AB592" s="61"/>
      <c r="AC592" s="61"/>
    </row>
    <row r="593" spans="1:29" x14ac:dyDescent="0.35">
      <c r="A593" t="s">
        <v>116</v>
      </c>
      <c r="B593" t="s">
        <v>117</v>
      </c>
      <c r="C593" t="s">
        <v>3</v>
      </c>
      <c r="D593" t="s">
        <v>58</v>
      </c>
      <c r="E593" t="s">
        <v>2</v>
      </c>
      <c r="F593" t="s">
        <v>63</v>
      </c>
      <c r="G593" t="s">
        <v>23</v>
      </c>
      <c r="H593">
        <v>450</v>
      </c>
      <c r="I593">
        <v>500</v>
      </c>
      <c r="J593">
        <v>700</v>
      </c>
      <c r="K593">
        <v>775</v>
      </c>
      <c r="L593" t="s">
        <v>48</v>
      </c>
      <c r="M593" s="11">
        <v>30000</v>
      </c>
      <c r="Q593" t="str">
        <f t="shared" si="19"/>
        <v>Consid ABB5.2 Risk Management</v>
      </c>
      <c r="R593" s="61">
        <v>450</v>
      </c>
      <c r="S593" s="61">
        <v>500</v>
      </c>
      <c r="T593" s="61">
        <v>700</v>
      </c>
      <c r="U593" s="61">
        <v>775</v>
      </c>
      <c r="W593" s="61">
        <f t="shared" si="20"/>
        <v>0.03</v>
      </c>
      <c r="Z593" s="61"/>
      <c r="AA593" s="61"/>
      <c r="AB593" s="61"/>
      <c r="AC593" s="61"/>
    </row>
    <row r="594" spans="1:29" x14ac:dyDescent="0.35">
      <c r="A594" t="s">
        <v>116</v>
      </c>
      <c r="B594" t="s">
        <v>117</v>
      </c>
      <c r="C594" t="s">
        <v>3</v>
      </c>
      <c r="D594" t="s">
        <v>58</v>
      </c>
      <c r="E594" t="s">
        <v>3</v>
      </c>
      <c r="F594" t="s">
        <v>63</v>
      </c>
      <c r="G594" t="s">
        <v>24</v>
      </c>
      <c r="H594">
        <v>450</v>
      </c>
      <c r="I594">
        <v>500</v>
      </c>
      <c r="J594">
        <v>700</v>
      </c>
      <c r="K594">
        <v>775</v>
      </c>
      <c r="L594" t="s">
        <v>48</v>
      </c>
      <c r="M594" s="11">
        <v>30000</v>
      </c>
      <c r="Q594" t="str">
        <f t="shared" si="19"/>
        <v>Consid ABB5.3 Säkerhetstekniker</v>
      </c>
      <c r="R594" s="61">
        <v>450</v>
      </c>
      <c r="S594" s="61">
        <v>500</v>
      </c>
      <c r="T594" s="61">
        <v>700</v>
      </c>
      <c r="U594" s="61">
        <v>775</v>
      </c>
      <c r="W594" s="61">
        <f t="shared" si="20"/>
        <v>0.03</v>
      </c>
      <c r="Z594" s="61"/>
      <c r="AA594" s="61"/>
      <c r="AB594" s="61"/>
      <c r="AC594" s="61"/>
    </row>
    <row r="595" spans="1:29" x14ac:dyDescent="0.35">
      <c r="A595" t="s">
        <v>116</v>
      </c>
      <c r="B595" t="s">
        <v>117</v>
      </c>
      <c r="C595" t="s">
        <v>3</v>
      </c>
      <c r="D595" t="s">
        <v>59</v>
      </c>
      <c r="E595" t="s">
        <v>2</v>
      </c>
      <c r="F595" t="s">
        <v>63</v>
      </c>
      <c r="G595" t="s">
        <v>60</v>
      </c>
      <c r="H595">
        <v>520.20000000000005</v>
      </c>
      <c r="I595">
        <v>578</v>
      </c>
      <c r="J595">
        <v>825</v>
      </c>
      <c r="K595">
        <v>895</v>
      </c>
      <c r="L595" t="s">
        <v>48</v>
      </c>
      <c r="M595" s="11">
        <v>30000</v>
      </c>
      <c r="Q595" t="str">
        <f t="shared" si="19"/>
        <v>Consid ABB6.1 Webbstrateg</v>
      </c>
      <c r="R595" s="61">
        <v>520</v>
      </c>
      <c r="S595" s="61">
        <v>578</v>
      </c>
      <c r="T595" s="61">
        <v>825</v>
      </c>
      <c r="U595" s="61">
        <v>895</v>
      </c>
      <c r="W595" s="61">
        <f t="shared" si="20"/>
        <v>0.03</v>
      </c>
      <c r="Z595" s="61"/>
      <c r="AA595" s="61"/>
      <c r="AB595" s="61"/>
      <c r="AC595" s="61"/>
    </row>
    <row r="596" spans="1:29" x14ac:dyDescent="0.35">
      <c r="A596" t="s">
        <v>116</v>
      </c>
      <c r="B596" t="s">
        <v>117</v>
      </c>
      <c r="C596" t="s">
        <v>3</v>
      </c>
      <c r="D596" t="s">
        <v>59</v>
      </c>
      <c r="E596" t="s">
        <v>2</v>
      </c>
      <c r="F596" t="s">
        <v>63</v>
      </c>
      <c r="G596" t="s">
        <v>25</v>
      </c>
      <c r="H596">
        <v>520.20000000000005</v>
      </c>
      <c r="I596">
        <v>578</v>
      </c>
      <c r="J596">
        <v>825</v>
      </c>
      <c r="K596">
        <v>895</v>
      </c>
      <c r="L596" t="s">
        <v>48</v>
      </c>
      <c r="M596" s="11">
        <v>30000</v>
      </c>
      <c r="Q596" t="str">
        <f t="shared" si="19"/>
        <v>Consid ABB6.2 Interaktionsdesigner</v>
      </c>
      <c r="R596" s="61">
        <v>520</v>
      </c>
      <c r="S596" s="61">
        <v>578</v>
      </c>
      <c r="T596" s="61">
        <v>825</v>
      </c>
      <c r="U596" s="61">
        <v>895</v>
      </c>
      <c r="W596" s="61">
        <f t="shared" si="20"/>
        <v>0.03</v>
      </c>
      <c r="Z596" s="61"/>
      <c r="AA596" s="61"/>
      <c r="AB596" s="61"/>
      <c r="AC596" s="61"/>
    </row>
    <row r="597" spans="1:29" x14ac:dyDescent="0.35">
      <c r="A597" t="s">
        <v>116</v>
      </c>
      <c r="B597" t="s">
        <v>117</v>
      </c>
      <c r="C597" t="s">
        <v>3</v>
      </c>
      <c r="D597" t="s">
        <v>59</v>
      </c>
      <c r="E597" t="s">
        <v>2</v>
      </c>
      <c r="F597" t="s">
        <v>63</v>
      </c>
      <c r="G597" t="s">
        <v>26</v>
      </c>
      <c r="H597">
        <v>520.20000000000005</v>
      </c>
      <c r="I597">
        <v>578</v>
      </c>
      <c r="J597">
        <v>825</v>
      </c>
      <c r="K597">
        <v>895</v>
      </c>
      <c r="L597" t="s">
        <v>48</v>
      </c>
      <c r="M597" s="11">
        <v>30000</v>
      </c>
      <c r="Q597" t="str">
        <f t="shared" si="19"/>
        <v>Consid ABB6.3 Grafisk formgivare</v>
      </c>
      <c r="R597" s="61">
        <v>520</v>
      </c>
      <c r="S597" s="61">
        <v>578</v>
      </c>
      <c r="T597" s="61">
        <v>825</v>
      </c>
      <c r="U597" s="61">
        <v>895</v>
      </c>
      <c r="W597" s="61">
        <f t="shared" si="20"/>
        <v>0.03</v>
      </c>
      <c r="Z597" s="61"/>
      <c r="AA597" s="61"/>
      <c r="AB597" s="61"/>
      <c r="AC597" s="61"/>
    </row>
    <row r="598" spans="1:29" x14ac:dyDescent="0.35">
      <c r="A598" t="s">
        <v>116</v>
      </c>
      <c r="B598" t="s">
        <v>117</v>
      </c>
      <c r="C598" t="s">
        <v>3</v>
      </c>
      <c r="D598" t="s">
        <v>59</v>
      </c>
      <c r="E598" t="s">
        <v>3</v>
      </c>
      <c r="F598" t="s">
        <v>63</v>
      </c>
      <c r="G598" t="s">
        <v>27</v>
      </c>
      <c r="H598">
        <v>520.20000000000005</v>
      </c>
      <c r="I598">
        <v>578</v>
      </c>
      <c r="J598">
        <v>825</v>
      </c>
      <c r="K598">
        <v>895</v>
      </c>
      <c r="L598" t="s">
        <v>48</v>
      </c>
      <c r="M598" s="11">
        <v>30000</v>
      </c>
      <c r="Q598" t="str">
        <f t="shared" si="19"/>
        <v>Consid ABB6.4 Testare av användbarhet</v>
      </c>
      <c r="R598" s="61">
        <v>520</v>
      </c>
      <c r="S598" s="61">
        <v>578</v>
      </c>
      <c r="T598" s="61">
        <v>825</v>
      </c>
      <c r="U598" s="61">
        <v>895</v>
      </c>
      <c r="W598" s="61">
        <f t="shared" si="20"/>
        <v>0.03</v>
      </c>
      <c r="Z598" s="61"/>
      <c r="AA598" s="61"/>
      <c r="AB598" s="61"/>
      <c r="AC598" s="61"/>
    </row>
    <row r="599" spans="1:29" x14ac:dyDescent="0.35">
      <c r="A599" t="s">
        <v>116</v>
      </c>
      <c r="B599" t="s">
        <v>117</v>
      </c>
      <c r="C599" t="s">
        <v>3</v>
      </c>
      <c r="D599" t="s">
        <v>61</v>
      </c>
      <c r="E599" t="s">
        <v>2</v>
      </c>
      <c r="F599" t="s">
        <v>63</v>
      </c>
      <c r="G599" t="s">
        <v>62</v>
      </c>
      <c r="H599">
        <v>232.20000000000002</v>
      </c>
      <c r="I599">
        <v>258</v>
      </c>
      <c r="J599">
        <v>368</v>
      </c>
      <c r="K599">
        <v>525</v>
      </c>
      <c r="L599" t="s">
        <v>48</v>
      </c>
      <c r="M599" s="11">
        <v>30000</v>
      </c>
      <c r="Q599" t="str">
        <f t="shared" si="19"/>
        <v>Consid ABB7.1 Teknikstöd – på plats</v>
      </c>
      <c r="R599" s="61">
        <v>232</v>
      </c>
      <c r="S599" s="61">
        <v>258</v>
      </c>
      <c r="T599" s="61">
        <v>368</v>
      </c>
      <c r="U599" s="61">
        <v>525</v>
      </c>
      <c r="W599" s="61">
        <f t="shared" si="20"/>
        <v>0.03</v>
      </c>
      <c r="Z599" s="61"/>
      <c r="AA599" s="61"/>
      <c r="AB599" s="61"/>
      <c r="AC599" s="61"/>
    </row>
    <row r="600" spans="1:29" x14ac:dyDescent="0.35">
      <c r="A600" t="s">
        <v>116</v>
      </c>
      <c r="B600" t="s">
        <v>117</v>
      </c>
      <c r="C600" t="s">
        <v>4</v>
      </c>
      <c r="D600" t="s">
        <v>47</v>
      </c>
      <c r="E600" t="s">
        <v>2</v>
      </c>
      <c r="F600" t="s">
        <v>63</v>
      </c>
      <c r="G600" t="s">
        <v>10</v>
      </c>
      <c r="H600">
        <v>567</v>
      </c>
      <c r="I600">
        <v>630</v>
      </c>
      <c r="J600">
        <v>700</v>
      </c>
      <c r="K600">
        <v>780</v>
      </c>
      <c r="L600" t="s">
        <v>48</v>
      </c>
      <c r="M600" s="11">
        <v>30000</v>
      </c>
      <c r="Q600" t="str">
        <f t="shared" si="19"/>
        <v>Consid ABC1.1 IT- eller Digitaliseringsstrateg</v>
      </c>
      <c r="R600" s="61">
        <v>567</v>
      </c>
      <c r="S600" s="61">
        <v>630</v>
      </c>
      <c r="T600" s="61">
        <v>700</v>
      </c>
      <c r="U600" s="61">
        <v>780</v>
      </c>
      <c r="W600" s="61">
        <f t="shared" si="20"/>
        <v>0.03</v>
      </c>
      <c r="Z600" s="61"/>
      <c r="AA600" s="61"/>
      <c r="AB600" s="61"/>
      <c r="AC600" s="61"/>
    </row>
    <row r="601" spans="1:29" x14ac:dyDescent="0.35">
      <c r="A601" t="s">
        <v>116</v>
      </c>
      <c r="B601" t="s">
        <v>117</v>
      </c>
      <c r="C601" t="s">
        <v>4</v>
      </c>
      <c r="D601" t="s">
        <v>47</v>
      </c>
      <c r="E601" t="s">
        <v>2</v>
      </c>
      <c r="F601" t="s">
        <v>63</v>
      </c>
      <c r="G601" t="s">
        <v>11</v>
      </c>
      <c r="H601">
        <v>567</v>
      </c>
      <c r="I601">
        <v>630</v>
      </c>
      <c r="J601">
        <v>700</v>
      </c>
      <c r="K601">
        <v>780</v>
      </c>
      <c r="L601" t="s">
        <v>48</v>
      </c>
      <c r="M601" s="11">
        <v>30000</v>
      </c>
      <c r="Q601" t="str">
        <f t="shared" si="19"/>
        <v>Consid ABC1.2 Modelleringsledare</v>
      </c>
      <c r="R601" s="61">
        <v>567</v>
      </c>
      <c r="S601" s="61">
        <v>630</v>
      </c>
      <c r="T601" s="61">
        <v>700</v>
      </c>
      <c r="U601" s="61">
        <v>780</v>
      </c>
      <c r="W601" s="61">
        <f t="shared" si="20"/>
        <v>0.03</v>
      </c>
      <c r="Z601" s="61"/>
      <c r="AA601" s="61"/>
      <c r="AB601" s="61"/>
      <c r="AC601" s="61"/>
    </row>
    <row r="602" spans="1:29" x14ac:dyDescent="0.35">
      <c r="A602" t="s">
        <v>116</v>
      </c>
      <c r="B602" t="s">
        <v>117</v>
      </c>
      <c r="C602" t="s">
        <v>4</v>
      </c>
      <c r="D602" t="s">
        <v>47</v>
      </c>
      <c r="E602" t="s">
        <v>2</v>
      </c>
      <c r="F602" t="s">
        <v>63</v>
      </c>
      <c r="G602" t="s">
        <v>49</v>
      </c>
      <c r="H602">
        <v>567</v>
      </c>
      <c r="I602">
        <v>630</v>
      </c>
      <c r="J602">
        <v>700</v>
      </c>
      <c r="K602">
        <v>780</v>
      </c>
      <c r="L602" t="s">
        <v>48</v>
      </c>
      <c r="M602" s="11">
        <v>30000</v>
      </c>
      <c r="Q602" t="str">
        <f t="shared" si="19"/>
        <v>Consid ABC1.3 Kravställare/Kravanalytiker</v>
      </c>
      <c r="R602" s="61">
        <v>567</v>
      </c>
      <c r="S602" s="61">
        <v>630</v>
      </c>
      <c r="T602" s="61">
        <v>700</v>
      </c>
      <c r="U602" s="61">
        <v>780</v>
      </c>
      <c r="W602" s="61">
        <f t="shared" si="20"/>
        <v>0.03</v>
      </c>
      <c r="Z602" s="61"/>
      <c r="AA602" s="61"/>
      <c r="AB602" s="61"/>
      <c r="AC602" s="61"/>
    </row>
    <row r="603" spans="1:29" x14ac:dyDescent="0.35">
      <c r="A603" t="s">
        <v>116</v>
      </c>
      <c r="B603" t="s">
        <v>117</v>
      </c>
      <c r="C603" t="s">
        <v>4</v>
      </c>
      <c r="D603" t="s">
        <v>47</v>
      </c>
      <c r="E603" t="s">
        <v>2</v>
      </c>
      <c r="F603" t="s">
        <v>63</v>
      </c>
      <c r="G603" t="s">
        <v>12</v>
      </c>
      <c r="H603">
        <v>567</v>
      </c>
      <c r="I603">
        <v>630</v>
      </c>
      <c r="J603">
        <v>700</v>
      </c>
      <c r="K603">
        <v>780</v>
      </c>
      <c r="L603" t="s">
        <v>48</v>
      </c>
      <c r="M603" s="11">
        <v>30000</v>
      </c>
      <c r="Q603" t="str">
        <f t="shared" si="19"/>
        <v>Consid ABC1.4 Metodstöd</v>
      </c>
      <c r="R603" s="61">
        <v>567</v>
      </c>
      <c r="S603" s="61">
        <v>630</v>
      </c>
      <c r="T603" s="61">
        <v>700</v>
      </c>
      <c r="U603" s="61">
        <v>780</v>
      </c>
      <c r="W603" s="61">
        <f t="shared" si="20"/>
        <v>0.03</v>
      </c>
      <c r="Z603" s="61"/>
      <c r="AA603" s="61"/>
      <c r="AB603" s="61"/>
      <c r="AC603" s="61"/>
    </row>
    <row r="604" spans="1:29" x14ac:dyDescent="0.35">
      <c r="A604" t="s">
        <v>116</v>
      </c>
      <c r="B604" t="s">
        <v>117</v>
      </c>
      <c r="C604" t="s">
        <v>4</v>
      </c>
      <c r="D604" t="s">
        <v>50</v>
      </c>
      <c r="E604" t="s">
        <v>2</v>
      </c>
      <c r="F604" t="s">
        <v>63</v>
      </c>
      <c r="G604" t="s">
        <v>13</v>
      </c>
      <c r="H604">
        <v>501.3</v>
      </c>
      <c r="I604">
        <v>557</v>
      </c>
      <c r="J604">
        <v>795</v>
      </c>
      <c r="K604">
        <v>1050</v>
      </c>
      <c r="L604" t="s">
        <v>48</v>
      </c>
      <c r="M604" s="11">
        <v>30000</v>
      </c>
      <c r="Q604" t="str">
        <f t="shared" si="19"/>
        <v>Consid ABC2.1 Projektledare</v>
      </c>
      <c r="R604" s="61">
        <v>501</v>
      </c>
      <c r="S604" s="61">
        <v>557</v>
      </c>
      <c r="T604" s="61">
        <v>795</v>
      </c>
      <c r="U604" s="61">
        <v>1050</v>
      </c>
      <c r="W604" s="61">
        <f t="shared" si="20"/>
        <v>0.03</v>
      </c>
      <c r="Z604" s="61"/>
      <c r="AA604" s="61"/>
      <c r="AB604" s="61"/>
      <c r="AC604" s="61"/>
    </row>
    <row r="605" spans="1:29" x14ac:dyDescent="0.35">
      <c r="A605" t="s">
        <v>116</v>
      </c>
      <c r="B605" t="s">
        <v>117</v>
      </c>
      <c r="C605" t="s">
        <v>4</v>
      </c>
      <c r="D605" t="s">
        <v>50</v>
      </c>
      <c r="E605" t="s">
        <v>2</v>
      </c>
      <c r="F605" t="s">
        <v>63</v>
      </c>
      <c r="G605" t="s">
        <v>14</v>
      </c>
      <c r="H605">
        <v>501.3</v>
      </c>
      <c r="I605">
        <v>557</v>
      </c>
      <c r="J605">
        <v>795</v>
      </c>
      <c r="K605">
        <v>1050</v>
      </c>
      <c r="L605" t="s">
        <v>48</v>
      </c>
      <c r="M605" s="11">
        <v>30000</v>
      </c>
      <c r="Q605" t="str">
        <f t="shared" si="19"/>
        <v>Consid ABC2.2 Teknisk projektledare</v>
      </c>
      <c r="R605" s="61">
        <v>501</v>
      </c>
      <c r="S605" s="61">
        <v>557</v>
      </c>
      <c r="T605" s="61">
        <v>795</v>
      </c>
      <c r="U605" s="61">
        <v>1050</v>
      </c>
      <c r="W605" s="61">
        <f t="shared" si="20"/>
        <v>0.03</v>
      </c>
      <c r="Z605" s="61"/>
      <c r="AA605" s="61"/>
      <c r="AB605" s="61"/>
      <c r="AC605" s="61"/>
    </row>
    <row r="606" spans="1:29" x14ac:dyDescent="0.35">
      <c r="A606" t="s">
        <v>116</v>
      </c>
      <c r="B606" t="s">
        <v>117</v>
      </c>
      <c r="C606" t="s">
        <v>4</v>
      </c>
      <c r="D606" t="s">
        <v>50</v>
      </c>
      <c r="E606" t="s">
        <v>2</v>
      </c>
      <c r="F606" t="s">
        <v>63</v>
      </c>
      <c r="G606" t="s">
        <v>15</v>
      </c>
      <c r="H606">
        <v>501.3</v>
      </c>
      <c r="I606">
        <v>557</v>
      </c>
      <c r="J606">
        <v>795</v>
      </c>
      <c r="K606">
        <v>1050</v>
      </c>
      <c r="L606" t="s">
        <v>48</v>
      </c>
      <c r="M606" s="11">
        <v>30000</v>
      </c>
      <c r="Q606" t="str">
        <f t="shared" si="19"/>
        <v>Consid ABC2.3 Process-/Förändringsledare</v>
      </c>
      <c r="R606" s="61">
        <v>501</v>
      </c>
      <c r="S606" s="61">
        <v>557</v>
      </c>
      <c r="T606" s="61">
        <v>795</v>
      </c>
      <c r="U606" s="61">
        <v>1050</v>
      </c>
      <c r="W606" s="61">
        <f t="shared" si="20"/>
        <v>0.03</v>
      </c>
      <c r="Z606" s="61"/>
      <c r="AA606" s="61"/>
      <c r="AB606" s="61"/>
      <c r="AC606" s="61"/>
    </row>
    <row r="607" spans="1:29" x14ac:dyDescent="0.35">
      <c r="A607" t="s">
        <v>116</v>
      </c>
      <c r="B607" t="s">
        <v>117</v>
      </c>
      <c r="C607" t="s">
        <v>4</v>
      </c>
      <c r="D607" t="s">
        <v>50</v>
      </c>
      <c r="E607" t="s">
        <v>2</v>
      </c>
      <c r="F607" t="s">
        <v>63</v>
      </c>
      <c r="G607" t="s">
        <v>16</v>
      </c>
      <c r="H607">
        <v>501.3</v>
      </c>
      <c r="I607">
        <v>557</v>
      </c>
      <c r="J607">
        <v>795</v>
      </c>
      <c r="K607">
        <v>1050</v>
      </c>
      <c r="L607" t="s">
        <v>48</v>
      </c>
      <c r="M607" s="11">
        <v>30000</v>
      </c>
      <c r="Q607" t="str">
        <f t="shared" si="19"/>
        <v>Consid ABC2.4 Testledare</v>
      </c>
      <c r="R607" s="61">
        <v>501</v>
      </c>
      <c r="S607" s="61">
        <v>557</v>
      </c>
      <c r="T607" s="61">
        <v>795</v>
      </c>
      <c r="U607" s="61">
        <v>1050</v>
      </c>
      <c r="W607" s="61">
        <f t="shared" si="20"/>
        <v>0.03</v>
      </c>
      <c r="Z607" s="61"/>
      <c r="AA607" s="61"/>
      <c r="AB607" s="61"/>
      <c r="AC607" s="61"/>
    </row>
    <row r="608" spans="1:29" x14ac:dyDescent="0.35">
      <c r="A608" t="s">
        <v>116</v>
      </c>
      <c r="B608" t="s">
        <v>117</v>
      </c>
      <c r="C608" t="s">
        <v>4</v>
      </c>
      <c r="D608" t="s">
        <v>50</v>
      </c>
      <c r="E608" t="s">
        <v>2</v>
      </c>
      <c r="F608" t="s">
        <v>63</v>
      </c>
      <c r="G608" t="s">
        <v>17</v>
      </c>
      <c r="H608">
        <v>501.3</v>
      </c>
      <c r="I608">
        <v>557</v>
      </c>
      <c r="J608">
        <v>795</v>
      </c>
      <c r="K608">
        <v>1050</v>
      </c>
      <c r="L608" t="s">
        <v>48</v>
      </c>
      <c r="M608" s="11">
        <v>30000</v>
      </c>
      <c r="Q608" t="str">
        <f t="shared" si="19"/>
        <v>Consid ABC2.5 IT-controller</v>
      </c>
      <c r="R608" s="61">
        <v>501</v>
      </c>
      <c r="S608" s="61">
        <v>557</v>
      </c>
      <c r="T608" s="61">
        <v>795</v>
      </c>
      <c r="U608" s="61">
        <v>1050</v>
      </c>
      <c r="W608" s="61">
        <f t="shared" si="20"/>
        <v>0.03</v>
      </c>
      <c r="Z608" s="61"/>
      <c r="AA608" s="61"/>
      <c r="AB608" s="61"/>
      <c r="AC608" s="61"/>
    </row>
    <row r="609" spans="1:29" x14ac:dyDescent="0.35">
      <c r="A609" t="s">
        <v>116</v>
      </c>
      <c r="B609" t="s">
        <v>117</v>
      </c>
      <c r="C609" t="s">
        <v>4</v>
      </c>
      <c r="D609" t="s">
        <v>51</v>
      </c>
      <c r="E609" t="s">
        <v>2</v>
      </c>
      <c r="F609" t="s">
        <v>63</v>
      </c>
      <c r="G609" t="s">
        <v>18</v>
      </c>
      <c r="H609">
        <v>520.20000000000005</v>
      </c>
      <c r="I609">
        <v>578</v>
      </c>
      <c r="J609">
        <v>825</v>
      </c>
      <c r="K609">
        <v>895</v>
      </c>
      <c r="L609" t="s">
        <v>48</v>
      </c>
      <c r="M609" s="11">
        <v>30000</v>
      </c>
      <c r="Q609" t="str">
        <f t="shared" si="19"/>
        <v>Consid ABC3.1 Systemutvecklare</v>
      </c>
      <c r="R609" s="61">
        <v>520</v>
      </c>
      <c r="S609" s="61">
        <v>578</v>
      </c>
      <c r="T609" s="61">
        <v>825</v>
      </c>
      <c r="U609" s="61">
        <v>895</v>
      </c>
      <c r="W609" s="61">
        <f t="shared" si="20"/>
        <v>0.03</v>
      </c>
      <c r="Z609" s="61"/>
      <c r="AA609" s="61"/>
      <c r="AB609" s="61"/>
      <c r="AC609" s="61"/>
    </row>
    <row r="610" spans="1:29" x14ac:dyDescent="0.35">
      <c r="A610" t="s">
        <v>116</v>
      </c>
      <c r="B610" t="s">
        <v>117</v>
      </c>
      <c r="C610" t="s">
        <v>4</v>
      </c>
      <c r="D610" t="s">
        <v>51</v>
      </c>
      <c r="E610" t="s">
        <v>2</v>
      </c>
      <c r="F610" t="s">
        <v>63</v>
      </c>
      <c r="G610" t="s">
        <v>19</v>
      </c>
      <c r="H610">
        <v>520.20000000000005</v>
      </c>
      <c r="I610">
        <v>578</v>
      </c>
      <c r="J610">
        <v>825</v>
      </c>
      <c r="K610">
        <v>895</v>
      </c>
      <c r="L610" t="s">
        <v>48</v>
      </c>
      <c r="M610" s="11">
        <v>30000</v>
      </c>
      <c r="Q610" t="str">
        <f t="shared" si="19"/>
        <v>Consid ABC3.2 Systemintegratör</v>
      </c>
      <c r="R610" s="61">
        <v>520</v>
      </c>
      <c r="S610" s="61">
        <v>578</v>
      </c>
      <c r="T610" s="61">
        <v>825</v>
      </c>
      <c r="U610" s="61">
        <v>895</v>
      </c>
      <c r="W610" s="61">
        <f t="shared" si="20"/>
        <v>0.03</v>
      </c>
      <c r="Z610" s="61"/>
      <c r="AA610" s="61"/>
      <c r="AB610" s="61"/>
      <c r="AC610" s="61"/>
    </row>
    <row r="611" spans="1:29" x14ac:dyDescent="0.35">
      <c r="A611" t="s">
        <v>116</v>
      </c>
      <c r="B611" t="s">
        <v>117</v>
      </c>
      <c r="C611" t="s">
        <v>4</v>
      </c>
      <c r="D611" t="s">
        <v>51</v>
      </c>
      <c r="E611" t="s">
        <v>3</v>
      </c>
      <c r="F611" t="s">
        <v>63</v>
      </c>
      <c r="G611" t="s">
        <v>20</v>
      </c>
      <c r="H611">
        <v>520.20000000000005</v>
      </c>
      <c r="I611">
        <v>578</v>
      </c>
      <c r="J611">
        <v>825</v>
      </c>
      <c r="K611">
        <v>895</v>
      </c>
      <c r="L611" t="s">
        <v>48</v>
      </c>
      <c r="M611" s="11">
        <v>30000</v>
      </c>
      <c r="Q611" t="str">
        <f t="shared" si="19"/>
        <v>Consid ABC3.3 Tekniker</v>
      </c>
      <c r="R611" s="61">
        <v>520</v>
      </c>
      <c r="S611" s="61">
        <v>578</v>
      </c>
      <c r="T611" s="61">
        <v>825</v>
      </c>
      <c r="U611" s="61">
        <v>895</v>
      </c>
      <c r="W611" s="61">
        <f t="shared" si="20"/>
        <v>0.03</v>
      </c>
      <c r="Z611" s="61"/>
      <c r="AA611" s="61"/>
      <c r="AB611" s="61"/>
      <c r="AC611" s="61"/>
    </row>
    <row r="612" spans="1:29" x14ac:dyDescent="0.35">
      <c r="A612" t="s">
        <v>116</v>
      </c>
      <c r="B612" t="s">
        <v>117</v>
      </c>
      <c r="C612" t="s">
        <v>4</v>
      </c>
      <c r="D612" t="s">
        <v>51</v>
      </c>
      <c r="E612" t="s">
        <v>3</v>
      </c>
      <c r="F612" t="s">
        <v>63</v>
      </c>
      <c r="G612" t="s">
        <v>21</v>
      </c>
      <c r="H612">
        <v>520.20000000000005</v>
      </c>
      <c r="I612">
        <v>578</v>
      </c>
      <c r="J612">
        <v>825</v>
      </c>
      <c r="K612">
        <v>895</v>
      </c>
      <c r="L612" t="s">
        <v>48</v>
      </c>
      <c r="M612" s="11">
        <v>30000</v>
      </c>
      <c r="Q612" t="str">
        <f t="shared" si="19"/>
        <v>Consid ABC3.4 Testare</v>
      </c>
      <c r="R612" s="61">
        <v>520</v>
      </c>
      <c r="S612" s="61">
        <v>578</v>
      </c>
      <c r="T612" s="61">
        <v>825</v>
      </c>
      <c r="U612" s="61">
        <v>895</v>
      </c>
      <c r="W612" s="61">
        <f t="shared" si="20"/>
        <v>0.03</v>
      </c>
      <c r="Z612" s="61"/>
      <c r="AA612" s="61"/>
      <c r="AB612" s="61"/>
      <c r="AC612" s="61"/>
    </row>
    <row r="613" spans="1:29" x14ac:dyDescent="0.35">
      <c r="A613" t="s">
        <v>116</v>
      </c>
      <c r="B613" t="s">
        <v>117</v>
      </c>
      <c r="C613" t="s">
        <v>4</v>
      </c>
      <c r="D613" t="s">
        <v>52</v>
      </c>
      <c r="E613" t="s">
        <v>2</v>
      </c>
      <c r="F613" t="s">
        <v>63</v>
      </c>
      <c r="G613" t="s">
        <v>53</v>
      </c>
      <c r="H613">
        <v>567</v>
      </c>
      <c r="I613">
        <v>630</v>
      </c>
      <c r="J613">
        <v>700</v>
      </c>
      <c r="K613">
        <v>775</v>
      </c>
      <c r="L613" t="s">
        <v>48</v>
      </c>
      <c r="M613" s="11">
        <v>30000</v>
      </c>
      <c r="Q613" t="str">
        <f t="shared" si="19"/>
        <v>Consid ABC4.1 Enterprisearkitekt</v>
      </c>
      <c r="R613" s="61">
        <v>567</v>
      </c>
      <c r="S613" s="61">
        <v>630</v>
      </c>
      <c r="T613" s="61">
        <v>700</v>
      </c>
      <c r="U613" s="61">
        <v>775</v>
      </c>
      <c r="W613" s="61">
        <f t="shared" si="20"/>
        <v>0.03</v>
      </c>
      <c r="Z613" s="61"/>
      <c r="AA613" s="61"/>
      <c r="AB613" s="61"/>
      <c r="AC613" s="61"/>
    </row>
    <row r="614" spans="1:29" x14ac:dyDescent="0.35">
      <c r="A614" t="s">
        <v>116</v>
      </c>
      <c r="B614" t="s">
        <v>117</v>
      </c>
      <c r="C614" t="s">
        <v>4</v>
      </c>
      <c r="D614" t="s">
        <v>52</v>
      </c>
      <c r="E614" t="s">
        <v>2</v>
      </c>
      <c r="F614" t="s">
        <v>63</v>
      </c>
      <c r="G614" t="s">
        <v>54</v>
      </c>
      <c r="H614">
        <v>567</v>
      </c>
      <c r="I614">
        <v>630</v>
      </c>
      <c r="J614">
        <v>700</v>
      </c>
      <c r="K614">
        <v>775</v>
      </c>
      <c r="L614" t="s">
        <v>48</v>
      </c>
      <c r="M614" s="11">
        <v>30000</v>
      </c>
      <c r="Q614" t="str">
        <f t="shared" si="19"/>
        <v>Consid ABC4.2 Verksamhetsarkitekt</v>
      </c>
      <c r="R614" s="61">
        <v>567</v>
      </c>
      <c r="S614" s="61">
        <v>630</v>
      </c>
      <c r="T614" s="61">
        <v>700</v>
      </c>
      <c r="U614" s="61">
        <v>775</v>
      </c>
      <c r="W614" s="61">
        <f t="shared" si="20"/>
        <v>0.03</v>
      </c>
      <c r="Z614" s="61"/>
      <c r="AA614" s="61"/>
      <c r="AB614" s="61"/>
      <c r="AC614" s="61"/>
    </row>
    <row r="615" spans="1:29" x14ac:dyDescent="0.35">
      <c r="A615" t="s">
        <v>116</v>
      </c>
      <c r="B615" t="s">
        <v>117</v>
      </c>
      <c r="C615" t="s">
        <v>4</v>
      </c>
      <c r="D615" t="s">
        <v>52</v>
      </c>
      <c r="E615" t="s">
        <v>2</v>
      </c>
      <c r="F615" t="s">
        <v>63</v>
      </c>
      <c r="G615" t="s">
        <v>55</v>
      </c>
      <c r="H615">
        <v>567</v>
      </c>
      <c r="I615">
        <v>630</v>
      </c>
      <c r="J615">
        <v>700</v>
      </c>
      <c r="K615">
        <v>775</v>
      </c>
      <c r="L615" t="s">
        <v>48</v>
      </c>
      <c r="M615" s="11">
        <v>30000</v>
      </c>
      <c r="Q615" t="str">
        <f t="shared" si="19"/>
        <v>Consid ABC4.3 Lösningsarkitekt</v>
      </c>
      <c r="R615" s="61">
        <v>567</v>
      </c>
      <c r="S615" s="61">
        <v>630</v>
      </c>
      <c r="T615" s="61">
        <v>700</v>
      </c>
      <c r="U615" s="61">
        <v>775</v>
      </c>
      <c r="W615" s="61">
        <f t="shared" si="20"/>
        <v>0.03</v>
      </c>
      <c r="Z615" s="61"/>
      <c r="AA615" s="61"/>
      <c r="AB615" s="61"/>
      <c r="AC615" s="61"/>
    </row>
    <row r="616" spans="1:29" x14ac:dyDescent="0.35">
      <c r="A616" t="s">
        <v>116</v>
      </c>
      <c r="B616" t="s">
        <v>117</v>
      </c>
      <c r="C616" t="s">
        <v>4</v>
      </c>
      <c r="D616" t="s">
        <v>52</v>
      </c>
      <c r="E616" t="s">
        <v>2</v>
      </c>
      <c r="F616" t="s">
        <v>63</v>
      </c>
      <c r="G616" t="s">
        <v>56</v>
      </c>
      <c r="H616">
        <v>567</v>
      </c>
      <c r="I616">
        <v>630</v>
      </c>
      <c r="J616">
        <v>700</v>
      </c>
      <c r="K616">
        <v>775</v>
      </c>
      <c r="L616" t="s">
        <v>48</v>
      </c>
      <c r="M616" s="11">
        <v>30000</v>
      </c>
      <c r="Q616" t="str">
        <f t="shared" si="19"/>
        <v>Consid ABC4.4 Mjukvaruarkitekt</v>
      </c>
      <c r="R616" s="61">
        <v>567</v>
      </c>
      <c r="S616" s="61">
        <v>630</v>
      </c>
      <c r="T616" s="61">
        <v>700</v>
      </c>
      <c r="U616" s="61">
        <v>775</v>
      </c>
      <c r="W616" s="61">
        <f t="shared" si="20"/>
        <v>0.03</v>
      </c>
      <c r="Z616" s="61"/>
      <c r="AA616" s="61"/>
      <c r="AB616" s="61"/>
      <c r="AC616" s="61"/>
    </row>
    <row r="617" spans="1:29" x14ac:dyDescent="0.35">
      <c r="A617" t="s">
        <v>116</v>
      </c>
      <c r="B617" t="s">
        <v>117</v>
      </c>
      <c r="C617" t="s">
        <v>4</v>
      </c>
      <c r="D617" t="s">
        <v>52</v>
      </c>
      <c r="E617" t="s">
        <v>2</v>
      </c>
      <c r="F617" t="s">
        <v>63</v>
      </c>
      <c r="G617" t="s">
        <v>57</v>
      </c>
      <c r="H617">
        <v>567</v>
      </c>
      <c r="I617">
        <v>630</v>
      </c>
      <c r="J617">
        <v>700</v>
      </c>
      <c r="K617">
        <v>775</v>
      </c>
      <c r="L617" t="s">
        <v>48</v>
      </c>
      <c r="M617" s="11">
        <v>30000</v>
      </c>
      <c r="Q617" t="str">
        <f t="shared" si="19"/>
        <v>Consid ABC4.5 Infrastrukturarkitekt</v>
      </c>
      <c r="R617" s="61">
        <v>567</v>
      </c>
      <c r="S617" s="61">
        <v>630</v>
      </c>
      <c r="T617" s="61">
        <v>700</v>
      </c>
      <c r="U617" s="61">
        <v>775</v>
      </c>
      <c r="W617" s="61">
        <f t="shared" si="20"/>
        <v>0.03</v>
      </c>
      <c r="Z617" s="61"/>
      <c r="AA617" s="61"/>
      <c r="AB617" s="61"/>
      <c r="AC617" s="61"/>
    </row>
    <row r="618" spans="1:29" x14ac:dyDescent="0.35">
      <c r="A618" t="s">
        <v>116</v>
      </c>
      <c r="B618" t="s">
        <v>117</v>
      </c>
      <c r="C618" t="s">
        <v>4</v>
      </c>
      <c r="D618" t="s">
        <v>58</v>
      </c>
      <c r="E618" t="s">
        <v>2</v>
      </c>
      <c r="F618" t="s">
        <v>63</v>
      </c>
      <c r="G618" t="s">
        <v>22</v>
      </c>
      <c r="H618">
        <v>450</v>
      </c>
      <c r="I618">
        <v>500</v>
      </c>
      <c r="J618">
        <v>700</v>
      </c>
      <c r="K618">
        <v>775</v>
      </c>
      <c r="L618" t="s">
        <v>48</v>
      </c>
      <c r="M618" s="11">
        <v>30000</v>
      </c>
      <c r="Q618" t="str">
        <f t="shared" si="19"/>
        <v>Consid ABC5.1 Säkerhetsstrateg/Säkerhetsanalytiker</v>
      </c>
      <c r="R618" s="61">
        <v>450</v>
      </c>
      <c r="S618" s="61">
        <v>500</v>
      </c>
      <c r="T618" s="61">
        <v>700</v>
      </c>
      <c r="U618" s="61">
        <v>775</v>
      </c>
      <c r="W618" s="61">
        <f t="shared" si="20"/>
        <v>0.03</v>
      </c>
      <c r="Z618" s="61"/>
      <c r="AA618" s="61"/>
      <c r="AB618" s="61"/>
      <c r="AC618" s="61"/>
    </row>
    <row r="619" spans="1:29" x14ac:dyDescent="0.35">
      <c r="A619" t="s">
        <v>116</v>
      </c>
      <c r="B619" t="s">
        <v>117</v>
      </c>
      <c r="C619" t="s">
        <v>4</v>
      </c>
      <c r="D619" t="s">
        <v>58</v>
      </c>
      <c r="E619" t="s">
        <v>2</v>
      </c>
      <c r="F619" t="s">
        <v>63</v>
      </c>
      <c r="G619" t="s">
        <v>23</v>
      </c>
      <c r="H619">
        <v>450</v>
      </c>
      <c r="I619">
        <v>500</v>
      </c>
      <c r="J619">
        <v>700</v>
      </c>
      <c r="K619">
        <v>775</v>
      </c>
      <c r="L619" t="s">
        <v>48</v>
      </c>
      <c r="M619" s="11">
        <v>30000</v>
      </c>
      <c r="Q619" t="str">
        <f t="shared" si="19"/>
        <v>Consid ABC5.2 Risk Management</v>
      </c>
      <c r="R619" s="61">
        <v>450</v>
      </c>
      <c r="S619" s="61">
        <v>500</v>
      </c>
      <c r="T619" s="61">
        <v>700</v>
      </c>
      <c r="U619" s="61">
        <v>775</v>
      </c>
      <c r="W619" s="61">
        <f t="shared" si="20"/>
        <v>0.03</v>
      </c>
      <c r="Z619" s="61"/>
      <c r="AA619" s="61"/>
      <c r="AB619" s="61"/>
      <c r="AC619" s="61"/>
    </row>
    <row r="620" spans="1:29" x14ac:dyDescent="0.35">
      <c r="A620" t="s">
        <v>116</v>
      </c>
      <c r="B620" t="s">
        <v>117</v>
      </c>
      <c r="C620" t="s">
        <v>4</v>
      </c>
      <c r="D620" t="s">
        <v>58</v>
      </c>
      <c r="E620" t="s">
        <v>3</v>
      </c>
      <c r="F620" t="s">
        <v>63</v>
      </c>
      <c r="G620" t="s">
        <v>24</v>
      </c>
      <c r="H620">
        <v>450</v>
      </c>
      <c r="I620">
        <v>500</v>
      </c>
      <c r="J620">
        <v>700</v>
      </c>
      <c r="K620">
        <v>775</v>
      </c>
      <c r="L620" t="s">
        <v>48</v>
      </c>
      <c r="M620" s="11">
        <v>30000</v>
      </c>
      <c r="Q620" t="str">
        <f t="shared" si="19"/>
        <v>Consid ABC5.3 Säkerhetstekniker</v>
      </c>
      <c r="R620" s="61">
        <v>450</v>
      </c>
      <c r="S620" s="61">
        <v>500</v>
      </c>
      <c r="T620" s="61">
        <v>700</v>
      </c>
      <c r="U620" s="61">
        <v>775</v>
      </c>
      <c r="W620" s="61">
        <f t="shared" si="20"/>
        <v>0.03</v>
      </c>
      <c r="Z620" s="61"/>
      <c r="AA620" s="61"/>
      <c r="AB620" s="61"/>
      <c r="AC620" s="61"/>
    </row>
    <row r="621" spans="1:29" x14ac:dyDescent="0.35">
      <c r="A621" t="s">
        <v>116</v>
      </c>
      <c r="B621" t="s">
        <v>117</v>
      </c>
      <c r="C621" t="s">
        <v>4</v>
      </c>
      <c r="D621" t="s">
        <v>59</v>
      </c>
      <c r="E621" t="s">
        <v>2</v>
      </c>
      <c r="F621" t="s">
        <v>63</v>
      </c>
      <c r="G621" t="s">
        <v>60</v>
      </c>
      <c r="H621">
        <v>520.20000000000005</v>
      </c>
      <c r="I621">
        <v>578</v>
      </c>
      <c r="J621">
        <v>825</v>
      </c>
      <c r="K621">
        <v>895</v>
      </c>
      <c r="L621" t="s">
        <v>48</v>
      </c>
      <c r="M621" s="11">
        <v>30000</v>
      </c>
      <c r="Q621" t="str">
        <f t="shared" si="19"/>
        <v>Consid ABC6.1 Webbstrateg</v>
      </c>
      <c r="R621" s="61">
        <v>520</v>
      </c>
      <c r="S621" s="61">
        <v>578</v>
      </c>
      <c r="T621" s="61">
        <v>825</v>
      </c>
      <c r="U621" s="61">
        <v>895</v>
      </c>
      <c r="W621" s="61">
        <f t="shared" si="20"/>
        <v>0.03</v>
      </c>
      <c r="Z621" s="61"/>
      <c r="AA621" s="61"/>
      <c r="AB621" s="61"/>
      <c r="AC621" s="61"/>
    </row>
    <row r="622" spans="1:29" x14ac:dyDescent="0.35">
      <c r="A622" t="s">
        <v>116</v>
      </c>
      <c r="B622" t="s">
        <v>117</v>
      </c>
      <c r="C622" t="s">
        <v>4</v>
      </c>
      <c r="D622" t="s">
        <v>59</v>
      </c>
      <c r="E622" t="s">
        <v>2</v>
      </c>
      <c r="F622" t="s">
        <v>63</v>
      </c>
      <c r="G622" t="s">
        <v>25</v>
      </c>
      <c r="H622">
        <v>520.20000000000005</v>
      </c>
      <c r="I622">
        <v>578</v>
      </c>
      <c r="J622">
        <v>825</v>
      </c>
      <c r="K622">
        <v>895</v>
      </c>
      <c r="L622" t="s">
        <v>48</v>
      </c>
      <c r="M622" s="11">
        <v>30000</v>
      </c>
      <c r="Q622" t="str">
        <f t="shared" si="19"/>
        <v>Consid ABC6.2 Interaktionsdesigner</v>
      </c>
      <c r="R622" s="61">
        <v>520</v>
      </c>
      <c r="S622" s="61">
        <v>578</v>
      </c>
      <c r="T622" s="61">
        <v>825</v>
      </c>
      <c r="U622" s="61">
        <v>895</v>
      </c>
      <c r="W622" s="61">
        <f t="shared" si="20"/>
        <v>0.03</v>
      </c>
      <c r="Z622" s="61"/>
      <c r="AA622" s="61"/>
      <c r="AB622" s="61"/>
      <c r="AC622" s="61"/>
    </row>
    <row r="623" spans="1:29" x14ac:dyDescent="0.35">
      <c r="A623" t="s">
        <v>116</v>
      </c>
      <c r="B623" t="s">
        <v>117</v>
      </c>
      <c r="C623" t="s">
        <v>4</v>
      </c>
      <c r="D623" t="s">
        <v>59</v>
      </c>
      <c r="E623" t="s">
        <v>2</v>
      </c>
      <c r="F623" t="s">
        <v>63</v>
      </c>
      <c r="G623" t="s">
        <v>26</v>
      </c>
      <c r="H623">
        <v>520.20000000000005</v>
      </c>
      <c r="I623">
        <v>578</v>
      </c>
      <c r="J623">
        <v>825</v>
      </c>
      <c r="K623">
        <v>895</v>
      </c>
      <c r="L623" t="s">
        <v>48</v>
      </c>
      <c r="M623" s="11">
        <v>30000</v>
      </c>
      <c r="Q623" t="str">
        <f t="shared" si="19"/>
        <v>Consid ABC6.3 Grafisk formgivare</v>
      </c>
      <c r="R623" s="61">
        <v>520</v>
      </c>
      <c r="S623" s="61">
        <v>578</v>
      </c>
      <c r="T623" s="61">
        <v>825</v>
      </c>
      <c r="U623" s="61">
        <v>895</v>
      </c>
      <c r="W623" s="61">
        <f t="shared" si="20"/>
        <v>0.03</v>
      </c>
      <c r="Z623" s="61"/>
      <c r="AA623" s="61"/>
      <c r="AB623" s="61"/>
      <c r="AC623" s="61"/>
    </row>
    <row r="624" spans="1:29" x14ac:dyDescent="0.35">
      <c r="A624" t="s">
        <v>116</v>
      </c>
      <c r="B624" t="s">
        <v>117</v>
      </c>
      <c r="C624" t="s">
        <v>4</v>
      </c>
      <c r="D624" t="s">
        <v>59</v>
      </c>
      <c r="E624" t="s">
        <v>3</v>
      </c>
      <c r="F624" t="s">
        <v>63</v>
      </c>
      <c r="G624" t="s">
        <v>27</v>
      </c>
      <c r="H624">
        <v>520.20000000000005</v>
      </c>
      <c r="I624">
        <v>578</v>
      </c>
      <c r="J624">
        <v>825</v>
      </c>
      <c r="K624">
        <v>895</v>
      </c>
      <c r="L624" t="s">
        <v>48</v>
      </c>
      <c r="M624" s="11">
        <v>30000</v>
      </c>
      <c r="Q624" t="str">
        <f t="shared" si="19"/>
        <v>Consid ABC6.4 Testare av användbarhet</v>
      </c>
      <c r="R624" s="61">
        <v>520</v>
      </c>
      <c r="S624" s="61">
        <v>578</v>
      </c>
      <c r="T624" s="61">
        <v>825</v>
      </c>
      <c r="U624" s="61">
        <v>895</v>
      </c>
      <c r="W624" s="61">
        <f t="shared" si="20"/>
        <v>0.03</v>
      </c>
      <c r="Z624" s="61"/>
      <c r="AA624" s="61"/>
      <c r="AB624" s="61"/>
      <c r="AC624" s="61"/>
    </row>
    <row r="625" spans="1:29" x14ac:dyDescent="0.35">
      <c r="A625" t="s">
        <v>116</v>
      </c>
      <c r="B625" t="s">
        <v>117</v>
      </c>
      <c r="C625" t="s">
        <v>4</v>
      </c>
      <c r="D625" t="s">
        <v>61</v>
      </c>
      <c r="E625" t="s">
        <v>2</v>
      </c>
      <c r="F625" t="s">
        <v>63</v>
      </c>
      <c r="G625" t="s">
        <v>62</v>
      </c>
      <c r="H625">
        <v>232.20000000000002</v>
      </c>
      <c r="I625">
        <v>258</v>
      </c>
      <c r="J625">
        <v>368</v>
      </c>
      <c r="K625">
        <v>525</v>
      </c>
      <c r="L625" t="s">
        <v>48</v>
      </c>
      <c r="M625" s="11">
        <v>30000</v>
      </c>
      <c r="Q625" t="str">
        <f t="shared" si="19"/>
        <v>Consid ABC7.1 Teknikstöd – på plats</v>
      </c>
      <c r="R625" s="61">
        <v>232</v>
      </c>
      <c r="S625" s="61">
        <v>258</v>
      </c>
      <c r="T625" s="61">
        <v>368</v>
      </c>
      <c r="U625" s="61">
        <v>525</v>
      </c>
      <c r="W625" s="61">
        <f t="shared" si="20"/>
        <v>0.03</v>
      </c>
      <c r="Z625" s="61"/>
      <c r="AA625" s="61"/>
      <c r="AB625" s="61"/>
      <c r="AC625" s="61"/>
    </row>
    <row r="626" spans="1:29" x14ac:dyDescent="0.35">
      <c r="A626" t="s">
        <v>116</v>
      </c>
      <c r="B626" t="s">
        <v>117</v>
      </c>
      <c r="C626" t="s">
        <v>5</v>
      </c>
      <c r="D626" t="s">
        <v>47</v>
      </c>
      <c r="E626" t="s">
        <v>2</v>
      </c>
      <c r="F626" t="s">
        <v>63</v>
      </c>
      <c r="G626" t="s">
        <v>10</v>
      </c>
      <c r="H626">
        <v>567</v>
      </c>
      <c r="I626">
        <v>630</v>
      </c>
      <c r="J626">
        <v>700</v>
      </c>
      <c r="K626">
        <v>780</v>
      </c>
      <c r="L626" t="s">
        <v>48</v>
      </c>
      <c r="M626" s="11">
        <v>30000</v>
      </c>
      <c r="Q626" t="str">
        <f t="shared" si="19"/>
        <v>Consid ABD1.1 IT- eller Digitaliseringsstrateg</v>
      </c>
      <c r="R626" s="61">
        <v>567</v>
      </c>
      <c r="S626" s="61">
        <v>630</v>
      </c>
      <c r="T626" s="61">
        <v>700</v>
      </c>
      <c r="U626" s="61">
        <v>780</v>
      </c>
      <c r="W626" s="61">
        <f t="shared" si="20"/>
        <v>0.03</v>
      </c>
      <c r="Z626" s="61"/>
      <c r="AA626" s="61"/>
      <c r="AB626" s="61"/>
      <c r="AC626" s="61"/>
    </row>
    <row r="627" spans="1:29" x14ac:dyDescent="0.35">
      <c r="A627" t="s">
        <v>116</v>
      </c>
      <c r="B627" t="s">
        <v>117</v>
      </c>
      <c r="C627" t="s">
        <v>5</v>
      </c>
      <c r="D627" t="s">
        <v>47</v>
      </c>
      <c r="E627" t="s">
        <v>2</v>
      </c>
      <c r="F627" t="s">
        <v>63</v>
      </c>
      <c r="G627" t="s">
        <v>11</v>
      </c>
      <c r="H627">
        <v>567</v>
      </c>
      <c r="I627">
        <v>630</v>
      </c>
      <c r="J627">
        <v>700</v>
      </c>
      <c r="K627">
        <v>780</v>
      </c>
      <c r="L627" t="s">
        <v>48</v>
      </c>
      <c r="M627" s="11">
        <v>30000</v>
      </c>
      <c r="Q627" t="str">
        <f t="shared" si="19"/>
        <v>Consid ABD1.2 Modelleringsledare</v>
      </c>
      <c r="R627" s="61">
        <v>567</v>
      </c>
      <c r="S627" s="61">
        <v>630</v>
      </c>
      <c r="T627" s="61">
        <v>700</v>
      </c>
      <c r="U627" s="61">
        <v>780</v>
      </c>
      <c r="W627" s="61">
        <f t="shared" si="20"/>
        <v>0.03</v>
      </c>
      <c r="Z627" s="61"/>
      <c r="AA627" s="61"/>
      <c r="AB627" s="61"/>
      <c r="AC627" s="61"/>
    </row>
    <row r="628" spans="1:29" x14ac:dyDescent="0.35">
      <c r="A628" t="s">
        <v>116</v>
      </c>
      <c r="B628" t="s">
        <v>117</v>
      </c>
      <c r="C628" t="s">
        <v>5</v>
      </c>
      <c r="D628" t="s">
        <v>47</v>
      </c>
      <c r="E628" t="s">
        <v>2</v>
      </c>
      <c r="F628" t="s">
        <v>63</v>
      </c>
      <c r="G628" t="s">
        <v>49</v>
      </c>
      <c r="H628">
        <v>567</v>
      </c>
      <c r="I628">
        <v>630</v>
      </c>
      <c r="J628">
        <v>700</v>
      </c>
      <c r="K628">
        <v>780</v>
      </c>
      <c r="L628" t="s">
        <v>48</v>
      </c>
      <c r="M628" s="11">
        <v>30000</v>
      </c>
      <c r="Q628" t="str">
        <f t="shared" si="19"/>
        <v>Consid ABD1.3 Kravställare/Kravanalytiker</v>
      </c>
      <c r="R628" s="61">
        <v>567</v>
      </c>
      <c r="S628" s="61">
        <v>630</v>
      </c>
      <c r="T628" s="61">
        <v>700</v>
      </c>
      <c r="U628" s="61">
        <v>780</v>
      </c>
      <c r="W628" s="61">
        <f t="shared" si="20"/>
        <v>0.03</v>
      </c>
      <c r="Z628" s="61"/>
      <c r="AA628" s="61"/>
      <c r="AB628" s="61"/>
      <c r="AC628" s="61"/>
    </row>
    <row r="629" spans="1:29" x14ac:dyDescent="0.35">
      <c r="A629" t="s">
        <v>116</v>
      </c>
      <c r="B629" t="s">
        <v>117</v>
      </c>
      <c r="C629" t="s">
        <v>5</v>
      </c>
      <c r="D629" t="s">
        <v>47</v>
      </c>
      <c r="E629" t="s">
        <v>2</v>
      </c>
      <c r="F629" t="s">
        <v>63</v>
      </c>
      <c r="G629" t="s">
        <v>12</v>
      </c>
      <c r="H629">
        <v>567</v>
      </c>
      <c r="I629">
        <v>630</v>
      </c>
      <c r="J629">
        <v>700</v>
      </c>
      <c r="K629">
        <v>780</v>
      </c>
      <c r="L629" t="s">
        <v>48</v>
      </c>
      <c r="M629" s="11">
        <v>30000</v>
      </c>
      <c r="Q629" t="str">
        <f t="shared" si="19"/>
        <v>Consid ABD1.4 Metodstöd</v>
      </c>
      <c r="R629" s="61">
        <v>567</v>
      </c>
      <c r="S629" s="61">
        <v>630</v>
      </c>
      <c r="T629" s="61">
        <v>700</v>
      </c>
      <c r="U629" s="61">
        <v>780</v>
      </c>
      <c r="W629" s="61">
        <f t="shared" si="20"/>
        <v>0.03</v>
      </c>
      <c r="Z629" s="61"/>
      <c r="AA629" s="61"/>
      <c r="AB629" s="61"/>
      <c r="AC629" s="61"/>
    </row>
    <row r="630" spans="1:29" x14ac:dyDescent="0.35">
      <c r="A630" t="s">
        <v>116</v>
      </c>
      <c r="B630" t="s">
        <v>117</v>
      </c>
      <c r="C630" t="s">
        <v>5</v>
      </c>
      <c r="D630" t="s">
        <v>50</v>
      </c>
      <c r="E630" t="s">
        <v>2</v>
      </c>
      <c r="F630" t="s">
        <v>63</v>
      </c>
      <c r="G630" t="s">
        <v>13</v>
      </c>
      <c r="H630">
        <v>501.3</v>
      </c>
      <c r="I630">
        <v>557</v>
      </c>
      <c r="J630">
        <v>795</v>
      </c>
      <c r="K630">
        <v>1050</v>
      </c>
      <c r="L630" t="s">
        <v>48</v>
      </c>
      <c r="M630" s="11">
        <v>30000</v>
      </c>
      <c r="Q630" t="str">
        <f t="shared" si="19"/>
        <v>Consid ABD2.1 Projektledare</v>
      </c>
      <c r="R630" s="61">
        <v>501</v>
      </c>
      <c r="S630" s="61">
        <v>557</v>
      </c>
      <c r="T630" s="61">
        <v>795</v>
      </c>
      <c r="U630" s="61">
        <v>1050</v>
      </c>
      <c r="W630" s="61">
        <f t="shared" si="20"/>
        <v>0.03</v>
      </c>
      <c r="Z630" s="61"/>
      <c r="AA630" s="61"/>
      <c r="AB630" s="61"/>
      <c r="AC630" s="61"/>
    </row>
    <row r="631" spans="1:29" x14ac:dyDescent="0.35">
      <c r="A631" t="s">
        <v>116</v>
      </c>
      <c r="B631" t="s">
        <v>117</v>
      </c>
      <c r="C631" t="s">
        <v>5</v>
      </c>
      <c r="D631" t="s">
        <v>50</v>
      </c>
      <c r="E631" t="s">
        <v>2</v>
      </c>
      <c r="F631" t="s">
        <v>63</v>
      </c>
      <c r="G631" t="s">
        <v>14</v>
      </c>
      <c r="H631">
        <v>501.3</v>
      </c>
      <c r="I631">
        <v>557</v>
      </c>
      <c r="J631">
        <v>795</v>
      </c>
      <c r="K631">
        <v>1050</v>
      </c>
      <c r="L631" t="s">
        <v>48</v>
      </c>
      <c r="M631" s="11">
        <v>30000</v>
      </c>
      <c r="Q631" t="str">
        <f t="shared" si="19"/>
        <v>Consid ABD2.2 Teknisk projektledare</v>
      </c>
      <c r="R631" s="61">
        <v>501</v>
      </c>
      <c r="S631" s="61">
        <v>557</v>
      </c>
      <c r="T631" s="61">
        <v>795</v>
      </c>
      <c r="U631" s="61">
        <v>1050</v>
      </c>
      <c r="W631" s="61">
        <f t="shared" si="20"/>
        <v>0.03</v>
      </c>
      <c r="Z631" s="61"/>
      <c r="AA631" s="61"/>
      <c r="AB631" s="61"/>
      <c r="AC631" s="61"/>
    </row>
    <row r="632" spans="1:29" x14ac:dyDescent="0.35">
      <c r="A632" t="s">
        <v>116</v>
      </c>
      <c r="B632" t="s">
        <v>117</v>
      </c>
      <c r="C632" t="s">
        <v>5</v>
      </c>
      <c r="D632" t="s">
        <v>50</v>
      </c>
      <c r="E632" t="s">
        <v>2</v>
      </c>
      <c r="F632" t="s">
        <v>63</v>
      </c>
      <c r="G632" t="s">
        <v>15</v>
      </c>
      <c r="H632">
        <v>501.3</v>
      </c>
      <c r="I632">
        <v>557</v>
      </c>
      <c r="J632">
        <v>795</v>
      </c>
      <c r="K632">
        <v>1050</v>
      </c>
      <c r="L632" t="s">
        <v>48</v>
      </c>
      <c r="M632" s="11">
        <v>30000</v>
      </c>
      <c r="Q632" t="str">
        <f t="shared" si="19"/>
        <v>Consid ABD2.3 Process-/Förändringsledare</v>
      </c>
      <c r="R632" s="61">
        <v>501</v>
      </c>
      <c r="S632" s="61">
        <v>557</v>
      </c>
      <c r="T632" s="61">
        <v>795</v>
      </c>
      <c r="U632" s="61">
        <v>1050</v>
      </c>
      <c r="W632" s="61">
        <f t="shared" si="20"/>
        <v>0.03</v>
      </c>
      <c r="Z632" s="61"/>
      <c r="AA632" s="61"/>
      <c r="AB632" s="61"/>
      <c r="AC632" s="61"/>
    </row>
    <row r="633" spans="1:29" x14ac:dyDescent="0.35">
      <c r="A633" t="s">
        <v>116</v>
      </c>
      <c r="B633" t="s">
        <v>117</v>
      </c>
      <c r="C633" t="s">
        <v>5</v>
      </c>
      <c r="D633" t="s">
        <v>50</v>
      </c>
      <c r="E633" t="s">
        <v>2</v>
      </c>
      <c r="F633" t="s">
        <v>63</v>
      </c>
      <c r="G633" t="s">
        <v>16</v>
      </c>
      <c r="H633">
        <v>501.3</v>
      </c>
      <c r="I633">
        <v>557</v>
      </c>
      <c r="J633">
        <v>795</v>
      </c>
      <c r="K633">
        <v>1050</v>
      </c>
      <c r="L633" t="s">
        <v>48</v>
      </c>
      <c r="M633" s="11">
        <v>30000</v>
      </c>
      <c r="Q633" t="str">
        <f t="shared" si="19"/>
        <v>Consid ABD2.4 Testledare</v>
      </c>
      <c r="R633" s="61">
        <v>501</v>
      </c>
      <c r="S633" s="61">
        <v>557</v>
      </c>
      <c r="T633" s="61">
        <v>795</v>
      </c>
      <c r="U633" s="61">
        <v>1050</v>
      </c>
      <c r="W633" s="61">
        <f t="shared" si="20"/>
        <v>0.03</v>
      </c>
      <c r="Z633" s="61"/>
      <c r="AA633" s="61"/>
      <c r="AB633" s="61"/>
      <c r="AC633" s="61"/>
    </row>
    <row r="634" spans="1:29" x14ac:dyDescent="0.35">
      <c r="A634" t="s">
        <v>116</v>
      </c>
      <c r="B634" t="s">
        <v>117</v>
      </c>
      <c r="C634" t="s">
        <v>5</v>
      </c>
      <c r="D634" t="s">
        <v>50</v>
      </c>
      <c r="E634" t="s">
        <v>2</v>
      </c>
      <c r="F634" t="s">
        <v>63</v>
      </c>
      <c r="G634" t="s">
        <v>17</v>
      </c>
      <c r="H634">
        <v>501.3</v>
      </c>
      <c r="I634">
        <v>557</v>
      </c>
      <c r="J634">
        <v>795</v>
      </c>
      <c r="K634">
        <v>1050</v>
      </c>
      <c r="L634" t="s">
        <v>48</v>
      </c>
      <c r="M634" s="11">
        <v>30000</v>
      </c>
      <c r="Q634" t="str">
        <f t="shared" si="19"/>
        <v>Consid ABD2.5 IT-controller</v>
      </c>
      <c r="R634" s="61">
        <v>501</v>
      </c>
      <c r="S634" s="61">
        <v>557</v>
      </c>
      <c r="T634" s="61">
        <v>795</v>
      </c>
      <c r="U634" s="61">
        <v>1050</v>
      </c>
      <c r="W634" s="61">
        <f t="shared" si="20"/>
        <v>0.03</v>
      </c>
      <c r="Z634" s="61"/>
      <c r="AA634" s="61"/>
      <c r="AB634" s="61"/>
      <c r="AC634" s="61"/>
    </row>
    <row r="635" spans="1:29" x14ac:dyDescent="0.35">
      <c r="A635" t="s">
        <v>116</v>
      </c>
      <c r="B635" t="s">
        <v>117</v>
      </c>
      <c r="C635" t="s">
        <v>5</v>
      </c>
      <c r="D635" t="s">
        <v>51</v>
      </c>
      <c r="E635" t="s">
        <v>2</v>
      </c>
      <c r="F635" t="s">
        <v>63</v>
      </c>
      <c r="G635" t="s">
        <v>18</v>
      </c>
      <c r="H635">
        <v>520.20000000000005</v>
      </c>
      <c r="I635">
        <v>578</v>
      </c>
      <c r="J635">
        <v>825</v>
      </c>
      <c r="K635">
        <v>895</v>
      </c>
      <c r="L635" t="s">
        <v>48</v>
      </c>
      <c r="M635" s="11">
        <v>30000</v>
      </c>
      <c r="Q635" t="str">
        <f t="shared" si="19"/>
        <v>Consid ABD3.1 Systemutvecklare</v>
      </c>
      <c r="R635" s="61">
        <v>520</v>
      </c>
      <c r="S635" s="61">
        <v>578</v>
      </c>
      <c r="T635" s="61">
        <v>825</v>
      </c>
      <c r="U635" s="61">
        <v>895</v>
      </c>
      <c r="W635" s="61">
        <f t="shared" si="20"/>
        <v>0.03</v>
      </c>
      <c r="Z635" s="61"/>
      <c r="AA635" s="61"/>
      <c r="AB635" s="61"/>
      <c r="AC635" s="61"/>
    </row>
    <row r="636" spans="1:29" x14ac:dyDescent="0.35">
      <c r="A636" t="s">
        <v>116</v>
      </c>
      <c r="B636" t="s">
        <v>117</v>
      </c>
      <c r="C636" t="s">
        <v>5</v>
      </c>
      <c r="D636" t="s">
        <v>51</v>
      </c>
      <c r="E636" t="s">
        <v>2</v>
      </c>
      <c r="F636" t="s">
        <v>63</v>
      </c>
      <c r="G636" t="s">
        <v>19</v>
      </c>
      <c r="H636">
        <v>520.20000000000005</v>
      </c>
      <c r="I636">
        <v>578</v>
      </c>
      <c r="J636">
        <v>825</v>
      </c>
      <c r="K636">
        <v>895</v>
      </c>
      <c r="L636" t="s">
        <v>48</v>
      </c>
      <c r="M636" s="11">
        <v>30000</v>
      </c>
      <c r="Q636" t="str">
        <f t="shared" si="19"/>
        <v>Consid ABD3.2 Systemintegratör</v>
      </c>
      <c r="R636" s="61">
        <v>520</v>
      </c>
      <c r="S636" s="61">
        <v>578</v>
      </c>
      <c r="T636" s="61">
        <v>825</v>
      </c>
      <c r="U636" s="61">
        <v>895</v>
      </c>
      <c r="W636" s="61">
        <f t="shared" si="20"/>
        <v>0.03</v>
      </c>
      <c r="Z636" s="61"/>
      <c r="AA636" s="61"/>
      <c r="AB636" s="61"/>
      <c r="AC636" s="61"/>
    </row>
    <row r="637" spans="1:29" x14ac:dyDescent="0.35">
      <c r="A637" t="s">
        <v>116</v>
      </c>
      <c r="B637" t="s">
        <v>117</v>
      </c>
      <c r="C637" t="s">
        <v>5</v>
      </c>
      <c r="D637" t="s">
        <v>51</v>
      </c>
      <c r="E637" t="s">
        <v>3</v>
      </c>
      <c r="F637" t="s">
        <v>63</v>
      </c>
      <c r="G637" t="s">
        <v>20</v>
      </c>
      <c r="H637">
        <v>520.20000000000005</v>
      </c>
      <c r="I637">
        <v>578</v>
      </c>
      <c r="J637">
        <v>825</v>
      </c>
      <c r="K637">
        <v>895</v>
      </c>
      <c r="L637" t="s">
        <v>48</v>
      </c>
      <c r="M637" s="11">
        <v>30000</v>
      </c>
      <c r="Q637" t="str">
        <f t="shared" si="19"/>
        <v>Consid ABD3.3 Tekniker</v>
      </c>
      <c r="R637" s="61">
        <v>520</v>
      </c>
      <c r="S637" s="61">
        <v>578</v>
      </c>
      <c r="T637" s="61">
        <v>825</v>
      </c>
      <c r="U637" s="61">
        <v>895</v>
      </c>
      <c r="W637" s="61">
        <f t="shared" si="20"/>
        <v>0.03</v>
      </c>
      <c r="Z637" s="61"/>
      <c r="AA637" s="61"/>
      <c r="AB637" s="61"/>
      <c r="AC637" s="61"/>
    </row>
    <row r="638" spans="1:29" x14ac:dyDescent="0.35">
      <c r="A638" t="s">
        <v>116</v>
      </c>
      <c r="B638" t="s">
        <v>117</v>
      </c>
      <c r="C638" t="s">
        <v>5</v>
      </c>
      <c r="D638" t="s">
        <v>51</v>
      </c>
      <c r="E638" t="s">
        <v>3</v>
      </c>
      <c r="F638" t="s">
        <v>63</v>
      </c>
      <c r="G638" t="s">
        <v>21</v>
      </c>
      <c r="H638">
        <v>520.20000000000005</v>
      </c>
      <c r="I638">
        <v>578</v>
      </c>
      <c r="J638">
        <v>825</v>
      </c>
      <c r="K638">
        <v>895</v>
      </c>
      <c r="L638" t="s">
        <v>48</v>
      </c>
      <c r="M638" s="11">
        <v>30000</v>
      </c>
      <c r="Q638" t="str">
        <f t="shared" si="19"/>
        <v>Consid ABD3.4 Testare</v>
      </c>
      <c r="R638" s="61">
        <v>520</v>
      </c>
      <c r="S638" s="61">
        <v>578</v>
      </c>
      <c r="T638" s="61">
        <v>825</v>
      </c>
      <c r="U638" s="61">
        <v>895</v>
      </c>
      <c r="W638" s="61">
        <f t="shared" si="20"/>
        <v>0.03</v>
      </c>
      <c r="Z638" s="61"/>
      <c r="AA638" s="61"/>
      <c r="AB638" s="61"/>
      <c r="AC638" s="61"/>
    </row>
    <row r="639" spans="1:29" x14ac:dyDescent="0.35">
      <c r="A639" t="s">
        <v>116</v>
      </c>
      <c r="B639" t="s">
        <v>117</v>
      </c>
      <c r="C639" t="s">
        <v>5</v>
      </c>
      <c r="D639" t="s">
        <v>52</v>
      </c>
      <c r="E639" t="s">
        <v>2</v>
      </c>
      <c r="F639" t="s">
        <v>63</v>
      </c>
      <c r="G639" t="s">
        <v>53</v>
      </c>
      <c r="H639">
        <v>567</v>
      </c>
      <c r="I639">
        <v>630</v>
      </c>
      <c r="J639">
        <v>700</v>
      </c>
      <c r="K639">
        <v>775</v>
      </c>
      <c r="L639" t="s">
        <v>48</v>
      </c>
      <c r="M639" s="11">
        <v>30000</v>
      </c>
      <c r="Q639" t="str">
        <f t="shared" si="19"/>
        <v>Consid ABD4.1 Enterprisearkitekt</v>
      </c>
      <c r="R639" s="61">
        <v>567</v>
      </c>
      <c r="S639" s="61">
        <v>630</v>
      </c>
      <c r="T639" s="61">
        <v>700</v>
      </c>
      <c r="U639" s="61">
        <v>775</v>
      </c>
      <c r="W639" s="61">
        <f t="shared" si="20"/>
        <v>0.03</v>
      </c>
      <c r="Z639" s="61"/>
      <c r="AA639" s="61"/>
      <c r="AB639" s="61"/>
      <c r="AC639" s="61"/>
    </row>
    <row r="640" spans="1:29" x14ac:dyDescent="0.35">
      <c r="A640" t="s">
        <v>116</v>
      </c>
      <c r="B640" t="s">
        <v>117</v>
      </c>
      <c r="C640" t="s">
        <v>5</v>
      </c>
      <c r="D640" t="s">
        <v>52</v>
      </c>
      <c r="E640" t="s">
        <v>2</v>
      </c>
      <c r="F640" t="s">
        <v>63</v>
      </c>
      <c r="G640" t="s">
        <v>54</v>
      </c>
      <c r="H640">
        <v>567</v>
      </c>
      <c r="I640">
        <v>630</v>
      </c>
      <c r="J640">
        <v>700</v>
      </c>
      <c r="K640">
        <v>775</v>
      </c>
      <c r="L640" t="s">
        <v>48</v>
      </c>
      <c r="M640" s="11">
        <v>30000</v>
      </c>
      <c r="Q640" t="str">
        <f t="shared" si="19"/>
        <v>Consid ABD4.2 Verksamhetsarkitekt</v>
      </c>
      <c r="R640" s="61">
        <v>567</v>
      </c>
      <c r="S640" s="61">
        <v>630</v>
      </c>
      <c r="T640" s="61">
        <v>700</v>
      </c>
      <c r="U640" s="61">
        <v>775</v>
      </c>
      <c r="W640" s="61">
        <f t="shared" si="20"/>
        <v>0.03</v>
      </c>
      <c r="Z640" s="61"/>
      <c r="AA640" s="61"/>
      <c r="AB640" s="61"/>
      <c r="AC640" s="61"/>
    </row>
    <row r="641" spans="1:29" x14ac:dyDescent="0.35">
      <c r="A641" t="s">
        <v>116</v>
      </c>
      <c r="B641" t="s">
        <v>117</v>
      </c>
      <c r="C641" t="s">
        <v>5</v>
      </c>
      <c r="D641" t="s">
        <v>52</v>
      </c>
      <c r="E641" t="s">
        <v>2</v>
      </c>
      <c r="F641" t="s">
        <v>63</v>
      </c>
      <c r="G641" t="s">
        <v>55</v>
      </c>
      <c r="H641">
        <v>567</v>
      </c>
      <c r="I641">
        <v>630</v>
      </c>
      <c r="J641">
        <v>700</v>
      </c>
      <c r="K641">
        <v>775</v>
      </c>
      <c r="L641" t="s">
        <v>48</v>
      </c>
      <c r="M641" s="11">
        <v>30000</v>
      </c>
      <c r="Q641" t="str">
        <f t="shared" si="19"/>
        <v>Consid ABD4.3 Lösningsarkitekt</v>
      </c>
      <c r="R641" s="61">
        <v>567</v>
      </c>
      <c r="S641" s="61">
        <v>630</v>
      </c>
      <c r="T641" s="61">
        <v>700</v>
      </c>
      <c r="U641" s="61">
        <v>775</v>
      </c>
      <c r="W641" s="61">
        <f t="shared" si="20"/>
        <v>0.03</v>
      </c>
      <c r="Z641" s="61"/>
      <c r="AA641" s="61"/>
      <c r="AB641" s="61"/>
      <c r="AC641" s="61"/>
    </row>
    <row r="642" spans="1:29" x14ac:dyDescent="0.35">
      <c r="A642" t="s">
        <v>116</v>
      </c>
      <c r="B642" t="s">
        <v>117</v>
      </c>
      <c r="C642" t="s">
        <v>5</v>
      </c>
      <c r="D642" t="s">
        <v>52</v>
      </c>
      <c r="E642" t="s">
        <v>2</v>
      </c>
      <c r="F642" t="s">
        <v>63</v>
      </c>
      <c r="G642" t="s">
        <v>56</v>
      </c>
      <c r="H642">
        <v>567</v>
      </c>
      <c r="I642">
        <v>630</v>
      </c>
      <c r="J642">
        <v>700</v>
      </c>
      <c r="K642">
        <v>775</v>
      </c>
      <c r="L642" t="s">
        <v>48</v>
      </c>
      <c r="M642" s="11">
        <v>30000</v>
      </c>
      <c r="Q642" t="str">
        <f t="shared" si="19"/>
        <v>Consid ABD4.4 Mjukvaruarkitekt</v>
      </c>
      <c r="R642" s="61">
        <v>567</v>
      </c>
      <c r="S642" s="61">
        <v>630</v>
      </c>
      <c r="T642" s="61">
        <v>700</v>
      </c>
      <c r="U642" s="61">
        <v>775</v>
      </c>
      <c r="W642" s="61">
        <f t="shared" si="20"/>
        <v>0.03</v>
      </c>
      <c r="Z642" s="61"/>
      <c r="AA642" s="61"/>
      <c r="AB642" s="61"/>
      <c r="AC642" s="61"/>
    </row>
    <row r="643" spans="1:29" x14ac:dyDescent="0.35">
      <c r="A643" t="s">
        <v>116</v>
      </c>
      <c r="B643" t="s">
        <v>117</v>
      </c>
      <c r="C643" t="s">
        <v>5</v>
      </c>
      <c r="D643" t="s">
        <v>52</v>
      </c>
      <c r="E643" t="s">
        <v>2</v>
      </c>
      <c r="F643" t="s">
        <v>63</v>
      </c>
      <c r="G643" t="s">
        <v>57</v>
      </c>
      <c r="H643">
        <v>567</v>
      </c>
      <c r="I643">
        <v>630</v>
      </c>
      <c r="J643">
        <v>700</v>
      </c>
      <c r="K643">
        <v>775</v>
      </c>
      <c r="L643" t="s">
        <v>48</v>
      </c>
      <c r="M643" s="11">
        <v>30000</v>
      </c>
      <c r="Q643" t="str">
        <f t="shared" ref="Q643:Q706" si="21">$A643&amp;$C643&amp;$G643</f>
        <v>Consid ABD4.5 Infrastrukturarkitekt</v>
      </c>
      <c r="R643" s="61">
        <v>567</v>
      </c>
      <c r="S643" s="61">
        <v>630</v>
      </c>
      <c r="T643" s="61">
        <v>700</v>
      </c>
      <c r="U643" s="61">
        <v>775</v>
      </c>
      <c r="W643" s="61">
        <f t="shared" ref="W643:W706" si="22">M643/1000000</f>
        <v>0.03</v>
      </c>
      <c r="Z643" s="61"/>
      <c r="AA643" s="61"/>
      <c r="AB643" s="61"/>
      <c r="AC643" s="61"/>
    </row>
    <row r="644" spans="1:29" x14ac:dyDescent="0.35">
      <c r="A644" t="s">
        <v>116</v>
      </c>
      <c r="B644" t="s">
        <v>117</v>
      </c>
      <c r="C644" t="s">
        <v>5</v>
      </c>
      <c r="D644" t="s">
        <v>58</v>
      </c>
      <c r="E644" t="s">
        <v>2</v>
      </c>
      <c r="F644" t="s">
        <v>63</v>
      </c>
      <c r="G644" t="s">
        <v>22</v>
      </c>
      <c r="H644">
        <v>450</v>
      </c>
      <c r="I644">
        <v>500</v>
      </c>
      <c r="J644">
        <v>700</v>
      </c>
      <c r="K644">
        <v>775</v>
      </c>
      <c r="L644" t="s">
        <v>48</v>
      </c>
      <c r="M644" s="11">
        <v>30000</v>
      </c>
      <c r="Q644" t="str">
        <f t="shared" si="21"/>
        <v>Consid ABD5.1 Säkerhetsstrateg/Säkerhetsanalytiker</v>
      </c>
      <c r="R644" s="61">
        <v>450</v>
      </c>
      <c r="S644" s="61">
        <v>500</v>
      </c>
      <c r="T644" s="61">
        <v>700</v>
      </c>
      <c r="U644" s="61">
        <v>775</v>
      </c>
      <c r="W644" s="61">
        <f t="shared" si="22"/>
        <v>0.03</v>
      </c>
      <c r="Z644" s="61"/>
      <c r="AA644" s="61"/>
      <c r="AB644" s="61"/>
      <c r="AC644" s="61"/>
    </row>
    <row r="645" spans="1:29" x14ac:dyDescent="0.35">
      <c r="A645" t="s">
        <v>116</v>
      </c>
      <c r="B645" t="s">
        <v>117</v>
      </c>
      <c r="C645" t="s">
        <v>5</v>
      </c>
      <c r="D645" t="s">
        <v>58</v>
      </c>
      <c r="E645" t="s">
        <v>2</v>
      </c>
      <c r="F645" t="s">
        <v>63</v>
      </c>
      <c r="G645" t="s">
        <v>23</v>
      </c>
      <c r="H645">
        <v>450</v>
      </c>
      <c r="I645">
        <v>500</v>
      </c>
      <c r="J645">
        <v>700</v>
      </c>
      <c r="K645">
        <v>775</v>
      </c>
      <c r="L645" t="s">
        <v>48</v>
      </c>
      <c r="M645" s="11">
        <v>30000</v>
      </c>
      <c r="Q645" t="str">
        <f t="shared" si="21"/>
        <v>Consid ABD5.2 Risk Management</v>
      </c>
      <c r="R645" s="61">
        <v>450</v>
      </c>
      <c r="S645" s="61">
        <v>500</v>
      </c>
      <c r="T645" s="61">
        <v>700</v>
      </c>
      <c r="U645" s="61">
        <v>775</v>
      </c>
      <c r="W645" s="61">
        <f t="shared" si="22"/>
        <v>0.03</v>
      </c>
      <c r="Z645" s="61"/>
      <c r="AA645" s="61"/>
      <c r="AB645" s="61"/>
      <c r="AC645" s="61"/>
    </row>
    <row r="646" spans="1:29" x14ac:dyDescent="0.35">
      <c r="A646" t="s">
        <v>116</v>
      </c>
      <c r="B646" t="s">
        <v>117</v>
      </c>
      <c r="C646" t="s">
        <v>5</v>
      </c>
      <c r="D646" t="s">
        <v>58</v>
      </c>
      <c r="E646" t="s">
        <v>3</v>
      </c>
      <c r="F646" t="s">
        <v>63</v>
      </c>
      <c r="G646" t="s">
        <v>24</v>
      </c>
      <c r="H646">
        <v>450</v>
      </c>
      <c r="I646">
        <v>500</v>
      </c>
      <c r="J646">
        <v>700</v>
      </c>
      <c r="K646">
        <v>775</v>
      </c>
      <c r="L646" t="s">
        <v>48</v>
      </c>
      <c r="M646" s="11">
        <v>30000</v>
      </c>
      <c r="Q646" t="str">
        <f t="shared" si="21"/>
        <v>Consid ABD5.3 Säkerhetstekniker</v>
      </c>
      <c r="R646" s="61">
        <v>450</v>
      </c>
      <c r="S646" s="61">
        <v>500</v>
      </c>
      <c r="T646" s="61">
        <v>700</v>
      </c>
      <c r="U646" s="61">
        <v>775</v>
      </c>
      <c r="W646" s="61">
        <f t="shared" si="22"/>
        <v>0.03</v>
      </c>
      <c r="Z646" s="61"/>
      <c r="AA646" s="61"/>
      <c r="AB646" s="61"/>
      <c r="AC646" s="61"/>
    </row>
    <row r="647" spans="1:29" x14ac:dyDescent="0.35">
      <c r="A647" t="s">
        <v>116</v>
      </c>
      <c r="B647" t="s">
        <v>117</v>
      </c>
      <c r="C647" t="s">
        <v>5</v>
      </c>
      <c r="D647" t="s">
        <v>59</v>
      </c>
      <c r="E647" t="s">
        <v>2</v>
      </c>
      <c r="F647" t="s">
        <v>63</v>
      </c>
      <c r="G647" t="s">
        <v>60</v>
      </c>
      <c r="H647">
        <v>520.20000000000005</v>
      </c>
      <c r="I647">
        <v>578</v>
      </c>
      <c r="J647">
        <v>825</v>
      </c>
      <c r="K647">
        <v>895</v>
      </c>
      <c r="L647" t="s">
        <v>48</v>
      </c>
      <c r="M647" s="11">
        <v>30000</v>
      </c>
      <c r="Q647" t="str">
        <f t="shared" si="21"/>
        <v>Consid ABD6.1 Webbstrateg</v>
      </c>
      <c r="R647" s="61">
        <v>520</v>
      </c>
      <c r="S647" s="61">
        <v>578</v>
      </c>
      <c r="T647" s="61">
        <v>825</v>
      </c>
      <c r="U647" s="61">
        <v>895</v>
      </c>
      <c r="W647" s="61">
        <f t="shared" si="22"/>
        <v>0.03</v>
      </c>
      <c r="Z647" s="61"/>
      <c r="AA647" s="61"/>
      <c r="AB647" s="61"/>
      <c r="AC647" s="61"/>
    </row>
    <row r="648" spans="1:29" x14ac:dyDescent="0.35">
      <c r="A648" t="s">
        <v>116</v>
      </c>
      <c r="B648" t="s">
        <v>117</v>
      </c>
      <c r="C648" t="s">
        <v>5</v>
      </c>
      <c r="D648" t="s">
        <v>59</v>
      </c>
      <c r="E648" t="s">
        <v>2</v>
      </c>
      <c r="F648" t="s">
        <v>63</v>
      </c>
      <c r="G648" t="s">
        <v>25</v>
      </c>
      <c r="H648">
        <v>520.20000000000005</v>
      </c>
      <c r="I648">
        <v>578</v>
      </c>
      <c r="J648">
        <v>825</v>
      </c>
      <c r="K648">
        <v>895</v>
      </c>
      <c r="L648" t="s">
        <v>48</v>
      </c>
      <c r="M648" s="11">
        <v>30000</v>
      </c>
      <c r="Q648" t="str">
        <f t="shared" si="21"/>
        <v>Consid ABD6.2 Interaktionsdesigner</v>
      </c>
      <c r="R648" s="61">
        <v>520</v>
      </c>
      <c r="S648" s="61">
        <v>578</v>
      </c>
      <c r="T648" s="61">
        <v>825</v>
      </c>
      <c r="U648" s="61">
        <v>895</v>
      </c>
      <c r="W648" s="61">
        <f t="shared" si="22"/>
        <v>0.03</v>
      </c>
      <c r="Z648" s="61"/>
      <c r="AA648" s="61"/>
      <c r="AB648" s="61"/>
      <c r="AC648" s="61"/>
    </row>
    <row r="649" spans="1:29" x14ac:dyDescent="0.35">
      <c r="A649" t="s">
        <v>116</v>
      </c>
      <c r="B649" t="s">
        <v>117</v>
      </c>
      <c r="C649" t="s">
        <v>5</v>
      </c>
      <c r="D649" t="s">
        <v>59</v>
      </c>
      <c r="E649" t="s">
        <v>2</v>
      </c>
      <c r="F649" t="s">
        <v>63</v>
      </c>
      <c r="G649" t="s">
        <v>26</v>
      </c>
      <c r="H649">
        <v>520.20000000000005</v>
      </c>
      <c r="I649">
        <v>578</v>
      </c>
      <c r="J649">
        <v>825</v>
      </c>
      <c r="K649">
        <v>895</v>
      </c>
      <c r="L649" t="s">
        <v>48</v>
      </c>
      <c r="M649" s="11">
        <v>30000</v>
      </c>
      <c r="Q649" t="str">
        <f t="shared" si="21"/>
        <v>Consid ABD6.3 Grafisk formgivare</v>
      </c>
      <c r="R649" s="61">
        <v>520</v>
      </c>
      <c r="S649" s="61">
        <v>578</v>
      </c>
      <c r="T649" s="61">
        <v>825</v>
      </c>
      <c r="U649" s="61">
        <v>895</v>
      </c>
      <c r="W649" s="61">
        <f t="shared" si="22"/>
        <v>0.03</v>
      </c>
      <c r="Z649" s="61"/>
      <c r="AA649" s="61"/>
      <c r="AB649" s="61"/>
      <c r="AC649" s="61"/>
    </row>
    <row r="650" spans="1:29" x14ac:dyDescent="0.35">
      <c r="A650" t="s">
        <v>116</v>
      </c>
      <c r="B650" t="s">
        <v>117</v>
      </c>
      <c r="C650" t="s">
        <v>5</v>
      </c>
      <c r="D650" t="s">
        <v>59</v>
      </c>
      <c r="E650" t="s">
        <v>3</v>
      </c>
      <c r="F650" t="s">
        <v>63</v>
      </c>
      <c r="G650" t="s">
        <v>27</v>
      </c>
      <c r="H650">
        <v>520.20000000000005</v>
      </c>
      <c r="I650">
        <v>578</v>
      </c>
      <c r="J650">
        <v>825</v>
      </c>
      <c r="K650">
        <v>895</v>
      </c>
      <c r="L650" t="s">
        <v>48</v>
      </c>
      <c r="M650" s="11">
        <v>30000</v>
      </c>
      <c r="Q650" t="str">
        <f t="shared" si="21"/>
        <v>Consid ABD6.4 Testare av användbarhet</v>
      </c>
      <c r="R650" s="61">
        <v>520</v>
      </c>
      <c r="S650" s="61">
        <v>578</v>
      </c>
      <c r="T650" s="61">
        <v>825</v>
      </c>
      <c r="U650" s="61">
        <v>895</v>
      </c>
      <c r="W650" s="61">
        <f t="shared" si="22"/>
        <v>0.03</v>
      </c>
      <c r="Z650" s="61"/>
      <c r="AA650" s="61"/>
      <c r="AB650" s="61"/>
      <c r="AC650" s="61"/>
    </row>
    <row r="651" spans="1:29" x14ac:dyDescent="0.35">
      <c r="A651" t="s">
        <v>116</v>
      </c>
      <c r="B651" t="s">
        <v>117</v>
      </c>
      <c r="C651" t="s">
        <v>5</v>
      </c>
      <c r="D651" t="s">
        <v>61</v>
      </c>
      <c r="E651" t="s">
        <v>2</v>
      </c>
      <c r="F651" t="s">
        <v>63</v>
      </c>
      <c r="G651" t="s">
        <v>62</v>
      </c>
      <c r="H651">
        <v>232.20000000000002</v>
      </c>
      <c r="I651">
        <v>258</v>
      </c>
      <c r="J651">
        <v>368</v>
      </c>
      <c r="K651">
        <v>525</v>
      </c>
      <c r="L651" t="s">
        <v>48</v>
      </c>
      <c r="M651" s="11">
        <v>30000</v>
      </c>
      <c r="Q651" t="str">
        <f t="shared" si="21"/>
        <v>Consid ABD7.1 Teknikstöd – på plats</v>
      </c>
      <c r="R651" s="61">
        <v>232</v>
      </c>
      <c r="S651" s="61">
        <v>258</v>
      </c>
      <c r="T651" s="61">
        <v>368</v>
      </c>
      <c r="U651" s="61">
        <v>525</v>
      </c>
      <c r="W651" s="61">
        <f t="shared" si="22"/>
        <v>0.03</v>
      </c>
      <c r="Z651" s="61"/>
      <c r="AA651" s="61"/>
      <c r="AB651" s="61"/>
      <c r="AC651" s="61"/>
    </row>
    <row r="652" spans="1:29" x14ac:dyDescent="0.35">
      <c r="A652" t="s">
        <v>116</v>
      </c>
      <c r="B652" t="s">
        <v>117</v>
      </c>
      <c r="C652" t="s">
        <v>6</v>
      </c>
      <c r="D652" t="s">
        <v>47</v>
      </c>
      <c r="E652" t="s">
        <v>2</v>
      </c>
      <c r="F652" t="s">
        <v>63</v>
      </c>
      <c r="G652" t="s">
        <v>10</v>
      </c>
      <c r="H652">
        <v>567</v>
      </c>
      <c r="I652">
        <v>630</v>
      </c>
      <c r="J652">
        <v>700</v>
      </c>
      <c r="K652">
        <v>780</v>
      </c>
      <c r="L652" t="s">
        <v>48</v>
      </c>
      <c r="M652" s="11">
        <v>30000</v>
      </c>
      <c r="Q652" t="str">
        <f t="shared" si="21"/>
        <v>Consid ABE1.1 IT- eller Digitaliseringsstrateg</v>
      </c>
      <c r="R652" s="61">
        <v>567</v>
      </c>
      <c r="S652" s="61">
        <v>630</v>
      </c>
      <c r="T652" s="61">
        <v>700</v>
      </c>
      <c r="U652" s="61">
        <v>780</v>
      </c>
      <c r="W652" s="61">
        <f t="shared" si="22"/>
        <v>0.03</v>
      </c>
      <c r="Z652" s="61"/>
      <c r="AA652" s="61"/>
      <c r="AB652" s="61"/>
      <c r="AC652" s="61"/>
    </row>
    <row r="653" spans="1:29" x14ac:dyDescent="0.35">
      <c r="A653" t="s">
        <v>116</v>
      </c>
      <c r="B653" t="s">
        <v>117</v>
      </c>
      <c r="C653" t="s">
        <v>6</v>
      </c>
      <c r="D653" t="s">
        <v>47</v>
      </c>
      <c r="E653" t="s">
        <v>2</v>
      </c>
      <c r="F653" t="s">
        <v>63</v>
      </c>
      <c r="G653" t="s">
        <v>11</v>
      </c>
      <c r="H653">
        <v>567</v>
      </c>
      <c r="I653">
        <v>630</v>
      </c>
      <c r="J653">
        <v>700</v>
      </c>
      <c r="K653">
        <v>780</v>
      </c>
      <c r="L653" t="s">
        <v>48</v>
      </c>
      <c r="M653" s="11">
        <v>30000</v>
      </c>
      <c r="Q653" t="str">
        <f t="shared" si="21"/>
        <v>Consid ABE1.2 Modelleringsledare</v>
      </c>
      <c r="R653" s="61">
        <v>567</v>
      </c>
      <c r="S653" s="61">
        <v>630</v>
      </c>
      <c r="T653" s="61">
        <v>700</v>
      </c>
      <c r="U653" s="61">
        <v>780</v>
      </c>
      <c r="W653" s="61">
        <f t="shared" si="22"/>
        <v>0.03</v>
      </c>
      <c r="Z653" s="61"/>
      <c r="AA653" s="61"/>
      <c r="AB653" s="61"/>
      <c r="AC653" s="61"/>
    </row>
    <row r="654" spans="1:29" x14ac:dyDescent="0.35">
      <c r="A654" t="s">
        <v>116</v>
      </c>
      <c r="B654" t="s">
        <v>117</v>
      </c>
      <c r="C654" t="s">
        <v>6</v>
      </c>
      <c r="D654" t="s">
        <v>47</v>
      </c>
      <c r="E654" t="s">
        <v>2</v>
      </c>
      <c r="F654" t="s">
        <v>63</v>
      </c>
      <c r="G654" t="s">
        <v>49</v>
      </c>
      <c r="H654">
        <v>567</v>
      </c>
      <c r="I654">
        <v>630</v>
      </c>
      <c r="J654">
        <v>700</v>
      </c>
      <c r="K654">
        <v>780</v>
      </c>
      <c r="L654" t="s">
        <v>48</v>
      </c>
      <c r="M654" s="11">
        <v>30000</v>
      </c>
      <c r="Q654" t="str">
        <f t="shared" si="21"/>
        <v>Consid ABE1.3 Kravställare/Kravanalytiker</v>
      </c>
      <c r="R654" s="61">
        <v>567</v>
      </c>
      <c r="S654" s="61">
        <v>630</v>
      </c>
      <c r="T654" s="61">
        <v>700</v>
      </c>
      <c r="U654" s="61">
        <v>780</v>
      </c>
      <c r="W654" s="61">
        <f t="shared" si="22"/>
        <v>0.03</v>
      </c>
      <c r="Z654" s="61"/>
      <c r="AA654" s="61"/>
      <c r="AB654" s="61"/>
      <c r="AC654" s="61"/>
    </row>
    <row r="655" spans="1:29" x14ac:dyDescent="0.35">
      <c r="A655" t="s">
        <v>116</v>
      </c>
      <c r="B655" t="s">
        <v>117</v>
      </c>
      <c r="C655" t="s">
        <v>6</v>
      </c>
      <c r="D655" t="s">
        <v>47</v>
      </c>
      <c r="E655" t="s">
        <v>2</v>
      </c>
      <c r="F655" t="s">
        <v>63</v>
      </c>
      <c r="G655" t="s">
        <v>12</v>
      </c>
      <c r="H655">
        <v>567</v>
      </c>
      <c r="I655">
        <v>630</v>
      </c>
      <c r="J655">
        <v>700</v>
      </c>
      <c r="K655">
        <v>780</v>
      </c>
      <c r="L655" t="s">
        <v>48</v>
      </c>
      <c r="M655" s="11">
        <v>30000</v>
      </c>
      <c r="Q655" t="str">
        <f t="shared" si="21"/>
        <v>Consid ABE1.4 Metodstöd</v>
      </c>
      <c r="R655" s="61">
        <v>567</v>
      </c>
      <c r="S655" s="61">
        <v>630</v>
      </c>
      <c r="T655" s="61">
        <v>700</v>
      </c>
      <c r="U655" s="61">
        <v>780</v>
      </c>
      <c r="W655" s="61">
        <f t="shared" si="22"/>
        <v>0.03</v>
      </c>
      <c r="Z655" s="61"/>
      <c r="AA655" s="61"/>
      <c r="AB655" s="61"/>
      <c r="AC655" s="61"/>
    </row>
    <row r="656" spans="1:29" x14ac:dyDescent="0.35">
      <c r="A656" t="s">
        <v>116</v>
      </c>
      <c r="B656" t="s">
        <v>117</v>
      </c>
      <c r="C656" t="s">
        <v>6</v>
      </c>
      <c r="D656" t="s">
        <v>50</v>
      </c>
      <c r="E656" t="s">
        <v>2</v>
      </c>
      <c r="F656" t="s">
        <v>63</v>
      </c>
      <c r="G656" t="s">
        <v>13</v>
      </c>
      <c r="H656">
        <v>501.3</v>
      </c>
      <c r="I656">
        <v>557</v>
      </c>
      <c r="J656">
        <v>795</v>
      </c>
      <c r="K656">
        <v>1050</v>
      </c>
      <c r="L656" t="s">
        <v>48</v>
      </c>
      <c r="M656" s="11">
        <v>30000</v>
      </c>
      <c r="Q656" t="str">
        <f t="shared" si="21"/>
        <v>Consid ABE2.1 Projektledare</v>
      </c>
      <c r="R656" s="61">
        <v>501</v>
      </c>
      <c r="S656" s="61">
        <v>557</v>
      </c>
      <c r="T656" s="61">
        <v>795</v>
      </c>
      <c r="U656" s="61">
        <v>1050</v>
      </c>
      <c r="W656" s="61">
        <f t="shared" si="22"/>
        <v>0.03</v>
      </c>
      <c r="Z656" s="61"/>
      <c r="AA656" s="61"/>
      <c r="AB656" s="61"/>
      <c r="AC656" s="61"/>
    </row>
    <row r="657" spans="1:29" x14ac:dyDescent="0.35">
      <c r="A657" t="s">
        <v>116</v>
      </c>
      <c r="B657" t="s">
        <v>117</v>
      </c>
      <c r="C657" t="s">
        <v>6</v>
      </c>
      <c r="D657" t="s">
        <v>50</v>
      </c>
      <c r="E657" t="s">
        <v>2</v>
      </c>
      <c r="F657" t="s">
        <v>63</v>
      </c>
      <c r="G657" t="s">
        <v>14</v>
      </c>
      <c r="H657">
        <v>501.3</v>
      </c>
      <c r="I657">
        <v>557</v>
      </c>
      <c r="J657">
        <v>795</v>
      </c>
      <c r="K657">
        <v>1050</v>
      </c>
      <c r="L657" t="s">
        <v>48</v>
      </c>
      <c r="M657" s="11">
        <v>30000</v>
      </c>
      <c r="Q657" t="str">
        <f t="shared" si="21"/>
        <v>Consid ABE2.2 Teknisk projektledare</v>
      </c>
      <c r="R657" s="61">
        <v>501</v>
      </c>
      <c r="S657" s="61">
        <v>557</v>
      </c>
      <c r="T657" s="61">
        <v>795</v>
      </c>
      <c r="U657" s="61">
        <v>1050</v>
      </c>
      <c r="W657" s="61">
        <f t="shared" si="22"/>
        <v>0.03</v>
      </c>
      <c r="Z657" s="61"/>
      <c r="AA657" s="61"/>
      <c r="AB657" s="61"/>
      <c r="AC657" s="61"/>
    </row>
    <row r="658" spans="1:29" x14ac:dyDescent="0.35">
      <c r="A658" t="s">
        <v>116</v>
      </c>
      <c r="B658" t="s">
        <v>117</v>
      </c>
      <c r="C658" t="s">
        <v>6</v>
      </c>
      <c r="D658" t="s">
        <v>50</v>
      </c>
      <c r="E658" t="s">
        <v>2</v>
      </c>
      <c r="F658" t="s">
        <v>63</v>
      </c>
      <c r="G658" t="s">
        <v>15</v>
      </c>
      <c r="H658">
        <v>501.3</v>
      </c>
      <c r="I658">
        <v>557</v>
      </c>
      <c r="J658">
        <v>795</v>
      </c>
      <c r="K658">
        <v>1050</v>
      </c>
      <c r="L658" t="s">
        <v>48</v>
      </c>
      <c r="M658" s="11">
        <v>30000</v>
      </c>
      <c r="Q658" t="str">
        <f t="shared" si="21"/>
        <v>Consid ABE2.3 Process-/Förändringsledare</v>
      </c>
      <c r="R658" s="61">
        <v>501</v>
      </c>
      <c r="S658" s="61">
        <v>557</v>
      </c>
      <c r="T658" s="61">
        <v>795</v>
      </c>
      <c r="U658" s="61">
        <v>1050</v>
      </c>
      <c r="W658" s="61">
        <f t="shared" si="22"/>
        <v>0.03</v>
      </c>
      <c r="Z658" s="61"/>
      <c r="AA658" s="61"/>
      <c r="AB658" s="61"/>
      <c r="AC658" s="61"/>
    </row>
    <row r="659" spans="1:29" x14ac:dyDescent="0.35">
      <c r="A659" t="s">
        <v>116</v>
      </c>
      <c r="B659" t="s">
        <v>117</v>
      </c>
      <c r="C659" t="s">
        <v>6</v>
      </c>
      <c r="D659" t="s">
        <v>50</v>
      </c>
      <c r="E659" t="s">
        <v>2</v>
      </c>
      <c r="F659" t="s">
        <v>63</v>
      </c>
      <c r="G659" t="s">
        <v>16</v>
      </c>
      <c r="H659">
        <v>501.3</v>
      </c>
      <c r="I659">
        <v>557</v>
      </c>
      <c r="J659">
        <v>795</v>
      </c>
      <c r="K659">
        <v>1050</v>
      </c>
      <c r="L659" t="s">
        <v>48</v>
      </c>
      <c r="M659" s="11">
        <v>30000</v>
      </c>
      <c r="Q659" t="str">
        <f t="shared" si="21"/>
        <v>Consid ABE2.4 Testledare</v>
      </c>
      <c r="R659" s="61">
        <v>501</v>
      </c>
      <c r="S659" s="61">
        <v>557</v>
      </c>
      <c r="T659" s="61">
        <v>795</v>
      </c>
      <c r="U659" s="61">
        <v>1050</v>
      </c>
      <c r="W659" s="61">
        <f t="shared" si="22"/>
        <v>0.03</v>
      </c>
      <c r="Z659" s="61"/>
      <c r="AA659" s="61"/>
      <c r="AB659" s="61"/>
      <c r="AC659" s="61"/>
    </row>
    <row r="660" spans="1:29" x14ac:dyDescent="0.35">
      <c r="A660" t="s">
        <v>116</v>
      </c>
      <c r="B660" t="s">
        <v>117</v>
      </c>
      <c r="C660" t="s">
        <v>6</v>
      </c>
      <c r="D660" t="s">
        <v>50</v>
      </c>
      <c r="E660" t="s">
        <v>2</v>
      </c>
      <c r="F660" t="s">
        <v>63</v>
      </c>
      <c r="G660" t="s">
        <v>17</v>
      </c>
      <c r="H660">
        <v>501.3</v>
      </c>
      <c r="I660">
        <v>557</v>
      </c>
      <c r="J660">
        <v>795</v>
      </c>
      <c r="K660">
        <v>1050</v>
      </c>
      <c r="L660" t="s">
        <v>48</v>
      </c>
      <c r="M660" s="11">
        <v>30000</v>
      </c>
      <c r="Q660" t="str">
        <f t="shared" si="21"/>
        <v>Consid ABE2.5 IT-controller</v>
      </c>
      <c r="R660" s="61">
        <v>501</v>
      </c>
      <c r="S660" s="61">
        <v>557</v>
      </c>
      <c r="T660" s="61">
        <v>795</v>
      </c>
      <c r="U660" s="61">
        <v>1050</v>
      </c>
      <c r="W660" s="61">
        <f t="shared" si="22"/>
        <v>0.03</v>
      </c>
      <c r="Z660" s="61"/>
      <c r="AA660" s="61"/>
      <c r="AB660" s="61"/>
      <c r="AC660" s="61"/>
    </row>
    <row r="661" spans="1:29" x14ac:dyDescent="0.35">
      <c r="A661" t="s">
        <v>116</v>
      </c>
      <c r="B661" t="s">
        <v>117</v>
      </c>
      <c r="C661" t="s">
        <v>6</v>
      </c>
      <c r="D661" t="s">
        <v>51</v>
      </c>
      <c r="E661" t="s">
        <v>2</v>
      </c>
      <c r="F661" t="s">
        <v>63</v>
      </c>
      <c r="G661" t="s">
        <v>18</v>
      </c>
      <c r="H661">
        <v>520.20000000000005</v>
      </c>
      <c r="I661">
        <v>578</v>
      </c>
      <c r="J661">
        <v>825</v>
      </c>
      <c r="K661">
        <v>895</v>
      </c>
      <c r="L661" t="s">
        <v>48</v>
      </c>
      <c r="M661" s="11">
        <v>30000</v>
      </c>
      <c r="Q661" t="str">
        <f t="shared" si="21"/>
        <v>Consid ABE3.1 Systemutvecklare</v>
      </c>
      <c r="R661" s="61">
        <v>520</v>
      </c>
      <c r="S661" s="61">
        <v>578</v>
      </c>
      <c r="T661" s="61">
        <v>825</v>
      </c>
      <c r="U661" s="61">
        <v>895</v>
      </c>
      <c r="W661" s="61">
        <f t="shared" si="22"/>
        <v>0.03</v>
      </c>
      <c r="Z661" s="61"/>
      <c r="AA661" s="61"/>
      <c r="AB661" s="61"/>
      <c r="AC661" s="61"/>
    </row>
    <row r="662" spans="1:29" x14ac:dyDescent="0.35">
      <c r="A662" t="s">
        <v>116</v>
      </c>
      <c r="B662" t="s">
        <v>117</v>
      </c>
      <c r="C662" t="s">
        <v>6</v>
      </c>
      <c r="D662" t="s">
        <v>51</v>
      </c>
      <c r="E662" t="s">
        <v>2</v>
      </c>
      <c r="F662" t="s">
        <v>63</v>
      </c>
      <c r="G662" t="s">
        <v>19</v>
      </c>
      <c r="H662">
        <v>520.20000000000005</v>
      </c>
      <c r="I662">
        <v>578</v>
      </c>
      <c r="J662">
        <v>825</v>
      </c>
      <c r="K662">
        <v>895</v>
      </c>
      <c r="L662" t="s">
        <v>48</v>
      </c>
      <c r="M662" s="11">
        <v>30000</v>
      </c>
      <c r="Q662" t="str">
        <f t="shared" si="21"/>
        <v>Consid ABE3.2 Systemintegratör</v>
      </c>
      <c r="R662" s="61">
        <v>520</v>
      </c>
      <c r="S662" s="61">
        <v>578</v>
      </c>
      <c r="T662" s="61">
        <v>825</v>
      </c>
      <c r="U662" s="61">
        <v>895</v>
      </c>
      <c r="W662" s="61">
        <f t="shared" si="22"/>
        <v>0.03</v>
      </c>
      <c r="Z662" s="61"/>
      <c r="AA662" s="61"/>
      <c r="AB662" s="61"/>
      <c r="AC662" s="61"/>
    </row>
    <row r="663" spans="1:29" x14ac:dyDescent="0.35">
      <c r="A663" t="s">
        <v>116</v>
      </c>
      <c r="B663" t="s">
        <v>117</v>
      </c>
      <c r="C663" t="s">
        <v>6</v>
      </c>
      <c r="D663" t="s">
        <v>51</v>
      </c>
      <c r="E663" t="s">
        <v>3</v>
      </c>
      <c r="F663" t="s">
        <v>63</v>
      </c>
      <c r="G663" t="s">
        <v>20</v>
      </c>
      <c r="H663">
        <v>520.20000000000005</v>
      </c>
      <c r="I663">
        <v>578</v>
      </c>
      <c r="J663">
        <v>825</v>
      </c>
      <c r="K663">
        <v>895</v>
      </c>
      <c r="L663" t="s">
        <v>48</v>
      </c>
      <c r="M663" s="11">
        <v>30000</v>
      </c>
      <c r="Q663" t="str">
        <f t="shared" si="21"/>
        <v>Consid ABE3.3 Tekniker</v>
      </c>
      <c r="R663" s="61">
        <v>520</v>
      </c>
      <c r="S663" s="61">
        <v>578</v>
      </c>
      <c r="T663" s="61">
        <v>825</v>
      </c>
      <c r="U663" s="61">
        <v>895</v>
      </c>
      <c r="W663" s="61">
        <f t="shared" si="22"/>
        <v>0.03</v>
      </c>
      <c r="Z663" s="61"/>
      <c r="AA663" s="61"/>
      <c r="AB663" s="61"/>
      <c r="AC663" s="61"/>
    </row>
    <row r="664" spans="1:29" x14ac:dyDescent="0.35">
      <c r="A664" t="s">
        <v>116</v>
      </c>
      <c r="B664" t="s">
        <v>117</v>
      </c>
      <c r="C664" t="s">
        <v>6</v>
      </c>
      <c r="D664" t="s">
        <v>51</v>
      </c>
      <c r="E664" t="s">
        <v>3</v>
      </c>
      <c r="F664" t="s">
        <v>63</v>
      </c>
      <c r="G664" t="s">
        <v>21</v>
      </c>
      <c r="H664">
        <v>520.20000000000005</v>
      </c>
      <c r="I664">
        <v>578</v>
      </c>
      <c r="J664">
        <v>825</v>
      </c>
      <c r="K664">
        <v>895</v>
      </c>
      <c r="L664" t="s">
        <v>48</v>
      </c>
      <c r="M664" s="11">
        <v>30000</v>
      </c>
      <c r="Q664" t="str">
        <f t="shared" si="21"/>
        <v>Consid ABE3.4 Testare</v>
      </c>
      <c r="R664" s="61">
        <v>520</v>
      </c>
      <c r="S664" s="61">
        <v>578</v>
      </c>
      <c r="T664" s="61">
        <v>825</v>
      </c>
      <c r="U664" s="61">
        <v>895</v>
      </c>
      <c r="W664" s="61">
        <f t="shared" si="22"/>
        <v>0.03</v>
      </c>
      <c r="Z664" s="61"/>
      <c r="AA664" s="61"/>
      <c r="AB664" s="61"/>
      <c r="AC664" s="61"/>
    </row>
    <row r="665" spans="1:29" x14ac:dyDescent="0.35">
      <c r="A665" t="s">
        <v>116</v>
      </c>
      <c r="B665" t="s">
        <v>117</v>
      </c>
      <c r="C665" t="s">
        <v>6</v>
      </c>
      <c r="D665" t="s">
        <v>52</v>
      </c>
      <c r="E665" t="s">
        <v>2</v>
      </c>
      <c r="F665" t="s">
        <v>63</v>
      </c>
      <c r="G665" t="s">
        <v>53</v>
      </c>
      <c r="H665">
        <v>567</v>
      </c>
      <c r="I665">
        <v>630</v>
      </c>
      <c r="J665">
        <v>700</v>
      </c>
      <c r="K665">
        <v>775</v>
      </c>
      <c r="L665" t="s">
        <v>48</v>
      </c>
      <c r="M665" s="11">
        <v>30000</v>
      </c>
      <c r="Q665" t="str">
        <f t="shared" si="21"/>
        <v>Consid ABE4.1 Enterprisearkitekt</v>
      </c>
      <c r="R665" s="61">
        <v>567</v>
      </c>
      <c r="S665" s="61">
        <v>630</v>
      </c>
      <c r="T665" s="61">
        <v>700</v>
      </c>
      <c r="U665" s="61">
        <v>775</v>
      </c>
      <c r="W665" s="61">
        <f t="shared" si="22"/>
        <v>0.03</v>
      </c>
      <c r="Z665" s="61"/>
      <c r="AA665" s="61"/>
      <c r="AB665" s="61"/>
      <c r="AC665" s="61"/>
    </row>
    <row r="666" spans="1:29" x14ac:dyDescent="0.35">
      <c r="A666" t="s">
        <v>116</v>
      </c>
      <c r="B666" t="s">
        <v>117</v>
      </c>
      <c r="C666" t="s">
        <v>6</v>
      </c>
      <c r="D666" t="s">
        <v>52</v>
      </c>
      <c r="E666" t="s">
        <v>2</v>
      </c>
      <c r="F666" t="s">
        <v>63</v>
      </c>
      <c r="G666" t="s">
        <v>54</v>
      </c>
      <c r="H666">
        <v>567</v>
      </c>
      <c r="I666">
        <v>630</v>
      </c>
      <c r="J666">
        <v>700</v>
      </c>
      <c r="K666">
        <v>775</v>
      </c>
      <c r="L666" t="s">
        <v>48</v>
      </c>
      <c r="M666" s="11">
        <v>30000</v>
      </c>
      <c r="Q666" t="str">
        <f t="shared" si="21"/>
        <v>Consid ABE4.2 Verksamhetsarkitekt</v>
      </c>
      <c r="R666" s="61">
        <v>567</v>
      </c>
      <c r="S666" s="61">
        <v>630</v>
      </c>
      <c r="T666" s="61">
        <v>700</v>
      </c>
      <c r="U666" s="61">
        <v>775</v>
      </c>
      <c r="W666" s="61">
        <f t="shared" si="22"/>
        <v>0.03</v>
      </c>
      <c r="Z666" s="61"/>
      <c r="AA666" s="61"/>
      <c r="AB666" s="61"/>
      <c r="AC666" s="61"/>
    </row>
    <row r="667" spans="1:29" x14ac:dyDescent="0.35">
      <c r="A667" t="s">
        <v>116</v>
      </c>
      <c r="B667" t="s">
        <v>117</v>
      </c>
      <c r="C667" t="s">
        <v>6</v>
      </c>
      <c r="D667" t="s">
        <v>52</v>
      </c>
      <c r="E667" t="s">
        <v>2</v>
      </c>
      <c r="F667" t="s">
        <v>63</v>
      </c>
      <c r="G667" t="s">
        <v>55</v>
      </c>
      <c r="H667">
        <v>567</v>
      </c>
      <c r="I667">
        <v>630</v>
      </c>
      <c r="J667">
        <v>700</v>
      </c>
      <c r="K667">
        <v>775</v>
      </c>
      <c r="L667" t="s">
        <v>48</v>
      </c>
      <c r="M667" s="11">
        <v>30000</v>
      </c>
      <c r="Q667" t="str">
        <f t="shared" si="21"/>
        <v>Consid ABE4.3 Lösningsarkitekt</v>
      </c>
      <c r="R667" s="61">
        <v>567</v>
      </c>
      <c r="S667" s="61">
        <v>630</v>
      </c>
      <c r="T667" s="61">
        <v>700</v>
      </c>
      <c r="U667" s="61">
        <v>775</v>
      </c>
      <c r="W667" s="61">
        <f t="shared" si="22"/>
        <v>0.03</v>
      </c>
      <c r="Z667" s="61"/>
      <c r="AA667" s="61"/>
      <c r="AB667" s="61"/>
      <c r="AC667" s="61"/>
    </row>
    <row r="668" spans="1:29" x14ac:dyDescent="0.35">
      <c r="A668" t="s">
        <v>116</v>
      </c>
      <c r="B668" t="s">
        <v>117</v>
      </c>
      <c r="C668" t="s">
        <v>6</v>
      </c>
      <c r="D668" t="s">
        <v>52</v>
      </c>
      <c r="E668" t="s">
        <v>2</v>
      </c>
      <c r="F668" t="s">
        <v>63</v>
      </c>
      <c r="G668" t="s">
        <v>56</v>
      </c>
      <c r="H668">
        <v>567</v>
      </c>
      <c r="I668">
        <v>630</v>
      </c>
      <c r="J668">
        <v>700</v>
      </c>
      <c r="K668">
        <v>775</v>
      </c>
      <c r="L668" t="s">
        <v>48</v>
      </c>
      <c r="M668" s="11">
        <v>30000</v>
      </c>
      <c r="Q668" t="str">
        <f t="shared" si="21"/>
        <v>Consid ABE4.4 Mjukvaruarkitekt</v>
      </c>
      <c r="R668" s="61">
        <v>567</v>
      </c>
      <c r="S668" s="61">
        <v>630</v>
      </c>
      <c r="T668" s="61">
        <v>700</v>
      </c>
      <c r="U668" s="61">
        <v>775</v>
      </c>
      <c r="W668" s="61">
        <f t="shared" si="22"/>
        <v>0.03</v>
      </c>
      <c r="Z668" s="61"/>
      <c r="AA668" s="61"/>
      <c r="AB668" s="61"/>
      <c r="AC668" s="61"/>
    </row>
    <row r="669" spans="1:29" x14ac:dyDescent="0.35">
      <c r="A669" t="s">
        <v>116</v>
      </c>
      <c r="B669" t="s">
        <v>117</v>
      </c>
      <c r="C669" t="s">
        <v>6</v>
      </c>
      <c r="D669" t="s">
        <v>52</v>
      </c>
      <c r="E669" t="s">
        <v>2</v>
      </c>
      <c r="F669" t="s">
        <v>63</v>
      </c>
      <c r="G669" t="s">
        <v>57</v>
      </c>
      <c r="H669">
        <v>567</v>
      </c>
      <c r="I669">
        <v>630</v>
      </c>
      <c r="J669">
        <v>700</v>
      </c>
      <c r="K669">
        <v>775</v>
      </c>
      <c r="L669" t="s">
        <v>48</v>
      </c>
      <c r="M669" s="11">
        <v>30000</v>
      </c>
      <c r="Q669" t="str">
        <f t="shared" si="21"/>
        <v>Consid ABE4.5 Infrastrukturarkitekt</v>
      </c>
      <c r="R669" s="61">
        <v>567</v>
      </c>
      <c r="S669" s="61">
        <v>630</v>
      </c>
      <c r="T669" s="61">
        <v>700</v>
      </c>
      <c r="U669" s="61">
        <v>775</v>
      </c>
      <c r="W669" s="61">
        <f t="shared" si="22"/>
        <v>0.03</v>
      </c>
      <c r="Z669" s="61"/>
      <c r="AA669" s="61"/>
      <c r="AB669" s="61"/>
      <c r="AC669" s="61"/>
    </row>
    <row r="670" spans="1:29" x14ac:dyDescent="0.35">
      <c r="A670" t="s">
        <v>116</v>
      </c>
      <c r="B670" t="s">
        <v>117</v>
      </c>
      <c r="C670" t="s">
        <v>6</v>
      </c>
      <c r="D670" t="s">
        <v>58</v>
      </c>
      <c r="E670" t="s">
        <v>2</v>
      </c>
      <c r="F670" t="s">
        <v>63</v>
      </c>
      <c r="G670" t="s">
        <v>22</v>
      </c>
      <c r="H670">
        <v>450</v>
      </c>
      <c r="I670">
        <v>500</v>
      </c>
      <c r="J670">
        <v>700</v>
      </c>
      <c r="K670">
        <v>775</v>
      </c>
      <c r="L670" t="s">
        <v>48</v>
      </c>
      <c r="M670" s="11">
        <v>30000</v>
      </c>
      <c r="Q670" t="str">
        <f t="shared" si="21"/>
        <v>Consid ABE5.1 Säkerhetsstrateg/Säkerhetsanalytiker</v>
      </c>
      <c r="R670" s="61">
        <v>450</v>
      </c>
      <c r="S670" s="61">
        <v>500</v>
      </c>
      <c r="T670" s="61">
        <v>700</v>
      </c>
      <c r="U670" s="61">
        <v>775</v>
      </c>
      <c r="W670" s="61">
        <f t="shared" si="22"/>
        <v>0.03</v>
      </c>
      <c r="Z670" s="61"/>
      <c r="AA670" s="61"/>
      <c r="AB670" s="61"/>
      <c r="AC670" s="61"/>
    </row>
    <row r="671" spans="1:29" x14ac:dyDescent="0.35">
      <c r="A671" t="s">
        <v>116</v>
      </c>
      <c r="B671" t="s">
        <v>117</v>
      </c>
      <c r="C671" t="s">
        <v>6</v>
      </c>
      <c r="D671" t="s">
        <v>58</v>
      </c>
      <c r="E671" t="s">
        <v>2</v>
      </c>
      <c r="F671" t="s">
        <v>63</v>
      </c>
      <c r="G671" t="s">
        <v>23</v>
      </c>
      <c r="H671">
        <v>450</v>
      </c>
      <c r="I671">
        <v>500</v>
      </c>
      <c r="J671">
        <v>700</v>
      </c>
      <c r="K671">
        <v>775</v>
      </c>
      <c r="L671" t="s">
        <v>48</v>
      </c>
      <c r="M671" s="11">
        <v>30000</v>
      </c>
      <c r="Q671" t="str">
        <f t="shared" si="21"/>
        <v>Consid ABE5.2 Risk Management</v>
      </c>
      <c r="R671" s="61">
        <v>450</v>
      </c>
      <c r="S671" s="61">
        <v>500</v>
      </c>
      <c r="T671" s="61">
        <v>700</v>
      </c>
      <c r="U671" s="61">
        <v>775</v>
      </c>
      <c r="W671" s="61">
        <f t="shared" si="22"/>
        <v>0.03</v>
      </c>
      <c r="Z671" s="61"/>
      <c r="AA671" s="61"/>
      <c r="AB671" s="61"/>
      <c r="AC671" s="61"/>
    </row>
    <row r="672" spans="1:29" x14ac:dyDescent="0.35">
      <c r="A672" t="s">
        <v>116</v>
      </c>
      <c r="B672" t="s">
        <v>117</v>
      </c>
      <c r="C672" t="s">
        <v>6</v>
      </c>
      <c r="D672" t="s">
        <v>58</v>
      </c>
      <c r="E672" t="s">
        <v>3</v>
      </c>
      <c r="F672" t="s">
        <v>63</v>
      </c>
      <c r="G672" t="s">
        <v>24</v>
      </c>
      <c r="H672">
        <v>450</v>
      </c>
      <c r="I672">
        <v>500</v>
      </c>
      <c r="J672">
        <v>700</v>
      </c>
      <c r="K672">
        <v>775</v>
      </c>
      <c r="L672" t="s">
        <v>48</v>
      </c>
      <c r="M672" s="11">
        <v>30000</v>
      </c>
      <c r="Q672" t="str">
        <f t="shared" si="21"/>
        <v>Consid ABE5.3 Säkerhetstekniker</v>
      </c>
      <c r="R672" s="61">
        <v>450</v>
      </c>
      <c r="S672" s="61">
        <v>500</v>
      </c>
      <c r="T672" s="61">
        <v>700</v>
      </c>
      <c r="U672" s="61">
        <v>775</v>
      </c>
      <c r="W672" s="61">
        <f t="shared" si="22"/>
        <v>0.03</v>
      </c>
      <c r="Z672" s="61"/>
      <c r="AA672" s="61"/>
      <c r="AB672" s="61"/>
      <c r="AC672" s="61"/>
    </row>
    <row r="673" spans="1:29" x14ac:dyDescent="0.35">
      <c r="A673" t="s">
        <v>116</v>
      </c>
      <c r="B673" t="s">
        <v>117</v>
      </c>
      <c r="C673" t="s">
        <v>6</v>
      </c>
      <c r="D673" t="s">
        <v>59</v>
      </c>
      <c r="E673" t="s">
        <v>2</v>
      </c>
      <c r="F673" t="s">
        <v>63</v>
      </c>
      <c r="G673" t="s">
        <v>60</v>
      </c>
      <c r="H673">
        <v>520.20000000000005</v>
      </c>
      <c r="I673">
        <v>578</v>
      </c>
      <c r="J673">
        <v>825</v>
      </c>
      <c r="K673">
        <v>895</v>
      </c>
      <c r="L673" t="s">
        <v>48</v>
      </c>
      <c r="M673" s="11">
        <v>30000</v>
      </c>
      <c r="Q673" t="str">
        <f t="shared" si="21"/>
        <v>Consid ABE6.1 Webbstrateg</v>
      </c>
      <c r="R673" s="61">
        <v>520</v>
      </c>
      <c r="S673" s="61">
        <v>578</v>
      </c>
      <c r="T673" s="61">
        <v>825</v>
      </c>
      <c r="U673" s="61">
        <v>895</v>
      </c>
      <c r="W673" s="61">
        <f t="shared" si="22"/>
        <v>0.03</v>
      </c>
      <c r="Z673" s="61"/>
      <c r="AA673" s="61"/>
      <c r="AB673" s="61"/>
      <c r="AC673" s="61"/>
    </row>
    <row r="674" spans="1:29" x14ac:dyDescent="0.35">
      <c r="A674" t="s">
        <v>116</v>
      </c>
      <c r="B674" t="s">
        <v>117</v>
      </c>
      <c r="C674" t="s">
        <v>6</v>
      </c>
      <c r="D674" t="s">
        <v>59</v>
      </c>
      <c r="E674" t="s">
        <v>2</v>
      </c>
      <c r="F674" t="s">
        <v>63</v>
      </c>
      <c r="G674" t="s">
        <v>25</v>
      </c>
      <c r="H674">
        <v>520.20000000000005</v>
      </c>
      <c r="I674">
        <v>578</v>
      </c>
      <c r="J674">
        <v>825</v>
      </c>
      <c r="K674">
        <v>895</v>
      </c>
      <c r="L674" t="s">
        <v>48</v>
      </c>
      <c r="M674" s="11">
        <v>30000</v>
      </c>
      <c r="Q674" t="str">
        <f t="shared" si="21"/>
        <v>Consid ABE6.2 Interaktionsdesigner</v>
      </c>
      <c r="R674" s="61">
        <v>520</v>
      </c>
      <c r="S674" s="61">
        <v>578</v>
      </c>
      <c r="T674" s="61">
        <v>825</v>
      </c>
      <c r="U674" s="61">
        <v>895</v>
      </c>
      <c r="W674" s="61">
        <f t="shared" si="22"/>
        <v>0.03</v>
      </c>
      <c r="Z674" s="61"/>
      <c r="AA674" s="61"/>
      <c r="AB674" s="61"/>
      <c r="AC674" s="61"/>
    </row>
    <row r="675" spans="1:29" x14ac:dyDescent="0.35">
      <c r="A675" t="s">
        <v>116</v>
      </c>
      <c r="B675" t="s">
        <v>117</v>
      </c>
      <c r="C675" t="s">
        <v>6</v>
      </c>
      <c r="D675" t="s">
        <v>59</v>
      </c>
      <c r="E675" t="s">
        <v>2</v>
      </c>
      <c r="F675" t="s">
        <v>63</v>
      </c>
      <c r="G675" t="s">
        <v>26</v>
      </c>
      <c r="H675">
        <v>520.20000000000005</v>
      </c>
      <c r="I675">
        <v>578</v>
      </c>
      <c r="J675">
        <v>825</v>
      </c>
      <c r="K675">
        <v>895</v>
      </c>
      <c r="L675" t="s">
        <v>48</v>
      </c>
      <c r="M675" s="11">
        <v>30000</v>
      </c>
      <c r="Q675" t="str">
        <f t="shared" si="21"/>
        <v>Consid ABE6.3 Grafisk formgivare</v>
      </c>
      <c r="R675" s="61">
        <v>520</v>
      </c>
      <c r="S675" s="61">
        <v>578</v>
      </c>
      <c r="T675" s="61">
        <v>825</v>
      </c>
      <c r="U675" s="61">
        <v>895</v>
      </c>
      <c r="W675" s="61">
        <f t="shared" si="22"/>
        <v>0.03</v>
      </c>
      <c r="Z675" s="61"/>
      <c r="AA675" s="61"/>
      <c r="AB675" s="61"/>
      <c r="AC675" s="61"/>
    </row>
    <row r="676" spans="1:29" x14ac:dyDescent="0.35">
      <c r="A676" t="s">
        <v>116</v>
      </c>
      <c r="B676" t="s">
        <v>117</v>
      </c>
      <c r="C676" t="s">
        <v>6</v>
      </c>
      <c r="D676" t="s">
        <v>59</v>
      </c>
      <c r="E676" t="s">
        <v>3</v>
      </c>
      <c r="F676" t="s">
        <v>63</v>
      </c>
      <c r="G676" t="s">
        <v>27</v>
      </c>
      <c r="H676">
        <v>520.20000000000005</v>
      </c>
      <c r="I676">
        <v>578</v>
      </c>
      <c r="J676">
        <v>825</v>
      </c>
      <c r="K676">
        <v>895</v>
      </c>
      <c r="L676" t="s">
        <v>48</v>
      </c>
      <c r="M676" s="11">
        <v>30000</v>
      </c>
      <c r="Q676" t="str">
        <f t="shared" si="21"/>
        <v>Consid ABE6.4 Testare av användbarhet</v>
      </c>
      <c r="R676" s="61">
        <v>520</v>
      </c>
      <c r="S676" s="61">
        <v>578</v>
      </c>
      <c r="T676" s="61">
        <v>825</v>
      </c>
      <c r="U676" s="61">
        <v>895</v>
      </c>
      <c r="W676" s="61">
        <f t="shared" si="22"/>
        <v>0.03</v>
      </c>
      <c r="Z676" s="61"/>
      <c r="AA676" s="61"/>
      <c r="AB676" s="61"/>
      <c r="AC676" s="61"/>
    </row>
    <row r="677" spans="1:29" x14ac:dyDescent="0.35">
      <c r="A677" t="s">
        <v>116</v>
      </c>
      <c r="B677" t="s">
        <v>117</v>
      </c>
      <c r="C677" t="s">
        <v>6</v>
      </c>
      <c r="D677" t="s">
        <v>61</v>
      </c>
      <c r="E677" t="s">
        <v>2</v>
      </c>
      <c r="F677" t="s">
        <v>63</v>
      </c>
      <c r="G677" t="s">
        <v>62</v>
      </c>
      <c r="H677">
        <v>232.20000000000002</v>
      </c>
      <c r="I677">
        <v>258</v>
      </c>
      <c r="J677">
        <v>368</v>
      </c>
      <c r="K677">
        <v>525</v>
      </c>
      <c r="L677" t="s">
        <v>48</v>
      </c>
      <c r="M677" s="11">
        <v>30000</v>
      </c>
      <c r="Q677" t="str">
        <f t="shared" si="21"/>
        <v>Consid ABE7.1 Teknikstöd – på plats</v>
      </c>
      <c r="R677" s="61">
        <v>232</v>
      </c>
      <c r="S677" s="61">
        <v>258</v>
      </c>
      <c r="T677" s="61">
        <v>368</v>
      </c>
      <c r="U677" s="61">
        <v>525</v>
      </c>
      <c r="W677" s="61">
        <f t="shared" si="22"/>
        <v>0.03</v>
      </c>
      <c r="Z677" s="61"/>
      <c r="AA677" s="61"/>
      <c r="AB677" s="61"/>
      <c r="AC677" s="61"/>
    </row>
    <row r="678" spans="1:29" x14ac:dyDescent="0.35">
      <c r="A678" t="s">
        <v>116</v>
      </c>
      <c r="B678" t="s">
        <v>117</v>
      </c>
      <c r="C678" t="s">
        <v>7</v>
      </c>
      <c r="D678" t="s">
        <v>47</v>
      </c>
      <c r="E678" t="s">
        <v>2</v>
      </c>
      <c r="F678" t="s">
        <v>63</v>
      </c>
      <c r="G678" t="s">
        <v>10</v>
      </c>
      <c r="H678">
        <v>567</v>
      </c>
      <c r="I678">
        <v>630</v>
      </c>
      <c r="J678">
        <v>700</v>
      </c>
      <c r="K678">
        <v>780</v>
      </c>
      <c r="L678" t="s">
        <v>48</v>
      </c>
      <c r="M678" s="11">
        <v>26000</v>
      </c>
      <c r="Q678" t="str">
        <f t="shared" si="21"/>
        <v>Consid ABF1.1 IT- eller Digitaliseringsstrateg</v>
      </c>
      <c r="R678" s="61">
        <v>567</v>
      </c>
      <c r="S678" s="61">
        <v>630</v>
      </c>
      <c r="T678" s="61">
        <v>700</v>
      </c>
      <c r="U678" s="61">
        <v>780</v>
      </c>
      <c r="W678" s="61">
        <f t="shared" si="22"/>
        <v>2.5999999999999999E-2</v>
      </c>
      <c r="Z678" s="61"/>
      <c r="AA678" s="61"/>
      <c r="AB678" s="61"/>
      <c r="AC678" s="61"/>
    </row>
    <row r="679" spans="1:29" x14ac:dyDescent="0.35">
      <c r="A679" t="s">
        <v>116</v>
      </c>
      <c r="B679" t="s">
        <v>117</v>
      </c>
      <c r="C679" t="s">
        <v>7</v>
      </c>
      <c r="D679" t="s">
        <v>47</v>
      </c>
      <c r="E679" t="s">
        <v>2</v>
      </c>
      <c r="F679" t="s">
        <v>63</v>
      </c>
      <c r="G679" t="s">
        <v>11</v>
      </c>
      <c r="H679">
        <v>567</v>
      </c>
      <c r="I679">
        <v>630</v>
      </c>
      <c r="J679">
        <v>700</v>
      </c>
      <c r="K679">
        <v>780</v>
      </c>
      <c r="L679" t="s">
        <v>48</v>
      </c>
      <c r="M679" s="11">
        <v>26000</v>
      </c>
      <c r="Q679" t="str">
        <f t="shared" si="21"/>
        <v>Consid ABF1.2 Modelleringsledare</v>
      </c>
      <c r="R679" s="61">
        <v>567</v>
      </c>
      <c r="S679" s="61">
        <v>630</v>
      </c>
      <c r="T679" s="61">
        <v>700</v>
      </c>
      <c r="U679" s="61">
        <v>780</v>
      </c>
      <c r="W679" s="61">
        <f t="shared" si="22"/>
        <v>2.5999999999999999E-2</v>
      </c>
      <c r="Z679" s="61"/>
      <c r="AA679" s="61"/>
      <c r="AB679" s="61"/>
      <c r="AC679" s="61"/>
    </row>
    <row r="680" spans="1:29" x14ac:dyDescent="0.35">
      <c r="A680" t="s">
        <v>116</v>
      </c>
      <c r="B680" t="s">
        <v>117</v>
      </c>
      <c r="C680" t="s">
        <v>7</v>
      </c>
      <c r="D680" t="s">
        <v>47</v>
      </c>
      <c r="E680" t="s">
        <v>2</v>
      </c>
      <c r="F680" t="s">
        <v>63</v>
      </c>
      <c r="G680" t="s">
        <v>49</v>
      </c>
      <c r="H680">
        <v>567</v>
      </c>
      <c r="I680">
        <v>630</v>
      </c>
      <c r="J680">
        <v>700</v>
      </c>
      <c r="K680">
        <v>780</v>
      </c>
      <c r="L680" t="s">
        <v>48</v>
      </c>
      <c r="M680" s="11">
        <v>26000</v>
      </c>
      <c r="Q680" t="str">
        <f t="shared" si="21"/>
        <v>Consid ABF1.3 Kravställare/Kravanalytiker</v>
      </c>
      <c r="R680" s="61">
        <v>567</v>
      </c>
      <c r="S680" s="61">
        <v>630</v>
      </c>
      <c r="T680" s="61">
        <v>700</v>
      </c>
      <c r="U680" s="61">
        <v>780</v>
      </c>
      <c r="W680" s="61">
        <f t="shared" si="22"/>
        <v>2.5999999999999999E-2</v>
      </c>
      <c r="Z680" s="61"/>
      <c r="AA680" s="61"/>
      <c r="AB680" s="61"/>
      <c r="AC680" s="61"/>
    </row>
    <row r="681" spans="1:29" x14ac:dyDescent="0.35">
      <c r="A681" t="s">
        <v>116</v>
      </c>
      <c r="B681" t="s">
        <v>117</v>
      </c>
      <c r="C681" t="s">
        <v>7</v>
      </c>
      <c r="D681" t="s">
        <v>47</v>
      </c>
      <c r="E681" t="s">
        <v>2</v>
      </c>
      <c r="F681" t="s">
        <v>63</v>
      </c>
      <c r="G681" t="s">
        <v>12</v>
      </c>
      <c r="H681">
        <v>567</v>
      </c>
      <c r="I681">
        <v>630</v>
      </c>
      <c r="J681">
        <v>700</v>
      </c>
      <c r="K681">
        <v>780</v>
      </c>
      <c r="L681" t="s">
        <v>48</v>
      </c>
      <c r="M681" s="11">
        <v>26000</v>
      </c>
      <c r="Q681" t="str">
        <f t="shared" si="21"/>
        <v>Consid ABF1.4 Metodstöd</v>
      </c>
      <c r="R681" s="61">
        <v>567</v>
      </c>
      <c r="S681" s="61">
        <v>630</v>
      </c>
      <c r="T681" s="61">
        <v>700</v>
      </c>
      <c r="U681" s="61">
        <v>780</v>
      </c>
      <c r="W681" s="61">
        <f t="shared" si="22"/>
        <v>2.5999999999999999E-2</v>
      </c>
      <c r="Z681" s="61"/>
      <c r="AA681" s="61"/>
      <c r="AB681" s="61"/>
      <c r="AC681" s="61"/>
    </row>
    <row r="682" spans="1:29" x14ac:dyDescent="0.35">
      <c r="A682" t="s">
        <v>116</v>
      </c>
      <c r="B682" t="s">
        <v>117</v>
      </c>
      <c r="C682" t="s">
        <v>7</v>
      </c>
      <c r="D682" t="s">
        <v>50</v>
      </c>
      <c r="E682" t="s">
        <v>2</v>
      </c>
      <c r="F682" t="s">
        <v>63</v>
      </c>
      <c r="G682" t="s">
        <v>13</v>
      </c>
      <c r="H682">
        <v>501.3</v>
      </c>
      <c r="I682">
        <v>557</v>
      </c>
      <c r="J682">
        <v>795</v>
      </c>
      <c r="K682">
        <v>1050</v>
      </c>
      <c r="L682" t="s">
        <v>48</v>
      </c>
      <c r="M682" s="11">
        <v>26000</v>
      </c>
      <c r="Q682" t="str">
        <f t="shared" si="21"/>
        <v>Consid ABF2.1 Projektledare</v>
      </c>
      <c r="R682" s="61">
        <v>501</v>
      </c>
      <c r="S682" s="61">
        <v>557</v>
      </c>
      <c r="T682" s="61">
        <v>795</v>
      </c>
      <c r="U682" s="61">
        <v>1050</v>
      </c>
      <c r="W682" s="61">
        <f t="shared" si="22"/>
        <v>2.5999999999999999E-2</v>
      </c>
      <c r="Z682" s="61"/>
      <c r="AA682" s="61"/>
      <c r="AB682" s="61"/>
      <c r="AC682" s="61"/>
    </row>
    <row r="683" spans="1:29" x14ac:dyDescent="0.35">
      <c r="A683" t="s">
        <v>116</v>
      </c>
      <c r="B683" t="s">
        <v>117</v>
      </c>
      <c r="C683" t="s">
        <v>7</v>
      </c>
      <c r="D683" t="s">
        <v>50</v>
      </c>
      <c r="E683" t="s">
        <v>2</v>
      </c>
      <c r="F683" t="s">
        <v>63</v>
      </c>
      <c r="G683" t="s">
        <v>14</v>
      </c>
      <c r="H683">
        <v>501.3</v>
      </c>
      <c r="I683">
        <v>557</v>
      </c>
      <c r="J683">
        <v>795</v>
      </c>
      <c r="K683">
        <v>1050</v>
      </c>
      <c r="L683" t="s">
        <v>48</v>
      </c>
      <c r="M683" s="11">
        <v>26000</v>
      </c>
      <c r="Q683" t="str">
        <f t="shared" si="21"/>
        <v>Consid ABF2.2 Teknisk projektledare</v>
      </c>
      <c r="R683" s="61">
        <v>501</v>
      </c>
      <c r="S683" s="61">
        <v>557</v>
      </c>
      <c r="T683" s="61">
        <v>795</v>
      </c>
      <c r="U683" s="61">
        <v>1050</v>
      </c>
      <c r="W683" s="61">
        <f t="shared" si="22"/>
        <v>2.5999999999999999E-2</v>
      </c>
      <c r="Z683" s="61"/>
      <c r="AA683" s="61"/>
      <c r="AB683" s="61"/>
      <c r="AC683" s="61"/>
    </row>
    <row r="684" spans="1:29" x14ac:dyDescent="0.35">
      <c r="A684" t="s">
        <v>116</v>
      </c>
      <c r="B684" t="s">
        <v>117</v>
      </c>
      <c r="C684" t="s">
        <v>7</v>
      </c>
      <c r="D684" t="s">
        <v>50</v>
      </c>
      <c r="E684" t="s">
        <v>2</v>
      </c>
      <c r="F684" t="s">
        <v>63</v>
      </c>
      <c r="G684" t="s">
        <v>15</v>
      </c>
      <c r="H684">
        <v>501.3</v>
      </c>
      <c r="I684">
        <v>557</v>
      </c>
      <c r="J684">
        <v>795</v>
      </c>
      <c r="K684">
        <v>1050</v>
      </c>
      <c r="L684" t="s">
        <v>48</v>
      </c>
      <c r="M684" s="11">
        <v>26000</v>
      </c>
      <c r="Q684" t="str">
        <f t="shared" si="21"/>
        <v>Consid ABF2.3 Process-/Förändringsledare</v>
      </c>
      <c r="R684" s="61">
        <v>501</v>
      </c>
      <c r="S684" s="61">
        <v>557</v>
      </c>
      <c r="T684" s="61">
        <v>795</v>
      </c>
      <c r="U684" s="61">
        <v>1050</v>
      </c>
      <c r="W684" s="61">
        <f t="shared" si="22"/>
        <v>2.5999999999999999E-2</v>
      </c>
      <c r="Z684" s="61"/>
      <c r="AA684" s="61"/>
      <c r="AB684" s="61"/>
      <c r="AC684" s="61"/>
    </row>
    <row r="685" spans="1:29" x14ac:dyDescent="0.35">
      <c r="A685" t="s">
        <v>116</v>
      </c>
      <c r="B685" t="s">
        <v>117</v>
      </c>
      <c r="C685" t="s">
        <v>7</v>
      </c>
      <c r="D685" t="s">
        <v>50</v>
      </c>
      <c r="E685" t="s">
        <v>2</v>
      </c>
      <c r="F685" t="s">
        <v>63</v>
      </c>
      <c r="G685" t="s">
        <v>16</v>
      </c>
      <c r="H685">
        <v>501.3</v>
      </c>
      <c r="I685">
        <v>557</v>
      </c>
      <c r="J685">
        <v>795</v>
      </c>
      <c r="K685">
        <v>1050</v>
      </c>
      <c r="L685" t="s">
        <v>48</v>
      </c>
      <c r="M685" s="11">
        <v>26000</v>
      </c>
      <c r="Q685" t="str">
        <f t="shared" si="21"/>
        <v>Consid ABF2.4 Testledare</v>
      </c>
      <c r="R685" s="61">
        <v>501</v>
      </c>
      <c r="S685" s="61">
        <v>557</v>
      </c>
      <c r="T685" s="61">
        <v>795</v>
      </c>
      <c r="U685" s="61">
        <v>1050</v>
      </c>
      <c r="W685" s="61">
        <f t="shared" si="22"/>
        <v>2.5999999999999999E-2</v>
      </c>
      <c r="Z685" s="61"/>
      <c r="AA685" s="61"/>
      <c r="AB685" s="61"/>
      <c r="AC685" s="61"/>
    </row>
    <row r="686" spans="1:29" x14ac:dyDescent="0.35">
      <c r="A686" t="s">
        <v>116</v>
      </c>
      <c r="B686" t="s">
        <v>117</v>
      </c>
      <c r="C686" t="s">
        <v>7</v>
      </c>
      <c r="D686" t="s">
        <v>50</v>
      </c>
      <c r="E686" t="s">
        <v>2</v>
      </c>
      <c r="F686" t="s">
        <v>63</v>
      </c>
      <c r="G686" t="s">
        <v>17</v>
      </c>
      <c r="H686">
        <v>501.3</v>
      </c>
      <c r="I686">
        <v>557</v>
      </c>
      <c r="J686">
        <v>795</v>
      </c>
      <c r="K686">
        <v>1050</v>
      </c>
      <c r="L686" t="s">
        <v>48</v>
      </c>
      <c r="M686" s="11">
        <v>26000</v>
      </c>
      <c r="Q686" t="str">
        <f t="shared" si="21"/>
        <v>Consid ABF2.5 IT-controller</v>
      </c>
      <c r="R686" s="61">
        <v>501</v>
      </c>
      <c r="S686" s="61">
        <v>557</v>
      </c>
      <c r="T686" s="61">
        <v>795</v>
      </c>
      <c r="U686" s="61">
        <v>1050</v>
      </c>
      <c r="W686" s="61">
        <f t="shared" si="22"/>
        <v>2.5999999999999999E-2</v>
      </c>
      <c r="Z686" s="61"/>
      <c r="AA686" s="61"/>
      <c r="AB686" s="61"/>
      <c r="AC686" s="61"/>
    </row>
    <row r="687" spans="1:29" x14ac:dyDescent="0.35">
      <c r="A687" t="s">
        <v>116</v>
      </c>
      <c r="B687" t="s">
        <v>117</v>
      </c>
      <c r="C687" t="s">
        <v>7</v>
      </c>
      <c r="D687" t="s">
        <v>51</v>
      </c>
      <c r="E687" t="s">
        <v>2</v>
      </c>
      <c r="F687" t="s">
        <v>63</v>
      </c>
      <c r="G687" t="s">
        <v>18</v>
      </c>
      <c r="H687">
        <v>520.20000000000005</v>
      </c>
      <c r="I687">
        <v>578</v>
      </c>
      <c r="J687">
        <v>825</v>
      </c>
      <c r="K687">
        <v>895</v>
      </c>
      <c r="L687" t="s">
        <v>48</v>
      </c>
      <c r="M687" s="11">
        <v>26000</v>
      </c>
      <c r="Q687" t="str">
        <f t="shared" si="21"/>
        <v>Consid ABF3.1 Systemutvecklare</v>
      </c>
      <c r="R687" s="61">
        <v>520</v>
      </c>
      <c r="S687" s="61">
        <v>578</v>
      </c>
      <c r="T687" s="61">
        <v>825</v>
      </c>
      <c r="U687" s="61">
        <v>895</v>
      </c>
      <c r="W687" s="61">
        <f t="shared" si="22"/>
        <v>2.5999999999999999E-2</v>
      </c>
      <c r="Z687" s="61"/>
      <c r="AA687" s="61"/>
      <c r="AB687" s="61"/>
      <c r="AC687" s="61"/>
    </row>
    <row r="688" spans="1:29" x14ac:dyDescent="0.35">
      <c r="A688" t="s">
        <v>116</v>
      </c>
      <c r="B688" t="s">
        <v>117</v>
      </c>
      <c r="C688" t="s">
        <v>7</v>
      </c>
      <c r="D688" t="s">
        <v>51</v>
      </c>
      <c r="E688" t="s">
        <v>2</v>
      </c>
      <c r="F688" t="s">
        <v>63</v>
      </c>
      <c r="G688" t="s">
        <v>19</v>
      </c>
      <c r="H688">
        <v>520.20000000000005</v>
      </c>
      <c r="I688">
        <v>578</v>
      </c>
      <c r="J688">
        <v>825</v>
      </c>
      <c r="K688">
        <v>895</v>
      </c>
      <c r="L688" t="s">
        <v>48</v>
      </c>
      <c r="M688" s="11">
        <v>26000</v>
      </c>
      <c r="Q688" t="str">
        <f t="shared" si="21"/>
        <v>Consid ABF3.2 Systemintegratör</v>
      </c>
      <c r="R688" s="61">
        <v>520</v>
      </c>
      <c r="S688" s="61">
        <v>578</v>
      </c>
      <c r="T688" s="61">
        <v>825</v>
      </c>
      <c r="U688" s="61">
        <v>895</v>
      </c>
      <c r="W688" s="61">
        <f t="shared" si="22"/>
        <v>2.5999999999999999E-2</v>
      </c>
      <c r="Z688" s="61"/>
      <c r="AA688" s="61"/>
      <c r="AB688" s="61"/>
      <c r="AC688" s="61"/>
    </row>
    <row r="689" spans="1:29" x14ac:dyDescent="0.35">
      <c r="A689" t="s">
        <v>116</v>
      </c>
      <c r="B689" t="s">
        <v>117</v>
      </c>
      <c r="C689" t="s">
        <v>7</v>
      </c>
      <c r="D689" t="s">
        <v>51</v>
      </c>
      <c r="E689" t="s">
        <v>3</v>
      </c>
      <c r="F689" t="s">
        <v>63</v>
      </c>
      <c r="G689" t="s">
        <v>20</v>
      </c>
      <c r="H689">
        <v>520.20000000000005</v>
      </c>
      <c r="I689">
        <v>578</v>
      </c>
      <c r="J689">
        <v>825</v>
      </c>
      <c r="K689">
        <v>895</v>
      </c>
      <c r="L689" t="s">
        <v>48</v>
      </c>
      <c r="M689" s="11">
        <v>26000</v>
      </c>
      <c r="Q689" t="str">
        <f t="shared" si="21"/>
        <v>Consid ABF3.3 Tekniker</v>
      </c>
      <c r="R689" s="61">
        <v>520</v>
      </c>
      <c r="S689" s="61">
        <v>578</v>
      </c>
      <c r="T689" s="61">
        <v>825</v>
      </c>
      <c r="U689" s="61">
        <v>895</v>
      </c>
      <c r="W689" s="61">
        <f t="shared" si="22"/>
        <v>2.5999999999999999E-2</v>
      </c>
      <c r="Z689" s="61"/>
      <c r="AA689" s="61"/>
      <c r="AB689" s="61"/>
      <c r="AC689" s="61"/>
    </row>
    <row r="690" spans="1:29" x14ac:dyDescent="0.35">
      <c r="A690" t="s">
        <v>116</v>
      </c>
      <c r="B690" t="s">
        <v>117</v>
      </c>
      <c r="C690" t="s">
        <v>7</v>
      </c>
      <c r="D690" t="s">
        <v>51</v>
      </c>
      <c r="E690" t="s">
        <v>3</v>
      </c>
      <c r="F690" t="s">
        <v>63</v>
      </c>
      <c r="G690" t="s">
        <v>21</v>
      </c>
      <c r="H690">
        <v>520.20000000000005</v>
      </c>
      <c r="I690">
        <v>578</v>
      </c>
      <c r="J690">
        <v>825</v>
      </c>
      <c r="K690">
        <v>895</v>
      </c>
      <c r="L690" t="s">
        <v>48</v>
      </c>
      <c r="M690" s="11">
        <v>26000</v>
      </c>
      <c r="Q690" t="str">
        <f t="shared" si="21"/>
        <v>Consid ABF3.4 Testare</v>
      </c>
      <c r="R690" s="61">
        <v>520</v>
      </c>
      <c r="S690" s="61">
        <v>578</v>
      </c>
      <c r="T690" s="61">
        <v>825</v>
      </c>
      <c r="U690" s="61">
        <v>895</v>
      </c>
      <c r="W690" s="61">
        <f t="shared" si="22"/>
        <v>2.5999999999999999E-2</v>
      </c>
      <c r="Z690" s="61"/>
      <c r="AA690" s="61"/>
      <c r="AB690" s="61"/>
      <c r="AC690" s="61"/>
    </row>
    <row r="691" spans="1:29" x14ac:dyDescent="0.35">
      <c r="A691" t="s">
        <v>116</v>
      </c>
      <c r="B691" t="s">
        <v>117</v>
      </c>
      <c r="C691" t="s">
        <v>7</v>
      </c>
      <c r="D691" t="s">
        <v>52</v>
      </c>
      <c r="E691" t="s">
        <v>2</v>
      </c>
      <c r="F691" t="s">
        <v>63</v>
      </c>
      <c r="G691" t="s">
        <v>53</v>
      </c>
      <c r="H691">
        <v>567</v>
      </c>
      <c r="I691">
        <v>630</v>
      </c>
      <c r="J691">
        <v>700</v>
      </c>
      <c r="K691">
        <v>775</v>
      </c>
      <c r="L691" t="s">
        <v>48</v>
      </c>
      <c r="M691" s="11">
        <v>26000</v>
      </c>
      <c r="Q691" t="str">
        <f t="shared" si="21"/>
        <v>Consid ABF4.1 Enterprisearkitekt</v>
      </c>
      <c r="R691" s="61">
        <v>567</v>
      </c>
      <c r="S691" s="61">
        <v>630</v>
      </c>
      <c r="T691" s="61">
        <v>700</v>
      </c>
      <c r="U691" s="61">
        <v>775</v>
      </c>
      <c r="W691" s="61">
        <f t="shared" si="22"/>
        <v>2.5999999999999999E-2</v>
      </c>
      <c r="Z691" s="61"/>
      <c r="AA691" s="61"/>
      <c r="AB691" s="61"/>
      <c r="AC691" s="61"/>
    </row>
    <row r="692" spans="1:29" x14ac:dyDescent="0.35">
      <c r="A692" t="s">
        <v>116</v>
      </c>
      <c r="B692" t="s">
        <v>117</v>
      </c>
      <c r="C692" t="s">
        <v>7</v>
      </c>
      <c r="D692" t="s">
        <v>52</v>
      </c>
      <c r="E692" t="s">
        <v>2</v>
      </c>
      <c r="F692" t="s">
        <v>63</v>
      </c>
      <c r="G692" t="s">
        <v>54</v>
      </c>
      <c r="H692">
        <v>567</v>
      </c>
      <c r="I692">
        <v>630</v>
      </c>
      <c r="J692">
        <v>700</v>
      </c>
      <c r="K692">
        <v>775</v>
      </c>
      <c r="L692" t="s">
        <v>48</v>
      </c>
      <c r="M692" s="11">
        <v>26000</v>
      </c>
      <c r="Q692" t="str">
        <f t="shared" si="21"/>
        <v>Consid ABF4.2 Verksamhetsarkitekt</v>
      </c>
      <c r="R692" s="61">
        <v>567</v>
      </c>
      <c r="S692" s="61">
        <v>630</v>
      </c>
      <c r="T692" s="61">
        <v>700</v>
      </c>
      <c r="U692" s="61">
        <v>775</v>
      </c>
      <c r="W692" s="61">
        <f t="shared" si="22"/>
        <v>2.5999999999999999E-2</v>
      </c>
      <c r="Z692" s="61"/>
      <c r="AA692" s="61"/>
      <c r="AB692" s="61"/>
      <c r="AC692" s="61"/>
    </row>
    <row r="693" spans="1:29" x14ac:dyDescent="0.35">
      <c r="A693" t="s">
        <v>116</v>
      </c>
      <c r="B693" t="s">
        <v>117</v>
      </c>
      <c r="C693" t="s">
        <v>7</v>
      </c>
      <c r="D693" t="s">
        <v>52</v>
      </c>
      <c r="E693" t="s">
        <v>2</v>
      </c>
      <c r="F693" t="s">
        <v>63</v>
      </c>
      <c r="G693" t="s">
        <v>55</v>
      </c>
      <c r="H693">
        <v>567</v>
      </c>
      <c r="I693">
        <v>630</v>
      </c>
      <c r="J693">
        <v>700</v>
      </c>
      <c r="K693">
        <v>775</v>
      </c>
      <c r="L693" t="s">
        <v>48</v>
      </c>
      <c r="M693" s="11">
        <v>26000</v>
      </c>
      <c r="Q693" t="str">
        <f t="shared" si="21"/>
        <v>Consid ABF4.3 Lösningsarkitekt</v>
      </c>
      <c r="R693" s="61">
        <v>567</v>
      </c>
      <c r="S693" s="61">
        <v>630</v>
      </c>
      <c r="T693" s="61">
        <v>700</v>
      </c>
      <c r="U693" s="61">
        <v>775</v>
      </c>
      <c r="W693" s="61">
        <f t="shared" si="22"/>
        <v>2.5999999999999999E-2</v>
      </c>
      <c r="Z693" s="61"/>
      <c r="AA693" s="61"/>
      <c r="AB693" s="61"/>
      <c r="AC693" s="61"/>
    </row>
    <row r="694" spans="1:29" x14ac:dyDescent="0.35">
      <c r="A694" t="s">
        <v>116</v>
      </c>
      <c r="B694" t="s">
        <v>117</v>
      </c>
      <c r="C694" t="s">
        <v>7</v>
      </c>
      <c r="D694" t="s">
        <v>52</v>
      </c>
      <c r="E694" t="s">
        <v>2</v>
      </c>
      <c r="F694" t="s">
        <v>63</v>
      </c>
      <c r="G694" t="s">
        <v>56</v>
      </c>
      <c r="H694">
        <v>567</v>
      </c>
      <c r="I694">
        <v>630</v>
      </c>
      <c r="J694">
        <v>700</v>
      </c>
      <c r="K694">
        <v>775</v>
      </c>
      <c r="L694" t="s">
        <v>48</v>
      </c>
      <c r="M694" s="11">
        <v>26000</v>
      </c>
      <c r="Q694" t="str">
        <f t="shared" si="21"/>
        <v>Consid ABF4.4 Mjukvaruarkitekt</v>
      </c>
      <c r="R694" s="61">
        <v>567</v>
      </c>
      <c r="S694" s="61">
        <v>630</v>
      </c>
      <c r="T694" s="61">
        <v>700</v>
      </c>
      <c r="U694" s="61">
        <v>775</v>
      </c>
      <c r="W694" s="61">
        <f t="shared" si="22"/>
        <v>2.5999999999999999E-2</v>
      </c>
      <c r="Z694" s="61"/>
      <c r="AA694" s="61"/>
      <c r="AB694" s="61"/>
      <c r="AC694" s="61"/>
    </row>
    <row r="695" spans="1:29" x14ac:dyDescent="0.35">
      <c r="A695" t="s">
        <v>116</v>
      </c>
      <c r="B695" t="s">
        <v>117</v>
      </c>
      <c r="C695" t="s">
        <v>7</v>
      </c>
      <c r="D695" t="s">
        <v>52</v>
      </c>
      <c r="E695" t="s">
        <v>2</v>
      </c>
      <c r="F695" t="s">
        <v>63</v>
      </c>
      <c r="G695" t="s">
        <v>57</v>
      </c>
      <c r="H695">
        <v>567</v>
      </c>
      <c r="I695">
        <v>630</v>
      </c>
      <c r="J695">
        <v>700</v>
      </c>
      <c r="K695">
        <v>775</v>
      </c>
      <c r="L695" t="s">
        <v>48</v>
      </c>
      <c r="M695" s="11">
        <v>26000</v>
      </c>
      <c r="Q695" t="str">
        <f t="shared" si="21"/>
        <v>Consid ABF4.5 Infrastrukturarkitekt</v>
      </c>
      <c r="R695" s="61">
        <v>567</v>
      </c>
      <c r="S695" s="61">
        <v>630</v>
      </c>
      <c r="T695" s="61">
        <v>700</v>
      </c>
      <c r="U695" s="61">
        <v>775</v>
      </c>
      <c r="W695" s="61">
        <f t="shared" si="22"/>
        <v>2.5999999999999999E-2</v>
      </c>
      <c r="Z695" s="61"/>
      <c r="AA695" s="61"/>
      <c r="AB695" s="61"/>
      <c r="AC695" s="61"/>
    </row>
    <row r="696" spans="1:29" x14ac:dyDescent="0.35">
      <c r="A696" t="s">
        <v>116</v>
      </c>
      <c r="B696" t="s">
        <v>117</v>
      </c>
      <c r="C696" t="s">
        <v>7</v>
      </c>
      <c r="D696" t="s">
        <v>58</v>
      </c>
      <c r="E696" t="s">
        <v>2</v>
      </c>
      <c r="F696" t="s">
        <v>63</v>
      </c>
      <c r="G696" t="s">
        <v>22</v>
      </c>
      <c r="H696">
        <v>450</v>
      </c>
      <c r="I696">
        <v>500</v>
      </c>
      <c r="J696">
        <v>700</v>
      </c>
      <c r="K696">
        <v>775</v>
      </c>
      <c r="L696" t="s">
        <v>48</v>
      </c>
      <c r="M696" s="11">
        <v>26000</v>
      </c>
      <c r="Q696" t="str">
        <f t="shared" si="21"/>
        <v>Consid ABF5.1 Säkerhetsstrateg/Säkerhetsanalytiker</v>
      </c>
      <c r="R696" s="61">
        <v>450</v>
      </c>
      <c r="S696" s="61">
        <v>500</v>
      </c>
      <c r="T696" s="61">
        <v>700</v>
      </c>
      <c r="U696" s="61">
        <v>775</v>
      </c>
      <c r="W696" s="61">
        <f t="shared" si="22"/>
        <v>2.5999999999999999E-2</v>
      </c>
      <c r="Z696" s="61"/>
      <c r="AA696" s="61"/>
      <c r="AB696" s="61"/>
      <c r="AC696" s="61"/>
    </row>
    <row r="697" spans="1:29" x14ac:dyDescent="0.35">
      <c r="A697" t="s">
        <v>116</v>
      </c>
      <c r="B697" t="s">
        <v>117</v>
      </c>
      <c r="C697" t="s">
        <v>7</v>
      </c>
      <c r="D697" t="s">
        <v>58</v>
      </c>
      <c r="E697" t="s">
        <v>2</v>
      </c>
      <c r="F697" t="s">
        <v>63</v>
      </c>
      <c r="G697" t="s">
        <v>23</v>
      </c>
      <c r="H697">
        <v>450</v>
      </c>
      <c r="I697">
        <v>500</v>
      </c>
      <c r="J697">
        <v>700</v>
      </c>
      <c r="K697">
        <v>775</v>
      </c>
      <c r="L697" t="s">
        <v>48</v>
      </c>
      <c r="M697" s="11">
        <v>26000</v>
      </c>
      <c r="Q697" t="str">
        <f t="shared" si="21"/>
        <v>Consid ABF5.2 Risk Management</v>
      </c>
      <c r="R697" s="61">
        <v>450</v>
      </c>
      <c r="S697" s="61">
        <v>500</v>
      </c>
      <c r="T697" s="61">
        <v>700</v>
      </c>
      <c r="U697" s="61">
        <v>775</v>
      </c>
      <c r="W697" s="61">
        <f t="shared" si="22"/>
        <v>2.5999999999999999E-2</v>
      </c>
      <c r="Z697" s="61"/>
      <c r="AA697" s="61"/>
      <c r="AB697" s="61"/>
      <c r="AC697" s="61"/>
    </row>
    <row r="698" spans="1:29" x14ac:dyDescent="0.35">
      <c r="A698" t="s">
        <v>116</v>
      </c>
      <c r="B698" t="s">
        <v>117</v>
      </c>
      <c r="C698" t="s">
        <v>7</v>
      </c>
      <c r="D698" t="s">
        <v>58</v>
      </c>
      <c r="E698" t="s">
        <v>3</v>
      </c>
      <c r="F698" t="s">
        <v>63</v>
      </c>
      <c r="G698" t="s">
        <v>24</v>
      </c>
      <c r="H698">
        <v>450</v>
      </c>
      <c r="I698">
        <v>500</v>
      </c>
      <c r="J698">
        <v>700</v>
      </c>
      <c r="K698">
        <v>775</v>
      </c>
      <c r="L698" t="s">
        <v>48</v>
      </c>
      <c r="M698" s="11">
        <v>26000</v>
      </c>
      <c r="Q698" t="str">
        <f t="shared" si="21"/>
        <v>Consid ABF5.3 Säkerhetstekniker</v>
      </c>
      <c r="R698" s="61">
        <v>450</v>
      </c>
      <c r="S698" s="61">
        <v>500</v>
      </c>
      <c r="T698" s="61">
        <v>700</v>
      </c>
      <c r="U698" s="61">
        <v>775</v>
      </c>
      <c r="W698" s="61">
        <f t="shared" si="22"/>
        <v>2.5999999999999999E-2</v>
      </c>
      <c r="Z698" s="61"/>
      <c r="AA698" s="61"/>
      <c r="AB698" s="61"/>
      <c r="AC698" s="61"/>
    </row>
    <row r="699" spans="1:29" x14ac:dyDescent="0.35">
      <c r="A699" t="s">
        <v>116</v>
      </c>
      <c r="B699" t="s">
        <v>117</v>
      </c>
      <c r="C699" t="s">
        <v>7</v>
      </c>
      <c r="D699" t="s">
        <v>59</v>
      </c>
      <c r="E699" t="s">
        <v>2</v>
      </c>
      <c r="F699" t="s">
        <v>63</v>
      </c>
      <c r="G699" t="s">
        <v>60</v>
      </c>
      <c r="H699">
        <v>520.20000000000005</v>
      </c>
      <c r="I699">
        <v>578</v>
      </c>
      <c r="J699">
        <v>825</v>
      </c>
      <c r="K699">
        <v>895</v>
      </c>
      <c r="L699" t="s">
        <v>48</v>
      </c>
      <c r="M699" s="11">
        <v>26000</v>
      </c>
      <c r="Q699" t="str">
        <f t="shared" si="21"/>
        <v>Consid ABF6.1 Webbstrateg</v>
      </c>
      <c r="R699" s="61">
        <v>520</v>
      </c>
      <c r="S699" s="61">
        <v>578</v>
      </c>
      <c r="T699" s="61">
        <v>825</v>
      </c>
      <c r="U699" s="61">
        <v>895</v>
      </c>
      <c r="W699" s="61">
        <f t="shared" si="22"/>
        <v>2.5999999999999999E-2</v>
      </c>
      <c r="Z699" s="61"/>
      <c r="AA699" s="61"/>
      <c r="AB699" s="61"/>
      <c r="AC699" s="61"/>
    </row>
    <row r="700" spans="1:29" x14ac:dyDescent="0.35">
      <c r="A700" t="s">
        <v>116</v>
      </c>
      <c r="B700" t="s">
        <v>117</v>
      </c>
      <c r="C700" t="s">
        <v>7</v>
      </c>
      <c r="D700" t="s">
        <v>59</v>
      </c>
      <c r="E700" t="s">
        <v>2</v>
      </c>
      <c r="F700" t="s">
        <v>63</v>
      </c>
      <c r="G700" t="s">
        <v>25</v>
      </c>
      <c r="H700">
        <v>520.20000000000005</v>
      </c>
      <c r="I700">
        <v>578</v>
      </c>
      <c r="J700">
        <v>825</v>
      </c>
      <c r="K700">
        <v>895</v>
      </c>
      <c r="L700" t="s">
        <v>48</v>
      </c>
      <c r="M700" s="11">
        <v>26000</v>
      </c>
      <c r="Q700" t="str">
        <f t="shared" si="21"/>
        <v>Consid ABF6.2 Interaktionsdesigner</v>
      </c>
      <c r="R700" s="61">
        <v>520</v>
      </c>
      <c r="S700" s="61">
        <v>578</v>
      </c>
      <c r="T700" s="61">
        <v>825</v>
      </c>
      <c r="U700" s="61">
        <v>895</v>
      </c>
      <c r="W700" s="61">
        <f t="shared" si="22"/>
        <v>2.5999999999999999E-2</v>
      </c>
      <c r="Z700" s="61"/>
      <c r="AA700" s="61"/>
      <c r="AB700" s="61"/>
      <c r="AC700" s="61"/>
    </row>
    <row r="701" spans="1:29" x14ac:dyDescent="0.35">
      <c r="A701" t="s">
        <v>116</v>
      </c>
      <c r="B701" t="s">
        <v>117</v>
      </c>
      <c r="C701" t="s">
        <v>7</v>
      </c>
      <c r="D701" t="s">
        <v>59</v>
      </c>
      <c r="E701" t="s">
        <v>2</v>
      </c>
      <c r="F701" t="s">
        <v>63</v>
      </c>
      <c r="G701" t="s">
        <v>26</v>
      </c>
      <c r="H701">
        <v>520.20000000000005</v>
      </c>
      <c r="I701">
        <v>578</v>
      </c>
      <c r="J701">
        <v>825</v>
      </c>
      <c r="K701">
        <v>895</v>
      </c>
      <c r="L701" t="s">
        <v>48</v>
      </c>
      <c r="M701" s="11">
        <v>26000</v>
      </c>
      <c r="Q701" t="str">
        <f t="shared" si="21"/>
        <v>Consid ABF6.3 Grafisk formgivare</v>
      </c>
      <c r="R701" s="61">
        <v>520</v>
      </c>
      <c r="S701" s="61">
        <v>578</v>
      </c>
      <c r="T701" s="61">
        <v>825</v>
      </c>
      <c r="U701" s="61">
        <v>895</v>
      </c>
      <c r="W701" s="61">
        <f t="shared" si="22"/>
        <v>2.5999999999999999E-2</v>
      </c>
      <c r="Z701" s="61"/>
      <c r="AA701" s="61"/>
      <c r="AB701" s="61"/>
      <c r="AC701" s="61"/>
    </row>
    <row r="702" spans="1:29" x14ac:dyDescent="0.35">
      <c r="A702" t="s">
        <v>116</v>
      </c>
      <c r="B702" t="s">
        <v>117</v>
      </c>
      <c r="C702" t="s">
        <v>7</v>
      </c>
      <c r="D702" t="s">
        <v>59</v>
      </c>
      <c r="E702" t="s">
        <v>3</v>
      </c>
      <c r="F702" t="s">
        <v>63</v>
      </c>
      <c r="G702" t="s">
        <v>27</v>
      </c>
      <c r="H702">
        <v>520.20000000000005</v>
      </c>
      <c r="I702">
        <v>578</v>
      </c>
      <c r="J702">
        <v>825</v>
      </c>
      <c r="K702">
        <v>895</v>
      </c>
      <c r="L702" t="s">
        <v>48</v>
      </c>
      <c r="M702" s="11">
        <v>26000</v>
      </c>
      <c r="Q702" t="str">
        <f t="shared" si="21"/>
        <v>Consid ABF6.4 Testare av användbarhet</v>
      </c>
      <c r="R702" s="61">
        <v>520</v>
      </c>
      <c r="S702" s="61">
        <v>578</v>
      </c>
      <c r="T702" s="61">
        <v>825</v>
      </c>
      <c r="U702" s="61">
        <v>895</v>
      </c>
      <c r="W702" s="61">
        <f t="shared" si="22"/>
        <v>2.5999999999999999E-2</v>
      </c>
      <c r="Z702" s="61"/>
      <c r="AA702" s="61"/>
      <c r="AB702" s="61"/>
      <c r="AC702" s="61"/>
    </row>
    <row r="703" spans="1:29" x14ac:dyDescent="0.35">
      <c r="A703" t="s">
        <v>116</v>
      </c>
      <c r="B703" t="s">
        <v>117</v>
      </c>
      <c r="C703" t="s">
        <v>7</v>
      </c>
      <c r="D703" t="s">
        <v>61</v>
      </c>
      <c r="E703" t="s">
        <v>2</v>
      </c>
      <c r="F703" t="s">
        <v>63</v>
      </c>
      <c r="G703" t="s">
        <v>62</v>
      </c>
      <c r="H703">
        <v>232.20000000000002</v>
      </c>
      <c r="I703">
        <v>258</v>
      </c>
      <c r="J703">
        <v>368</v>
      </c>
      <c r="K703">
        <v>525</v>
      </c>
      <c r="L703" t="s">
        <v>48</v>
      </c>
      <c r="M703" s="11">
        <v>26000</v>
      </c>
      <c r="Q703" t="str">
        <f t="shared" si="21"/>
        <v>Consid ABF7.1 Teknikstöd – på plats</v>
      </c>
      <c r="R703" s="61">
        <v>232</v>
      </c>
      <c r="S703" s="61">
        <v>258</v>
      </c>
      <c r="T703" s="61">
        <v>368</v>
      </c>
      <c r="U703" s="61">
        <v>525</v>
      </c>
      <c r="W703" s="61">
        <f t="shared" si="22"/>
        <v>2.5999999999999999E-2</v>
      </c>
      <c r="Z703" s="61"/>
      <c r="AA703" s="61"/>
      <c r="AB703" s="61"/>
      <c r="AC703" s="61"/>
    </row>
    <row r="704" spans="1:29" x14ac:dyDescent="0.35">
      <c r="A704" t="s">
        <v>116</v>
      </c>
      <c r="B704" t="s">
        <v>117</v>
      </c>
      <c r="C704" t="s">
        <v>8</v>
      </c>
      <c r="D704" t="s">
        <v>47</v>
      </c>
      <c r="E704" t="s">
        <v>2</v>
      </c>
      <c r="F704" t="s">
        <v>63</v>
      </c>
      <c r="G704" t="s">
        <v>10</v>
      </c>
      <c r="H704">
        <v>567</v>
      </c>
      <c r="I704">
        <v>630</v>
      </c>
      <c r="J704">
        <v>700</v>
      </c>
      <c r="K704">
        <v>780</v>
      </c>
      <c r="L704" t="s">
        <v>48</v>
      </c>
      <c r="M704" s="11">
        <v>30000</v>
      </c>
      <c r="Q704" t="str">
        <f t="shared" si="21"/>
        <v>Consid ABG1.1 IT- eller Digitaliseringsstrateg</v>
      </c>
      <c r="R704" s="61">
        <v>567</v>
      </c>
      <c r="S704" s="61">
        <v>630</v>
      </c>
      <c r="T704" s="61">
        <v>700</v>
      </c>
      <c r="U704" s="61">
        <v>780</v>
      </c>
      <c r="W704" s="61">
        <f t="shared" si="22"/>
        <v>0.03</v>
      </c>
      <c r="Z704" s="61"/>
      <c r="AA704" s="61"/>
      <c r="AB704" s="61"/>
      <c r="AC704" s="61"/>
    </row>
    <row r="705" spans="1:29" x14ac:dyDescent="0.35">
      <c r="A705" t="s">
        <v>116</v>
      </c>
      <c r="B705" t="s">
        <v>117</v>
      </c>
      <c r="C705" t="s">
        <v>8</v>
      </c>
      <c r="D705" t="s">
        <v>47</v>
      </c>
      <c r="E705" t="s">
        <v>2</v>
      </c>
      <c r="F705" t="s">
        <v>63</v>
      </c>
      <c r="G705" t="s">
        <v>11</v>
      </c>
      <c r="H705">
        <v>567</v>
      </c>
      <c r="I705">
        <v>630</v>
      </c>
      <c r="J705">
        <v>700</v>
      </c>
      <c r="K705">
        <v>780</v>
      </c>
      <c r="L705" t="s">
        <v>48</v>
      </c>
      <c r="M705" s="11">
        <v>30000</v>
      </c>
      <c r="Q705" t="str">
        <f t="shared" si="21"/>
        <v>Consid ABG1.2 Modelleringsledare</v>
      </c>
      <c r="R705" s="61">
        <v>567</v>
      </c>
      <c r="S705" s="61">
        <v>630</v>
      </c>
      <c r="T705" s="61">
        <v>700</v>
      </c>
      <c r="U705" s="61">
        <v>780</v>
      </c>
      <c r="W705" s="61">
        <f t="shared" si="22"/>
        <v>0.03</v>
      </c>
      <c r="Z705" s="61"/>
      <c r="AA705" s="61"/>
      <c r="AB705" s="61"/>
      <c r="AC705" s="61"/>
    </row>
    <row r="706" spans="1:29" x14ac:dyDescent="0.35">
      <c r="A706" t="s">
        <v>116</v>
      </c>
      <c r="B706" t="s">
        <v>117</v>
      </c>
      <c r="C706" t="s">
        <v>8</v>
      </c>
      <c r="D706" t="s">
        <v>47</v>
      </c>
      <c r="E706" t="s">
        <v>2</v>
      </c>
      <c r="F706" t="s">
        <v>63</v>
      </c>
      <c r="G706" t="s">
        <v>49</v>
      </c>
      <c r="H706">
        <v>567</v>
      </c>
      <c r="I706">
        <v>630</v>
      </c>
      <c r="J706">
        <v>700</v>
      </c>
      <c r="K706">
        <v>780</v>
      </c>
      <c r="L706" t="s">
        <v>48</v>
      </c>
      <c r="M706" s="11">
        <v>30000</v>
      </c>
      <c r="Q706" t="str">
        <f t="shared" si="21"/>
        <v>Consid ABG1.3 Kravställare/Kravanalytiker</v>
      </c>
      <c r="R706" s="61">
        <v>567</v>
      </c>
      <c r="S706" s="61">
        <v>630</v>
      </c>
      <c r="T706" s="61">
        <v>700</v>
      </c>
      <c r="U706" s="61">
        <v>780</v>
      </c>
      <c r="W706" s="61">
        <f t="shared" si="22"/>
        <v>0.03</v>
      </c>
      <c r="Z706" s="61"/>
      <c r="AA706" s="61"/>
      <c r="AB706" s="61"/>
      <c r="AC706" s="61"/>
    </row>
    <row r="707" spans="1:29" x14ac:dyDescent="0.35">
      <c r="A707" t="s">
        <v>116</v>
      </c>
      <c r="B707" t="s">
        <v>117</v>
      </c>
      <c r="C707" t="s">
        <v>8</v>
      </c>
      <c r="D707" t="s">
        <v>47</v>
      </c>
      <c r="E707" t="s">
        <v>2</v>
      </c>
      <c r="F707" t="s">
        <v>63</v>
      </c>
      <c r="G707" t="s">
        <v>12</v>
      </c>
      <c r="H707">
        <v>567</v>
      </c>
      <c r="I707">
        <v>630</v>
      </c>
      <c r="J707">
        <v>700</v>
      </c>
      <c r="K707">
        <v>780</v>
      </c>
      <c r="L707" t="s">
        <v>48</v>
      </c>
      <c r="M707" s="11">
        <v>30000</v>
      </c>
      <c r="Q707" t="str">
        <f t="shared" ref="Q707:Q770" si="23">$A707&amp;$C707&amp;$G707</f>
        <v>Consid ABG1.4 Metodstöd</v>
      </c>
      <c r="R707" s="61">
        <v>567</v>
      </c>
      <c r="S707" s="61">
        <v>630</v>
      </c>
      <c r="T707" s="61">
        <v>700</v>
      </c>
      <c r="U707" s="61">
        <v>780</v>
      </c>
      <c r="W707" s="61">
        <f t="shared" ref="W707:W770" si="24">M707/1000000</f>
        <v>0.03</v>
      </c>
      <c r="Z707" s="61"/>
      <c r="AA707" s="61"/>
      <c r="AB707" s="61"/>
      <c r="AC707" s="61"/>
    </row>
    <row r="708" spans="1:29" x14ac:dyDescent="0.35">
      <c r="A708" t="s">
        <v>116</v>
      </c>
      <c r="B708" t="s">
        <v>117</v>
      </c>
      <c r="C708" t="s">
        <v>8</v>
      </c>
      <c r="D708" t="s">
        <v>50</v>
      </c>
      <c r="E708" t="s">
        <v>2</v>
      </c>
      <c r="F708" t="s">
        <v>63</v>
      </c>
      <c r="G708" t="s">
        <v>13</v>
      </c>
      <c r="H708">
        <v>501.3</v>
      </c>
      <c r="I708">
        <v>557</v>
      </c>
      <c r="J708">
        <v>795</v>
      </c>
      <c r="K708">
        <v>1050</v>
      </c>
      <c r="L708" t="s">
        <v>48</v>
      </c>
      <c r="M708" s="11">
        <v>30000</v>
      </c>
      <c r="Q708" t="str">
        <f t="shared" si="23"/>
        <v>Consid ABG2.1 Projektledare</v>
      </c>
      <c r="R708" s="61">
        <v>501</v>
      </c>
      <c r="S708" s="61">
        <v>557</v>
      </c>
      <c r="T708" s="61">
        <v>795</v>
      </c>
      <c r="U708" s="61">
        <v>1050</v>
      </c>
      <c r="W708" s="61">
        <f t="shared" si="24"/>
        <v>0.03</v>
      </c>
      <c r="Z708" s="61"/>
      <c r="AA708" s="61"/>
      <c r="AB708" s="61"/>
      <c r="AC708" s="61"/>
    </row>
    <row r="709" spans="1:29" x14ac:dyDescent="0.35">
      <c r="A709" t="s">
        <v>116</v>
      </c>
      <c r="B709" t="s">
        <v>117</v>
      </c>
      <c r="C709" t="s">
        <v>8</v>
      </c>
      <c r="D709" t="s">
        <v>50</v>
      </c>
      <c r="E709" t="s">
        <v>2</v>
      </c>
      <c r="F709" t="s">
        <v>63</v>
      </c>
      <c r="G709" t="s">
        <v>14</v>
      </c>
      <c r="H709">
        <v>501.3</v>
      </c>
      <c r="I709">
        <v>557</v>
      </c>
      <c r="J709">
        <v>795</v>
      </c>
      <c r="K709">
        <v>1050</v>
      </c>
      <c r="L709" t="s">
        <v>48</v>
      </c>
      <c r="M709" s="11">
        <v>30000</v>
      </c>
      <c r="Q709" t="str">
        <f t="shared" si="23"/>
        <v>Consid ABG2.2 Teknisk projektledare</v>
      </c>
      <c r="R709" s="61">
        <v>501</v>
      </c>
      <c r="S709" s="61">
        <v>557</v>
      </c>
      <c r="T709" s="61">
        <v>795</v>
      </c>
      <c r="U709" s="61">
        <v>1050</v>
      </c>
      <c r="W709" s="61">
        <f t="shared" si="24"/>
        <v>0.03</v>
      </c>
      <c r="Z709" s="61"/>
      <c r="AA709" s="61"/>
      <c r="AB709" s="61"/>
      <c r="AC709" s="61"/>
    </row>
    <row r="710" spans="1:29" x14ac:dyDescent="0.35">
      <c r="A710" t="s">
        <v>116</v>
      </c>
      <c r="B710" t="s">
        <v>117</v>
      </c>
      <c r="C710" t="s">
        <v>8</v>
      </c>
      <c r="D710" t="s">
        <v>50</v>
      </c>
      <c r="E710" t="s">
        <v>2</v>
      </c>
      <c r="F710" t="s">
        <v>63</v>
      </c>
      <c r="G710" t="s">
        <v>15</v>
      </c>
      <c r="H710">
        <v>501.3</v>
      </c>
      <c r="I710">
        <v>557</v>
      </c>
      <c r="J710">
        <v>795</v>
      </c>
      <c r="K710">
        <v>1050</v>
      </c>
      <c r="L710" t="s">
        <v>48</v>
      </c>
      <c r="M710" s="11">
        <v>30000</v>
      </c>
      <c r="Q710" t="str">
        <f t="shared" si="23"/>
        <v>Consid ABG2.3 Process-/Förändringsledare</v>
      </c>
      <c r="R710" s="61">
        <v>501</v>
      </c>
      <c r="S710" s="61">
        <v>557</v>
      </c>
      <c r="T710" s="61">
        <v>795</v>
      </c>
      <c r="U710" s="61">
        <v>1050</v>
      </c>
      <c r="W710" s="61">
        <f t="shared" si="24"/>
        <v>0.03</v>
      </c>
      <c r="Z710" s="61"/>
      <c r="AA710" s="61"/>
      <c r="AB710" s="61"/>
      <c r="AC710" s="61"/>
    </row>
    <row r="711" spans="1:29" x14ac:dyDescent="0.35">
      <c r="A711" t="s">
        <v>116</v>
      </c>
      <c r="B711" t="s">
        <v>117</v>
      </c>
      <c r="C711" t="s">
        <v>8</v>
      </c>
      <c r="D711" t="s">
        <v>50</v>
      </c>
      <c r="E711" t="s">
        <v>2</v>
      </c>
      <c r="F711" t="s">
        <v>63</v>
      </c>
      <c r="G711" t="s">
        <v>16</v>
      </c>
      <c r="H711">
        <v>501.3</v>
      </c>
      <c r="I711">
        <v>557</v>
      </c>
      <c r="J711">
        <v>795</v>
      </c>
      <c r="K711">
        <v>1050</v>
      </c>
      <c r="L711" t="s">
        <v>48</v>
      </c>
      <c r="M711" s="11">
        <v>30000</v>
      </c>
      <c r="Q711" t="str">
        <f t="shared" si="23"/>
        <v>Consid ABG2.4 Testledare</v>
      </c>
      <c r="R711" s="61">
        <v>501</v>
      </c>
      <c r="S711" s="61">
        <v>557</v>
      </c>
      <c r="T711" s="61">
        <v>795</v>
      </c>
      <c r="U711" s="61">
        <v>1050</v>
      </c>
      <c r="W711" s="61">
        <f t="shared" si="24"/>
        <v>0.03</v>
      </c>
      <c r="Z711" s="61"/>
      <c r="AA711" s="61"/>
      <c r="AB711" s="61"/>
      <c r="AC711" s="61"/>
    </row>
    <row r="712" spans="1:29" x14ac:dyDescent="0.35">
      <c r="A712" t="s">
        <v>116</v>
      </c>
      <c r="B712" t="s">
        <v>117</v>
      </c>
      <c r="C712" t="s">
        <v>8</v>
      </c>
      <c r="D712" t="s">
        <v>50</v>
      </c>
      <c r="E712" t="s">
        <v>2</v>
      </c>
      <c r="F712" t="s">
        <v>63</v>
      </c>
      <c r="G712" t="s">
        <v>17</v>
      </c>
      <c r="H712">
        <v>501.3</v>
      </c>
      <c r="I712">
        <v>557</v>
      </c>
      <c r="J712">
        <v>795</v>
      </c>
      <c r="K712">
        <v>1050</v>
      </c>
      <c r="L712" t="s">
        <v>48</v>
      </c>
      <c r="M712" s="11">
        <v>30000</v>
      </c>
      <c r="Q712" t="str">
        <f t="shared" si="23"/>
        <v>Consid ABG2.5 IT-controller</v>
      </c>
      <c r="R712" s="61">
        <v>501</v>
      </c>
      <c r="S712" s="61">
        <v>557</v>
      </c>
      <c r="T712" s="61">
        <v>795</v>
      </c>
      <c r="U712" s="61">
        <v>1050</v>
      </c>
      <c r="W712" s="61">
        <f t="shared" si="24"/>
        <v>0.03</v>
      </c>
      <c r="Z712" s="61"/>
      <c r="AA712" s="61"/>
      <c r="AB712" s="61"/>
      <c r="AC712" s="61"/>
    </row>
    <row r="713" spans="1:29" x14ac:dyDescent="0.35">
      <c r="A713" t="s">
        <v>116</v>
      </c>
      <c r="B713" t="s">
        <v>117</v>
      </c>
      <c r="C713" t="s">
        <v>8</v>
      </c>
      <c r="D713" t="s">
        <v>51</v>
      </c>
      <c r="E713" t="s">
        <v>2</v>
      </c>
      <c r="F713" t="s">
        <v>63</v>
      </c>
      <c r="G713" t="s">
        <v>18</v>
      </c>
      <c r="H713">
        <v>520.20000000000005</v>
      </c>
      <c r="I713">
        <v>578</v>
      </c>
      <c r="J713">
        <v>825</v>
      </c>
      <c r="K713">
        <v>895</v>
      </c>
      <c r="L713" t="s">
        <v>48</v>
      </c>
      <c r="M713" s="11">
        <v>30000</v>
      </c>
      <c r="Q713" t="str">
        <f t="shared" si="23"/>
        <v>Consid ABG3.1 Systemutvecklare</v>
      </c>
      <c r="R713" s="61">
        <v>520</v>
      </c>
      <c r="S713" s="61">
        <v>578</v>
      </c>
      <c r="T713" s="61">
        <v>825</v>
      </c>
      <c r="U713" s="61">
        <v>895</v>
      </c>
      <c r="W713" s="61">
        <f t="shared" si="24"/>
        <v>0.03</v>
      </c>
      <c r="Z713" s="61"/>
      <c r="AA713" s="61"/>
      <c r="AB713" s="61"/>
      <c r="AC713" s="61"/>
    </row>
    <row r="714" spans="1:29" x14ac:dyDescent="0.35">
      <c r="A714" t="s">
        <v>116</v>
      </c>
      <c r="B714" t="s">
        <v>117</v>
      </c>
      <c r="C714" t="s">
        <v>8</v>
      </c>
      <c r="D714" t="s">
        <v>51</v>
      </c>
      <c r="E714" t="s">
        <v>2</v>
      </c>
      <c r="F714" t="s">
        <v>63</v>
      </c>
      <c r="G714" t="s">
        <v>19</v>
      </c>
      <c r="H714">
        <v>520.20000000000005</v>
      </c>
      <c r="I714">
        <v>578</v>
      </c>
      <c r="J714">
        <v>825</v>
      </c>
      <c r="K714">
        <v>895</v>
      </c>
      <c r="L714" t="s">
        <v>48</v>
      </c>
      <c r="M714" s="11">
        <v>30000</v>
      </c>
      <c r="Q714" t="str">
        <f t="shared" si="23"/>
        <v>Consid ABG3.2 Systemintegratör</v>
      </c>
      <c r="R714" s="61">
        <v>520</v>
      </c>
      <c r="S714" s="61">
        <v>578</v>
      </c>
      <c r="T714" s="61">
        <v>825</v>
      </c>
      <c r="U714" s="61">
        <v>895</v>
      </c>
      <c r="W714" s="61">
        <f t="shared" si="24"/>
        <v>0.03</v>
      </c>
      <c r="Z714" s="61"/>
      <c r="AA714" s="61"/>
      <c r="AB714" s="61"/>
      <c r="AC714" s="61"/>
    </row>
    <row r="715" spans="1:29" x14ac:dyDescent="0.35">
      <c r="A715" t="s">
        <v>116</v>
      </c>
      <c r="B715" t="s">
        <v>117</v>
      </c>
      <c r="C715" t="s">
        <v>8</v>
      </c>
      <c r="D715" t="s">
        <v>51</v>
      </c>
      <c r="E715" t="s">
        <v>3</v>
      </c>
      <c r="F715" t="s">
        <v>63</v>
      </c>
      <c r="G715" t="s">
        <v>20</v>
      </c>
      <c r="H715">
        <v>520.20000000000005</v>
      </c>
      <c r="I715">
        <v>578</v>
      </c>
      <c r="J715">
        <v>825</v>
      </c>
      <c r="K715">
        <v>895</v>
      </c>
      <c r="L715" t="s">
        <v>48</v>
      </c>
      <c r="M715" s="11">
        <v>30000</v>
      </c>
      <c r="Q715" t="str">
        <f t="shared" si="23"/>
        <v>Consid ABG3.3 Tekniker</v>
      </c>
      <c r="R715" s="61">
        <v>520</v>
      </c>
      <c r="S715" s="61">
        <v>578</v>
      </c>
      <c r="T715" s="61">
        <v>825</v>
      </c>
      <c r="U715" s="61">
        <v>895</v>
      </c>
      <c r="W715" s="61">
        <f t="shared" si="24"/>
        <v>0.03</v>
      </c>
      <c r="Z715" s="61"/>
      <c r="AA715" s="61"/>
      <c r="AB715" s="61"/>
      <c r="AC715" s="61"/>
    </row>
    <row r="716" spans="1:29" x14ac:dyDescent="0.35">
      <c r="A716" t="s">
        <v>116</v>
      </c>
      <c r="B716" t="s">
        <v>117</v>
      </c>
      <c r="C716" t="s">
        <v>8</v>
      </c>
      <c r="D716" t="s">
        <v>51</v>
      </c>
      <c r="E716" t="s">
        <v>3</v>
      </c>
      <c r="F716" t="s">
        <v>63</v>
      </c>
      <c r="G716" t="s">
        <v>21</v>
      </c>
      <c r="H716">
        <v>520.20000000000005</v>
      </c>
      <c r="I716">
        <v>578</v>
      </c>
      <c r="J716">
        <v>825</v>
      </c>
      <c r="K716">
        <v>895</v>
      </c>
      <c r="L716" t="s">
        <v>48</v>
      </c>
      <c r="M716" s="11">
        <v>30000</v>
      </c>
      <c r="Q716" t="str">
        <f t="shared" si="23"/>
        <v>Consid ABG3.4 Testare</v>
      </c>
      <c r="R716" s="61">
        <v>520</v>
      </c>
      <c r="S716" s="61">
        <v>578</v>
      </c>
      <c r="T716" s="61">
        <v>825</v>
      </c>
      <c r="U716" s="61">
        <v>895</v>
      </c>
      <c r="W716" s="61">
        <f t="shared" si="24"/>
        <v>0.03</v>
      </c>
      <c r="Z716" s="61"/>
      <c r="AA716" s="61"/>
      <c r="AB716" s="61"/>
      <c r="AC716" s="61"/>
    </row>
    <row r="717" spans="1:29" x14ac:dyDescent="0.35">
      <c r="A717" t="s">
        <v>116</v>
      </c>
      <c r="B717" t="s">
        <v>117</v>
      </c>
      <c r="C717" t="s">
        <v>8</v>
      </c>
      <c r="D717" t="s">
        <v>52</v>
      </c>
      <c r="E717" t="s">
        <v>2</v>
      </c>
      <c r="F717" t="s">
        <v>63</v>
      </c>
      <c r="G717" t="s">
        <v>53</v>
      </c>
      <c r="H717">
        <v>567</v>
      </c>
      <c r="I717">
        <v>630</v>
      </c>
      <c r="J717">
        <v>700</v>
      </c>
      <c r="K717">
        <v>775</v>
      </c>
      <c r="L717" t="s">
        <v>48</v>
      </c>
      <c r="M717" s="11">
        <v>30000</v>
      </c>
      <c r="Q717" t="str">
        <f t="shared" si="23"/>
        <v>Consid ABG4.1 Enterprisearkitekt</v>
      </c>
      <c r="R717" s="61">
        <v>567</v>
      </c>
      <c r="S717" s="61">
        <v>630</v>
      </c>
      <c r="T717" s="61">
        <v>700</v>
      </c>
      <c r="U717" s="61">
        <v>775</v>
      </c>
      <c r="W717" s="61">
        <f t="shared" si="24"/>
        <v>0.03</v>
      </c>
      <c r="Z717" s="61"/>
      <c r="AA717" s="61"/>
      <c r="AB717" s="61"/>
      <c r="AC717" s="61"/>
    </row>
    <row r="718" spans="1:29" x14ac:dyDescent="0.35">
      <c r="A718" t="s">
        <v>116</v>
      </c>
      <c r="B718" t="s">
        <v>117</v>
      </c>
      <c r="C718" t="s">
        <v>8</v>
      </c>
      <c r="D718" t="s">
        <v>52</v>
      </c>
      <c r="E718" t="s">
        <v>2</v>
      </c>
      <c r="F718" t="s">
        <v>63</v>
      </c>
      <c r="G718" t="s">
        <v>54</v>
      </c>
      <c r="H718">
        <v>567</v>
      </c>
      <c r="I718">
        <v>630</v>
      </c>
      <c r="J718">
        <v>700</v>
      </c>
      <c r="K718">
        <v>775</v>
      </c>
      <c r="L718" t="s">
        <v>48</v>
      </c>
      <c r="M718" s="11">
        <v>30000</v>
      </c>
      <c r="Q718" t="str">
        <f t="shared" si="23"/>
        <v>Consid ABG4.2 Verksamhetsarkitekt</v>
      </c>
      <c r="R718" s="61">
        <v>567</v>
      </c>
      <c r="S718" s="61">
        <v>630</v>
      </c>
      <c r="T718" s="61">
        <v>700</v>
      </c>
      <c r="U718" s="61">
        <v>775</v>
      </c>
      <c r="W718" s="61">
        <f t="shared" si="24"/>
        <v>0.03</v>
      </c>
      <c r="Z718" s="61"/>
      <c r="AA718" s="61"/>
      <c r="AB718" s="61"/>
      <c r="AC718" s="61"/>
    </row>
    <row r="719" spans="1:29" x14ac:dyDescent="0.35">
      <c r="A719" t="s">
        <v>116</v>
      </c>
      <c r="B719" t="s">
        <v>117</v>
      </c>
      <c r="C719" t="s">
        <v>8</v>
      </c>
      <c r="D719" t="s">
        <v>52</v>
      </c>
      <c r="E719" t="s">
        <v>2</v>
      </c>
      <c r="F719" t="s">
        <v>63</v>
      </c>
      <c r="G719" t="s">
        <v>55</v>
      </c>
      <c r="H719">
        <v>567</v>
      </c>
      <c r="I719">
        <v>630</v>
      </c>
      <c r="J719">
        <v>700</v>
      </c>
      <c r="K719">
        <v>775</v>
      </c>
      <c r="L719" t="s">
        <v>48</v>
      </c>
      <c r="M719" s="11">
        <v>30000</v>
      </c>
      <c r="Q719" t="str">
        <f t="shared" si="23"/>
        <v>Consid ABG4.3 Lösningsarkitekt</v>
      </c>
      <c r="R719" s="61">
        <v>567</v>
      </c>
      <c r="S719" s="61">
        <v>630</v>
      </c>
      <c r="T719" s="61">
        <v>700</v>
      </c>
      <c r="U719" s="61">
        <v>775</v>
      </c>
      <c r="W719" s="61">
        <f t="shared" si="24"/>
        <v>0.03</v>
      </c>
      <c r="Z719" s="61"/>
      <c r="AA719" s="61"/>
      <c r="AB719" s="61"/>
      <c r="AC719" s="61"/>
    </row>
    <row r="720" spans="1:29" x14ac:dyDescent="0.35">
      <c r="A720" t="s">
        <v>116</v>
      </c>
      <c r="B720" t="s">
        <v>117</v>
      </c>
      <c r="C720" t="s">
        <v>8</v>
      </c>
      <c r="D720" t="s">
        <v>52</v>
      </c>
      <c r="E720" t="s">
        <v>2</v>
      </c>
      <c r="F720" t="s">
        <v>63</v>
      </c>
      <c r="G720" t="s">
        <v>56</v>
      </c>
      <c r="H720">
        <v>567</v>
      </c>
      <c r="I720">
        <v>630</v>
      </c>
      <c r="J720">
        <v>700</v>
      </c>
      <c r="K720">
        <v>775</v>
      </c>
      <c r="L720" t="s">
        <v>48</v>
      </c>
      <c r="M720" s="11">
        <v>30000</v>
      </c>
      <c r="Q720" t="str">
        <f t="shared" si="23"/>
        <v>Consid ABG4.4 Mjukvaruarkitekt</v>
      </c>
      <c r="R720" s="61">
        <v>567</v>
      </c>
      <c r="S720" s="61">
        <v>630</v>
      </c>
      <c r="T720" s="61">
        <v>700</v>
      </c>
      <c r="U720" s="61">
        <v>775</v>
      </c>
      <c r="W720" s="61">
        <f t="shared" si="24"/>
        <v>0.03</v>
      </c>
      <c r="Z720" s="61"/>
      <c r="AA720" s="61"/>
      <c r="AB720" s="61"/>
      <c r="AC720" s="61"/>
    </row>
    <row r="721" spans="1:29" x14ac:dyDescent="0.35">
      <c r="A721" t="s">
        <v>116</v>
      </c>
      <c r="B721" t="s">
        <v>117</v>
      </c>
      <c r="C721" t="s">
        <v>8</v>
      </c>
      <c r="D721" t="s">
        <v>52</v>
      </c>
      <c r="E721" t="s">
        <v>2</v>
      </c>
      <c r="F721" t="s">
        <v>63</v>
      </c>
      <c r="G721" t="s">
        <v>57</v>
      </c>
      <c r="H721">
        <v>567</v>
      </c>
      <c r="I721">
        <v>630</v>
      </c>
      <c r="J721">
        <v>700</v>
      </c>
      <c r="K721">
        <v>775</v>
      </c>
      <c r="L721" t="s">
        <v>48</v>
      </c>
      <c r="M721" s="11">
        <v>30000</v>
      </c>
      <c r="Q721" t="str">
        <f t="shared" si="23"/>
        <v>Consid ABG4.5 Infrastrukturarkitekt</v>
      </c>
      <c r="R721" s="61">
        <v>567</v>
      </c>
      <c r="S721" s="61">
        <v>630</v>
      </c>
      <c r="T721" s="61">
        <v>700</v>
      </c>
      <c r="U721" s="61">
        <v>775</v>
      </c>
      <c r="W721" s="61">
        <f t="shared" si="24"/>
        <v>0.03</v>
      </c>
      <c r="Z721" s="61"/>
      <c r="AA721" s="61"/>
      <c r="AB721" s="61"/>
      <c r="AC721" s="61"/>
    </row>
    <row r="722" spans="1:29" x14ac:dyDescent="0.35">
      <c r="A722" t="s">
        <v>116</v>
      </c>
      <c r="B722" t="s">
        <v>117</v>
      </c>
      <c r="C722" t="s">
        <v>8</v>
      </c>
      <c r="D722" t="s">
        <v>58</v>
      </c>
      <c r="E722" t="s">
        <v>2</v>
      </c>
      <c r="F722" t="s">
        <v>63</v>
      </c>
      <c r="G722" t="s">
        <v>22</v>
      </c>
      <c r="H722">
        <v>450</v>
      </c>
      <c r="I722">
        <v>500</v>
      </c>
      <c r="J722">
        <v>700</v>
      </c>
      <c r="K722">
        <v>775</v>
      </c>
      <c r="L722" t="s">
        <v>48</v>
      </c>
      <c r="M722" s="11">
        <v>30000</v>
      </c>
      <c r="Q722" t="str">
        <f t="shared" si="23"/>
        <v>Consid ABG5.1 Säkerhetsstrateg/Säkerhetsanalytiker</v>
      </c>
      <c r="R722" s="61">
        <v>450</v>
      </c>
      <c r="S722" s="61">
        <v>500</v>
      </c>
      <c r="T722" s="61">
        <v>700</v>
      </c>
      <c r="U722" s="61">
        <v>775</v>
      </c>
      <c r="W722" s="61">
        <f t="shared" si="24"/>
        <v>0.03</v>
      </c>
      <c r="Z722" s="61"/>
      <c r="AA722" s="61"/>
      <c r="AB722" s="61"/>
      <c r="AC722" s="61"/>
    </row>
    <row r="723" spans="1:29" x14ac:dyDescent="0.35">
      <c r="A723" t="s">
        <v>116</v>
      </c>
      <c r="B723" t="s">
        <v>117</v>
      </c>
      <c r="C723" t="s">
        <v>8</v>
      </c>
      <c r="D723" t="s">
        <v>58</v>
      </c>
      <c r="E723" t="s">
        <v>2</v>
      </c>
      <c r="F723" t="s">
        <v>63</v>
      </c>
      <c r="G723" t="s">
        <v>23</v>
      </c>
      <c r="H723">
        <v>450</v>
      </c>
      <c r="I723">
        <v>500</v>
      </c>
      <c r="J723">
        <v>700</v>
      </c>
      <c r="K723">
        <v>775</v>
      </c>
      <c r="L723" t="s">
        <v>48</v>
      </c>
      <c r="M723" s="11">
        <v>30000</v>
      </c>
      <c r="Q723" t="str">
        <f t="shared" si="23"/>
        <v>Consid ABG5.2 Risk Management</v>
      </c>
      <c r="R723" s="61">
        <v>450</v>
      </c>
      <c r="S723" s="61">
        <v>500</v>
      </c>
      <c r="T723" s="61">
        <v>700</v>
      </c>
      <c r="U723" s="61">
        <v>775</v>
      </c>
      <c r="W723" s="61">
        <f t="shared" si="24"/>
        <v>0.03</v>
      </c>
      <c r="Z723" s="61"/>
      <c r="AA723" s="61"/>
      <c r="AB723" s="61"/>
      <c r="AC723" s="61"/>
    </row>
    <row r="724" spans="1:29" x14ac:dyDescent="0.35">
      <c r="A724" t="s">
        <v>116</v>
      </c>
      <c r="B724" t="s">
        <v>117</v>
      </c>
      <c r="C724" t="s">
        <v>8</v>
      </c>
      <c r="D724" t="s">
        <v>58</v>
      </c>
      <c r="E724" t="s">
        <v>3</v>
      </c>
      <c r="F724" t="s">
        <v>63</v>
      </c>
      <c r="G724" t="s">
        <v>24</v>
      </c>
      <c r="H724">
        <v>450</v>
      </c>
      <c r="I724">
        <v>500</v>
      </c>
      <c r="J724">
        <v>700</v>
      </c>
      <c r="K724">
        <v>775</v>
      </c>
      <c r="L724" t="s">
        <v>48</v>
      </c>
      <c r="M724" s="11">
        <v>30000</v>
      </c>
      <c r="Q724" t="str">
        <f t="shared" si="23"/>
        <v>Consid ABG5.3 Säkerhetstekniker</v>
      </c>
      <c r="R724" s="61">
        <v>450</v>
      </c>
      <c r="S724" s="61">
        <v>500</v>
      </c>
      <c r="T724" s="61">
        <v>700</v>
      </c>
      <c r="U724" s="61">
        <v>775</v>
      </c>
      <c r="W724" s="61">
        <f t="shared" si="24"/>
        <v>0.03</v>
      </c>
      <c r="Z724" s="61"/>
      <c r="AA724" s="61"/>
      <c r="AB724" s="61"/>
      <c r="AC724" s="61"/>
    </row>
    <row r="725" spans="1:29" x14ac:dyDescent="0.35">
      <c r="A725" t="s">
        <v>116</v>
      </c>
      <c r="B725" t="s">
        <v>117</v>
      </c>
      <c r="C725" t="s">
        <v>8</v>
      </c>
      <c r="D725" t="s">
        <v>59</v>
      </c>
      <c r="E725" t="s">
        <v>2</v>
      </c>
      <c r="F725" t="s">
        <v>63</v>
      </c>
      <c r="G725" t="s">
        <v>60</v>
      </c>
      <c r="H725">
        <v>520.20000000000005</v>
      </c>
      <c r="I725">
        <v>578</v>
      </c>
      <c r="J725">
        <v>825</v>
      </c>
      <c r="K725">
        <v>895</v>
      </c>
      <c r="L725" t="s">
        <v>48</v>
      </c>
      <c r="M725" s="11">
        <v>30000</v>
      </c>
      <c r="Q725" t="str">
        <f t="shared" si="23"/>
        <v>Consid ABG6.1 Webbstrateg</v>
      </c>
      <c r="R725" s="61">
        <v>520</v>
      </c>
      <c r="S725" s="61">
        <v>578</v>
      </c>
      <c r="T725" s="61">
        <v>825</v>
      </c>
      <c r="U725" s="61">
        <v>895</v>
      </c>
      <c r="W725" s="61">
        <f t="shared" si="24"/>
        <v>0.03</v>
      </c>
      <c r="Z725" s="61"/>
      <c r="AA725" s="61"/>
      <c r="AB725" s="61"/>
      <c r="AC725" s="61"/>
    </row>
    <row r="726" spans="1:29" x14ac:dyDescent="0.35">
      <c r="A726" t="s">
        <v>116</v>
      </c>
      <c r="B726" t="s">
        <v>117</v>
      </c>
      <c r="C726" t="s">
        <v>8</v>
      </c>
      <c r="D726" t="s">
        <v>59</v>
      </c>
      <c r="E726" t="s">
        <v>2</v>
      </c>
      <c r="F726" t="s">
        <v>63</v>
      </c>
      <c r="G726" t="s">
        <v>25</v>
      </c>
      <c r="H726">
        <v>520.20000000000005</v>
      </c>
      <c r="I726">
        <v>578</v>
      </c>
      <c r="J726">
        <v>825</v>
      </c>
      <c r="K726">
        <v>895</v>
      </c>
      <c r="L726" t="s">
        <v>48</v>
      </c>
      <c r="M726" s="11">
        <v>30000</v>
      </c>
      <c r="Q726" t="str">
        <f t="shared" si="23"/>
        <v>Consid ABG6.2 Interaktionsdesigner</v>
      </c>
      <c r="R726" s="61">
        <v>520</v>
      </c>
      <c r="S726" s="61">
        <v>578</v>
      </c>
      <c r="T726" s="61">
        <v>825</v>
      </c>
      <c r="U726" s="61">
        <v>895</v>
      </c>
      <c r="W726" s="61">
        <f t="shared" si="24"/>
        <v>0.03</v>
      </c>
      <c r="Z726" s="61"/>
      <c r="AA726" s="61"/>
      <c r="AB726" s="61"/>
      <c r="AC726" s="61"/>
    </row>
    <row r="727" spans="1:29" x14ac:dyDescent="0.35">
      <c r="A727" t="s">
        <v>116</v>
      </c>
      <c r="B727" t="s">
        <v>117</v>
      </c>
      <c r="C727" t="s">
        <v>8</v>
      </c>
      <c r="D727" t="s">
        <v>59</v>
      </c>
      <c r="E727" t="s">
        <v>2</v>
      </c>
      <c r="F727" t="s">
        <v>63</v>
      </c>
      <c r="G727" t="s">
        <v>26</v>
      </c>
      <c r="H727">
        <v>520.20000000000005</v>
      </c>
      <c r="I727">
        <v>578</v>
      </c>
      <c r="J727">
        <v>825</v>
      </c>
      <c r="K727">
        <v>895</v>
      </c>
      <c r="L727" t="s">
        <v>48</v>
      </c>
      <c r="M727" s="11">
        <v>30000</v>
      </c>
      <c r="Q727" t="str">
        <f t="shared" si="23"/>
        <v>Consid ABG6.3 Grafisk formgivare</v>
      </c>
      <c r="R727" s="61">
        <v>520</v>
      </c>
      <c r="S727" s="61">
        <v>578</v>
      </c>
      <c r="T727" s="61">
        <v>825</v>
      </c>
      <c r="U727" s="61">
        <v>895</v>
      </c>
      <c r="W727" s="61">
        <f t="shared" si="24"/>
        <v>0.03</v>
      </c>
      <c r="Z727" s="61"/>
      <c r="AA727" s="61"/>
      <c r="AB727" s="61"/>
      <c r="AC727" s="61"/>
    </row>
    <row r="728" spans="1:29" x14ac:dyDescent="0.35">
      <c r="A728" t="s">
        <v>116</v>
      </c>
      <c r="B728" t="s">
        <v>117</v>
      </c>
      <c r="C728" t="s">
        <v>8</v>
      </c>
      <c r="D728" t="s">
        <v>59</v>
      </c>
      <c r="E728" t="s">
        <v>3</v>
      </c>
      <c r="F728" t="s">
        <v>63</v>
      </c>
      <c r="G728" t="s">
        <v>27</v>
      </c>
      <c r="H728">
        <v>520.20000000000005</v>
      </c>
      <c r="I728">
        <v>578</v>
      </c>
      <c r="J728">
        <v>825</v>
      </c>
      <c r="K728">
        <v>895</v>
      </c>
      <c r="L728" t="s">
        <v>48</v>
      </c>
      <c r="M728" s="11">
        <v>30000</v>
      </c>
      <c r="Q728" t="str">
        <f t="shared" si="23"/>
        <v>Consid ABG6.4 Testare av användbarhet</v>
      </c>
      <c r="R728" s="61">
        <v>520</v>
      </c>
      <c r="S728" s="61">
        <v>578</v>
      </c>
      <c r="T728" s="61">
        <v>825</v>
      </c>
      <c r="U728" s="61">
        <v>895</v>
      </c>
      <c r="W728" s="61">
        <f t="shared" si="24"/>
        <v>0.03</v>
      </c>
      <c r="Z728" s="61"/>
      <c r="AA728" s="61"/>
      <c r="AB728" s="61"/>
      <c r="AC728" s="61"/>
    </row>
    <row r="729" spans="1:29" x14ac:dyDescent="0.35">
      <c r="A729" t="s">
        <v>116</v>
      </c>
      <c r="B729" t="s">
        <v>117</v>
      </c>
      <c r="C729" t="s">
        <v>8</v>
      </c>
      <c r="D729" t="s">
        <v>61</v>
      </c>
      <c r="E729" t="s">
        <v>2</v>
      </c>
      <c r="F729" t="s">
        <v>63</v>
      </c>
      <c r="G729" t="s">
        <v>62</v>
      </c>
      <c r="H729">
        <v>232.20000000000002</v>
      </c>
      <c r="I729">
        <v>258</v>
      </c>
      <c r="J729">
        <v>368</v>
      </c>
      <c r="K729">
        <v>525</v>
      </c>
      <c r="L729" t="s">
        <v>48</v>
      </c>
      <c r="M729" s="11">
        <v>30000</v>
      </c>
      <c r="Q729" t="str">
        <f t="shared" si="23"/>
        <v>Consid ABG7.1 Teknikstöd – på plats</v>
      </c>
      <c r="R729" s="61">
        <v>232</v>
      </c>
      <c r="S729" s="61">
        <v>258</v>
      </c>
      <c r="T729" s="61">
        <v>368</v>
      </c>
      <c r="U729" s="61">
        <v>525</v>
      </c>
      <c r="W729" s="61">
        <f t="shared" si="24"/>
        <v>0.03</v>
      </c>
      <c r="Z729" s="61"/>
      <c r="AA729" s="61"/>
      <c r="AB729" s="61"/>
      <c r="AC729" s="61"/>
    </row>
    <row r="730" spans="1:29" x14ac:dyDescent="0.35">
      <c r="A730" t="s">
        <v>106</v>
      </c>
      <c r="B730" t="s">
        <v>107</v>
      </c>
      <c r="C730" t="s">
        <v>2</v>
      </c>
      <c r="D730" t="s">
        <v>47</v>
      </c>
      <c r="E730" t="s">
        <v>2</v>
      </c>
      <c r="F730" t="s">
        <v>63</v>
      </c>
      <c r="G730" t="s">
        <v>10</v>
      </c>
      <c r="H730">
        <v>465.75</v>
      </c>
      <c r="I730">
        <v>517.5</v>
      </c>
      <c r="J730">
        <v>575</v>
      </c>
      <c r="K730">
        <v>821</v>
      </c>
      <c r="L730" t="s">
        <v>48</v>
      </c>
      <c r="M730" s="11">
        <v>24000</v>
      </c>
      <c r="Q730" t="str">
        <f t="shared" si="23"/>
        <v>Ework Group ABA1.1 IT- eller Digitaliseringsstrateg</v>
      </c>
      <c r="R730" s="61">
        <v>466</v>
      </c>
      <c r="S730" s="61">
        <v>518</v>
      </c>
      <c r="T730" s="61">
        <v>575</v>
      </c>
      <c r="U730" s="61">
        <v>821</v>
      </c>
      <c r="W730" s="61">
        <f t="shared" si="24"/>
        <v>2.4E-2</v>
      </c>
      <c r="Z730" s="61"/>
      <c r="AA730" s="61"/>
      <c r="AB730" s="61"/>
      <c r="AC730" s="61"/>
    </row>
    <row r="731" spans="1:29" x14ac:dyDescent="0.35">
      <c r="A731" t="s">
        <v>106</v>
      </c>
      <c r="B731" t="s">
        <v>107</v>
      </c>
      <c r="C731" t="s">
        <v>2</v>
      </c>
      <c r="D731" t="s">
        <v>47</v>
      </c>
      <c r="E731" t="s">
        <v>2</v>
      </c>
      <c r="F731" t="s">
        <v>63</v>
      </c>
      <c r="G731" t="s">
        <v>11</v>
      </c>
      <c r="H731">
        <v>465.75</v>
      </c>
      <c r="I731">
        <v>517.5</v>
      </c>
      <c r="J731">
        <v>575</v>
      </c>
      <c r="K731">
        <v>821</v>
      </c>
      <c r="L731" t="s">
        <v>48</v>
      </c>
      <c r="M731" s="11">
        <v>24000</v>
      </c>
      <c r="Q731" t="str">
        <f t="shared" si="23"/>
        <v>Ework Group ABA1.2 Modelleringsledare</v>
      </c>
      <c r="R731" s="61">
        <v>466</v>
      </c>
      <c r="S731" s="61">
        <v>518</v>
      </c>
      <c r="T731" s="61">
        <v>575</v>
      </c>
      <c r="U731" s="61">
        <v>821</v>
      </c>
      <c r="W731" s="61">
        <f t="shared" si="24"/>
        <v>2.4E-2</v>
      </c>
      <c r="Z731" s="61"/>
      <c r="AA731" s="61"/>
      <c r="AB731" s="61"/>
      <c r="AC731" s="61"/>
    </row>
    <row r="732" spans="1:29" x14ac:dyDescent="0.35">
      <c r="A732" t="s">
        <v>106</v>
      </c>
      <c r="B732" t="s">
        <v>107</v>
      </c>
      <c r="C732" t="s">
        <v>2</v>
      </c>
      <c r="D732" t="s">
        <v>47</v>
      </c>
      <c r="E732" t="s">
        <v>2</v>
      </c>
      <c r="F732" t="s">
        <v>63</v>
      </c>
      <c r="G732" t="s">
        <v>49</v>
      </c>
      <c r="H732">
        <v>465.75</v>
      </c>
      <c r="I732">
        <v>517.5</v>
      </c>
      <c r="J732">
        <v>575</v>
      </c>
      <c r="K732">
        <v>821</v>
      </c>
      <c r="L732" t="s">
        <v>48</v>
      </c>
      <c r="M732" s="11">
        <v>24000</v>
      </c>
      <c r="Q732" t="str">
        <f t="shared" si="23"/>
        <v>Ework Group ABA1.3 Kravställare/Kravanalytiker</v>
      </c>
      <c r="R732" s="61">
        <v>466</v>
      </c>
      <c r="S732" s="61">
        <v>518</v>
      </c>
      <c r="T732" s="61">
        <v>575</v>
      </c>
      <c r="U732" s="61">
        <v>821</v>
      </c>
      <c r="W732" s="61">
        <f t="shared" si="24"/>
        <v>2.4E-2</v>
      </c>
      <c r="Z732" s="61"/>
      <c r="AA732" s="61"/>
      <c r="AB732" s="61"/>
      <c r="AC732" s="61"/>
    </row>
    <row r="733" spans="1:29" x14ac:dyDescent="0.35">
      <c r="A733" t="s">
        <v>106</v>
      </c>
      <c r="B733" t="s">
        <v>107</v>
      </c>
      <c r="C733" t="s">
        <v>2</v>
      </c>
      <c r="D733" t="s">
        <v>47</v>
      </c>
      <c r="E733" t="s">
        <v>2</v>
      </c>
      <c r="F733" t="s">
        <v>63</v>
      </c>
      <c r="G733" t="s">
        <v>12</v>
      </c>
      <c r="H733">
        <v>465.75</v>
      </c>
      <c r="I733">
        <v>517.5</v>
      </c>
      <c r="J733">
        <v>575</v>
      </c>
      <c r="K733">
        <v>821</v>
      </c>
      <c r="L733" t="s">
        <v>48</v>
      </c>
      <c r="M733" s="11">
        <v>24000</v>
      </c>
      <c r="Q733" t="str">
        <f t="shared" si="23"/>
        <v>Ework Group ABA1.4 Metodstöd</v>
      </c>
      <c r="R733" s="61">
        <v>466</v>
      </c>
      <c r="S733" s="61">
        <v>518</v>
      </c>
      <c r="T733" s="61">
        <v>575</v>
      </c>
      <c r="U733" s="61">
        <v>821</v>
      </c>
      <c r="W733" s="61">
        <f t="shared" si="24"/>
        <v>2.4E-2</v>
      </c>
      <c r="Z733" s="61"/>
      <c r="AA733" s="61"/>
      <c r="AB733" s="61"/>
      <c r="AC733" s="61"/>
    </row>
    <row r="734" spans="1:29" x14ac:dyDescent="0.35">
      <c r="A734" t="s">
        <v>106</v>
      </c>
      <c r="B734" t="s">
        <v>107</v>
      </c>
      <c r="C734" t="s">
        <v>2</v>
      </c>
      <c r="D734" t="s">
        <v>50</v>
      </c>
      <c r="E734" t="s">
        <v>2</v>
      </c>
      <c r="F734" t="s">
        <v>63</v>
      </c>
      <c r="G734" t="s">
        <v>13</v>
      </c>
      <c r="H734">
        <v>362.7</v>
      </c>
      <c r="I734">
        <v>403</v>
      </c>
      <c r="J734">
        <v>575</v>
      </c>
      <c r="K734">
        <v>821</v>
      </c>
      <c r="L734" t="s">
        <v>48</v>
      </c>
      <c r="M734" s="11">
        <v>24000</v>
      </c>
      <c r="Q734" t="str">
        <f t="shared" si="23"/>
        <v>Ework Group ABA2.1 Projektledare</v>
      </c>
      <c r="R734" s="61">
        <v>363</v>
      </c>
      <c r="S734" s="61">
        <v>403</v>
      </c>
      <c r="T734" s="61">
        <v>575</v>
      </c>
      <c r="U734" s="61">
        <v>821</v>
      </c>
      <c r="W734" s="61">
        <f t="shared" si="24"/>
        <v>2.4E-2</v>
      </c>
      <c r="Z734" s="61"/>
      <c r="AA734" s="61"/>
      <c r="AB734" s="61"/>
      <c r="AC734" s="61"/>
    </row>
    <row r="735" spans="1:29" x14ac:dyDescent="0.35">
      <c r="A735" t="s">
        <v>106</v>
      </c>
      <c r="B735" t="s">
        <v>107</v>
      </c>
      <c r="C735" t="s">
        <v>2</v>
      </c>
      <c r="D735" t="s">
        <v>50</v>
      </c>
      <c r="E735" t="s">
        <v>2</v>
      </c>
      <c r="F735" t="s">
        <v>63</v>
      </c>
      <c r="G735" t="s">
        <v>14</v>
      </c>
      <c r="H735">
        <v>362.7</v>
      </c>
      <c r="I735">
        <v>403</v>
      </c>
      <c r="J735">
        <v>575</v>
      </c>
      <c r="K735">
        <v>821</v>
      </c>
      <c r="L735" t="s">
        <v>48</v>
      </c>
      <c r="M735" s="11">
        <v>24000</v>
      </c>
      <c r="Q735" t="str">
        <f t="shared" si="23"/>
        <v>Ework Group ABA2.2 Teknisk projektledare</v>
      </c>
      <c r="R735" s="61">
        <v>363</v>
      </c>
      <c r="S735" s="61">
        <v>403</v>
      </c>
      <c r="T735" s="61">
        <v>575</v>
      </c>
      <c r="U735" s="61">
        <v>821</v>
      </c>
      <c r="W735" s="61">
        <f t="shared" si="24"/>
        <v>2.4E-2</v>
      </c>
      <c r="Z735" s="61"/>
      <c r="AA735" s="61"/>
      <c r="AB735" s="61"/>
      <c r="AC735" s="61"/>
    </row>
    <row r="736" spans="1:29" x14ac:dyDescent="0.35">
      <c r="A736" t="s">
        <v>106</v>
      </c>
      <c r="B736" t="s">
        <v>107</v>
      </c>
      <c r="C736" t="s">
        <v>2</v>
      </c>
      <c r="D736" t="s">
        <v>50</v>
      </c>
      <c r="E736" t="s">
        <v>2</v>
      </c>
      <c r="F736" t="s">
        <v>63</v>
      </c>
      <c r="G736" t="s">
        <v>15</v>
      </c>
      <c r="H736">
        <v>362.7</v>
      </c>
      <c r="I736">
        <v>403</v>
      </c>
      <c r="J736">
        <v>575</v>
      </c>
      <c r="K736">
        <v>821</v>
      </c>
      <c r="L736" t="s">
        <v>48</v>
      </c>
      <c r="M736" s="11">
        <v>24000</v>
      </c>
      <c r="Q736" t="str">
        <f t="shared" si="23"/>
        <v>Ework Group ABA2.3 Process-/Förändringsledare</v>
      </c>
      <c r="R736" s="61">
        <v>363</v>
      </c>
      <c r="S736" s="61">
        <v>403</v>
      </c>
      <c r="T736" s="61">
        <v>575</v>
      </c>
      <c r="U736" s="61">
        <v>821</v>
      </c>
      <c r="W736" s="61">
        <f t="shared" si="24"/>
        <v>2.4E-2</v>
      </c>
      <c r="Z736" s="61"/>
      <c r="AA736" s="61"/>
      <c r="AB736" s="61"/>
      <c r="AC736" s="61"/>
    </row>
    <row r="737" spans="1:29" x14ac:dyDescent="0.35">
      <c r="A737" t="s">
        <v>106</v>
      </c>
      <c r="B737" t="s">
        <v>107</v>
      </c>
      <c r="C737" t="s">
        <v>2</v>
      </c>
      <c r="D737" t="s">
        <v>50</v>
      </c>
      <c r="E737" t="s">
        <v>2</v>
      </c>
      <c r="F737" t="s">
        <v>63</v>
      </c>
      <c r="G737" t="s">
        <v>16</v>
      </c>
      <c r="H737">
        <v>362.7</v>
      </c>
      <c r="I737">
        <v>403</v>
      </c>
      <c r="J737">
        <v>575</v>
      </c>
      <c r="K737">
        <v>821</v>
      </c>
      <c r="L737" t="s">
        <v>48</v>
      </c>
      <c r="M737" s="11">
        <v>24000</v>
      </c>
      <c r="Q737" t="str">
        <f t="shared" si="23"/>
        <v>Ework Group ABA2.4 Testledare</v>
      </c>
      <c r="R737" s="61">
        <v>363</v>
      </c>
      <c r="S737" s="61">
        <v>403</v>
      </c>
      <c r="T737" s="61">
        <v>575</v>
      </c>
      <c r="U737" s="61">
        <v>821</v>
      </c>
      <c r="W737" s="61">
        <f t="shared" si="24"/>
        <v>2.4E-2</v>
      </c>
      <c r="Z737" s="61"/>
      <c r="AA737" s="61"/>
      <c r="AB737" s="61"/>
      <c r="AC737" s="61"/>
    </row>
    <row r="738" spans="1:29" x14ac:dyDescent="0.35">
      <c r="A738" t="s">
        <v>106</v>
      </c>
      <c r="B738" t="s">
        <v>107</v>
      </c>
      <c r="C738" t="s">
        <v>2</v>
      </c>
      <c r="D738" t="s">
        <v>50</v>
      </c>
      <c r="E738" t="s">
        <v>2</v>
      </c>
      <c r="F738" t="s">
        <v>63</v>
      </c>
      <c r="G738" t="s">
        <v>17</v>
      </c>
      <c r="H738">
        <v>362.7</v>
      </c>
      <c r="I738">
        <v>403</v>
      </c>
      <c r="J738">
        <v>575</v>
      </c>
      <c r="K738">
        <v>821</v>
      </c>
      <c r="L738" t="s">
        <v>48</v>
      </c>
      <c r="M738" s="11">
        <v>24000</v>
      </c>
      <c r="Q738" t="str">
        <f t="shared" si="23"/>
        <v>Ework Group ABA2.5 IT-controller</v>
      </c>
      <c r="R738" s="61">
        <v>363</v>
      </c>
      <c r="S738" s="61">
        <v>403</v>
      </c>
      <c r="T738" s="61">
        <v>575</v>
      </c>
      <c r="U738" s="61">
        <v>821</v>
      </c>
      <c r="W738" s="61">
        <f t="shared" si="24"/>
        <v>2.4E-2</v>
      </c>
      <c r="Z738" s="61"/>
      <c r="AA738" s="61"/>
      <c r="AB738" s="61"/>
      <c r="AC738" s="61"/>
    </row>
    <row r="739" spans="1:29" x14ac:dyDescent="0.35">
      <c r="A739" t="s">
        <v>106</v>
      </c>
      <c r="B739" t="s">
        <v>107</v>
      </c>
      <c r="C739" t="s">
        <v>2</v>
      </c>
      <c r="D739" t="s">
        <v>51</v>
      </c>
      <c r="E739" t="s">
        <v>2</v>
      </c>
      <c r="F739" t="s">
        <v>63</v>
      </c>
      <c r="G739" t="s">
        <v>18</v>
      </c>
      <c r="H739">
        <v>357.3</v>
      </c>
      <c r="I739">
        <v>397</v>
      </c>
      <c r="J739">
        <v>567</v>
      </c>
      <c r="K739">
        <v>810</v>
      </c>
      <c r="L739" t="s">
        <v>48</v>
      </c>
      <c r="M739" s="11">
        <v>24000</v>
      </c>
      <c r="Q739" t="str">
        <f t="shared" si="23"/>
        <v>Ework Group ABA3.1 Systemutvecklare</v>
      </c>
      <c r="R739" s="61">
        <v>357</v>
      </c>
      <c r="S739" s="61">
        <v>397</v>
      </c>
      <c r="T739" s="61">
        <v>567</v>
      </c>
      <c r="U739" s="61">
        <v>810</v>
      </c>
      <c r="W739" s="61">
        <f t="shared" si="24"/>
        <v>2.4E-2</v>
      </c>
      <c r="Z739" s="61"/>
      <c r="AA739" s="61"/>
      <c r="AB739" s="61"/>
      <c r="AC739" s="61"/>
    </row>
    <row r="740" spans="1:29" x14ac:dyDescent="0.35">
      <c r="A740" t="s">
        <v>106</v>
      </c>
      <c r="B740" t="s">
        <v>107</v>
      </c>
      <c r="C740" t="s">
        <v>2</v>
      </c>
      <c r="D740" t="s">
        <v>51</v>
      </c>
      <c r="E740" t="s">
        <v>2</v>
      </c>
      <c r="F740" t="s">
        <v>63</v>
      </c>
      <c r="G740" t="s">
        <v>19</v>
      </c>
      <c r="H740">
        <v>357.3</v>
      </c>
      <c r="I740">
        <v>397</v>
      </c>
      <c r="J740">
        <v>567</v>
      </c>
      <c r="K740">
        <v>810</v>
      </c>
      <c r="L740" t="s">
        <v>48</v>
      </c>
      <c r="M740" s="11">
        <v>24000</v>
      </c>
      <c r="Q740" t="str">
        <f t="shared" si="23"/>
        <v>Ework Group ABA3.2 Systemintegratör</v>
      </c>
      <c r="R740" s="61">
        <v>357</v>
      </c>
      <c r="S740" s="61">
        <v>397</v>
      </c>
      <c r="T740" s="61">
        <v>567</v>
      </c>
      <c r="U740" s="61">
        <v>810</v>
      </c>
      <c r="W740" s="61">
        <f t="shared" si="24"/>
        <v>2.4E-2</v>
      </c>
      <c r="Z740" s="61"/>
      <c r="AA740" s="61"/>
      <c r="AB740" s="61"/>
      <c r="AC740" s="61"/>
    </row>
    <row r="741" spans="1:29" x14ac:dyDescent="0.35">
      <c r="A741" t="s">
        <v>106</v>
      </c>
      <c r="B741" t="s">
        <v>107</v>
      </c>
      <c r="C741" t="s">
        <v>2</v>
      </c>
      <c r="D741" t="s">
        <v>51</v>
      </c>
      <c r="E741" t="s">
        <v>3</v>
      </c>
      <c r="F741" t="s">
        <v>63</v>
      </c>
      <c r="G741" t="s">
        <v>20</v>
      </c>
      <c r="H741">
        <v>357.3</v>
      </c>
      <c r="I741">
        <v>397</v>
      </c>
      <c r="J741">
        <v>567</v>
      </c>
      <c r="K741">
        <v>810</v>
      </c>
      <c r="L741" t="s">
        <v>48</v>
      </c>
      <c r="M741" s="11">
        <v>24000</v>
      </c>
      <c r="Q741" t="str">
        <f t="shared" si="23"/>
        <v>Ework Group ABA3.3 Tekniker</v>
      </c>
      <c r="R741" s="61">
        <v>357</v>
      </c>
      <c r="S741" s="61">
        <v>397</v>
      </c>
      <c r="T741" s="61">
        <v>567</v>
      </c>
      <c r="U741" s="61">
        <v>810</v>
      </c>
      <c r="W741" s="61">
        <f t="shared" si="24"/>
        <v>2.4E-2</v>
      </c>
      <c r="Z741" s="61"/>
      <c r="AA741" s="61"/>
      <c r="AB741" s="61"/>
      <c r="AC741" s="61"/>
    </row>
    <row r="742" spans="1:29" x14ac:dyDescent="0.35">
      <c r="A742" t="s">
        <v>106</v>
      </c>
      <c r="B742" t="s">
        <v>107</v>
      </c>
      <c r="C742" t="s">
        <v>2</v>
      </c>
      <c r="D742" t="s">
        <v>51</v>
      </c>
      <c r="E742" t="s">
        <v>3</v>
      </c>
      <c r="F742" t="s">
        <v>63</v>
      </c>
      <c r="G742" t="s">
        <v>21</v>
      </c>
      <c r="H742">
        <v>357.3</v>
      </c>
      <c r="I742">
        <v>397</v>
      </c>
      <c r="J742">
        <v>567</v>
      </c>
      <c r="K742">
        <v>810</v>
      </c>
      <c r="L742" t="s">
        <v>48</v>
      </c>
      <c r="M742" s="11">
        <v>24000</v>
      </c>
      <c r="Q742" t="str">
        <f t="shared" si="23"/>
        <v>Ework Group ABA3.4 Testare</v>
      </c>
      <c r="R742" s="61">
        <v>357</v>
      </c>
      <c r="S742" s="61">
        <v>397</v>
      </c>
      <c r="T742" s="61">
        <v>567</v>
      </c>
      <c r="U742" s="61">
        <v>810</v>
      </c>
      <c r="W742" s="61">
        <f t="shared" si="24"/>
        <v>2.4E-2</v>
      </c>
      <c r="Z742" s="61"/>
      <c r="AA742" s="61"/>
      <c r="AB742" s="61"/>
      <c r="AC742" s="61"/>
    </row>
    <row r="743" spans="1:29" x14ac:dyDescent="0.35">
      <c r="A743" t="s">
        <v>106</v>
      </c>
      <c r="B743" t="s">
        <v>107</v>
      </c>
      <c r="C743" t="s">
        <v>2</v>
      </c>
      <c r="D743" t="s">
        <v>52</v>
      </c>
      <c r="E743" t="s">
        <v>2</v>
      </c>
      <c r="F743" t="s">
        <v>63</v>
      </c>
      <c r="G743" t="s">
        <v>53</v>
      </c>
      <c r="H743">
        <v>459.27000000000004</v>
      </c>
      <c r="I743">
        <v>510.3</v>
      </c>
      <c r="J743">
        <v>567</v>
      </c>
      <c r="K743">
        <v>810</v>
      </c>
      <c r="L743" t="s">
        <v>48</v>
      </c>
      <c r="M743" s="11">
        <v>24000</v>
      </c>
      <c r="Q743" t="str">
        <f t="shared" si="23"/>
        <v>Ework Group ABA4.1 Enterprisearkitekt</v>
      </c>
      <c r="R743" s="61">
        <v>459</v>
      </c>
      <c r="S743" s="61">
        <v>510</v>
      </c>
      <c r="T743" s="61">
        <v>567</v>
      </c>
      <c r="U743" s="61">
        <v>810</v>
      </c>
      <c r="W743" s="61">
        <f t="shared" si="24"/>
        <v>2.4E-2</v>
      </c>
      <c r="Z743" s="61"/>
      <c r="AA743" s="61"/>
      <c r="AB743" s="61"/>
      <c r="AC743" s="61"/>
    </row>
    <row r="744" spans="1:29" x14ac:dyDescent="0.35">
      <c r="A744" t="s">
        <v>106</v>
      </c>
      <c r="B744" t="s">
        <v>107</v>
      </c>
      <c r="C744" t="s">
        <v>2</v>
      </c>
      <c r="D744" t="s">
        <v>52</v>
      </c>
      <c r="E744" t="s">
        <v>2</v>
      </c>
      <c r="F744" t="s">
        <v>63</v>
      </c>
      <c r="G744" t="s">
        <v>54</v>
      </c>
      <c r="H744">
        <v>459.27000000000004</v>
      </c>
      <c r="I744">
        <v>510.3</v>
      </c>
      <c r="J744">
        <v>567</v>
      </c>
      <c r="K744">
        <v>810</v>
      </c>
      <c r="L744" t="s">
        <v>48</v>
      </c>
      <c r="M744" s="11">
        <v>24000</v>
      </c>
      <c r="Q744" t="str">
        <f t="shared" si="23"/>
        <v>Ework Group ABA4.2 Verksamhetsarkitekt</v>
      </c>
      <c r="R744" s="61">
        <v>459</v>
      </c>
      <c r="S744" s="61">
        <v>510</v>
      </c>
      <c r="T744" s="61">
        <v>567</v>
      </c>
      <c r="U744" s="61">
        <v>810</v>
      </c>
      <c r="W744" s="61">
        <f t="shared" si="24"/>
        <v>2.4E-2</v>
      </c>
      <c r="Z744" s="61"/>
      <c r="AA744" s="61"/>
      <c r="AB744" s="61"/>
      <c r="AC744" s="61"/>
    </row>
    <row r="745" spans="1:29" x14ac:dyDescent="0.35">
      <c r="A745" t="s">
        <v>106</v>
      </c>
      <c r="B745" t="s">
        <v>107</v>
      </c>
      <c r="C745" t="s">
        <v>2</v>
      </c>
      <c r="D745" t="s">
        <v>52</v>
      </c>
      <c r="E745" t="s">
        <v>2</v>
      </c>
      <c r="F745" t="s">
        <v>63</v>
      </c>
      <c r="G745" t="s">
        <v>55</v>
      </c>
      <c r="H745">
        <v>459.27000000000004</v>
      </c>
      <c r="I745">
        <v>510.3</v>
      </c>
      <c r="J745">
        <v>567</v>
      </c>
      <c r="K745">
        <v>810</v>
      </c>
      <c r="L745" t="s">
        <v>48</v>
      </c>
      <c r="M745" s="11">
        <v>24000</v>
      </c>
      <c r="Q745" t="str">
        <f t="shared" si="23"/>
        <v>Ework Group ABA4.3 Lösningsarkitekt</v>
      </c>
      <c r="R745" s="61">
        <v>459</v>
      </c>
      <c r="S745" s="61">
        <v>510</v>
      </c>
      <c r="T745" s="61">
        <v>567</v>
      </c>
      <c r="U745" s="61">
        <v>810</v>
      </c>
      <c r="W745" s="61">
        <f t="shared" si="24"/>
        <v>2.4E-2</v>
      </c>
      <c r="Z745" s="61"/>
      <c r="AA745" s="61"/>
      <c r="AB745" s="61"/>
      <c r="AC745" s="61"/>
    </row>
    <row r="746" spans="1:29" x14ac:dyDescent="0.35">
      <c r="A746" t="s">
        <v>106</v>
      </c>
      <c r="B746" t="s">
        <v>107</v>
      </c>
      <c r="C746" t="s">
        <v>2</v>
      </c>
      <c r="D746" t="s">
        <v>52</v>
      </c>
      <c r="E746" t="s">
        <v>2</v>
      </c>
      <c r="F746" t="s">
        <v>63</v>
      </c>
      <c r="G746" t="s">
        <v>56</v>
      </c>
      <c r="H746">
        <v>459.27000000000004</v>
      </c>
      <c r="I746">
        <v>510.3</v>
      </c>
      <c r="J746">
        <v>567</v>
      </c>
      <c r="K746">
        <v>810</v>
      </c>
      <c r="L746" t="s">
        <v>48</v>
      </c>
      <c r="M746" s="11">
        <v>24000</v>
      </c>
      <c r="Q746" t="str">
        <f t="shared" si="23"/>
        <v>Ework Group ABA4.4 Mjukvaruarkitekt</v>
      </c>
      <c r="R746" s="61">
        <v>459</v>
      </c>
      <c r="S746" s="61">
        <v>510</v>
      </c>
      <c r="T746" s="61">
        <v>567</v>
      </c>
      <c r="U746" s="61">
        <v>810</v>
      </c>
      <c r="W746" s="61">
        <f t="shared" si="24"/>
        <v>2.4E-2</v>
      </c>
      <c r="Z746" s="61"/>
      <c r="AA746" s="61"/>
      <c r="AB746" s="61"/>
      <c r="AC746" s="61"/>
    </row>
    <row r="747" spans="1:29" x14ac:dyDescent="0.35">
      <c r="A747" t="s">
        <v>106</v>
      </c>
      <c r="B747" t="s">
        <v>107</v>
      </c>
      <c r="C747" t="s">
        <v>2</v>
      </c>
      <c r="D747" t="s">
        <v>52</v>
      </c>
      <c r="E747" t="s">
        <v>2</v>
      </c>
      <c r="F747" t="s">
        <v>63</v>
      </c>
      <c r="G747" t="s">
        <v>57</v>
      </c>
      <c r="H747">
        <v>459.27000000000004</v>
      </c>
      <c r="I747">
        <v>510.3</v>
      </c>
      <c r="J747">
        <v>567</v>
      </c>
      <c r="K747">
        <v>810</v>
      </c>
      <c r="L747" t="s">
        <v>48</v>
      </c>
      <c r="M747" s="11">
        <v>24000</v>
      </c>
      <c r="Q747" t="str">
        <f t="shared" si="23"/>
        <v>Ework Group ABA4.5 Infrastrukturarkitekt</v>
      </c>
      <c r="R747" s="61">
        <v>459</v>
      </c>
      <c r="S747" s="61">
        <v>510</v>
      </c>
      <c r="T747" s="61">
        <v>567</v>
      </c>
      <c r="U747" s="61">
        <v>810</v>
      </c>
      <c r="W747" s="61">
        <f t="shared" si="24"/>
        <v>2.4E-2</v>
      </c>
      <c r="Z747" s="61"/>
      <c r="AA747" s="61"/>
      <c r="AB747" s="61"/>
      <c r="AC747" s="61"/>
    </row>
    <row r="748" spans="1:29" x14ac:dyDescent="0.35">
      <c r="A748" t="s">
        <v>106</v>
      </c>
      <c r="B748" t="s">
        <v>107</v>
      </c>
      <c r="C748" t="s">
        <v>2</v>
      </c>
      <c r="D748" t="s">
        <v>58</v>
      </c>
      <c r="E748" t="s">
        <v>2</v>
      </c>
      <c r="F748" t="s">
        <v>63</v>
      </c>
      <c r="G748" t="s">
        <v>22</v>
      </c>
      <c r="H748">
        <v>306</v>
      </c>
      <c r="I748">
        <v>340</v>
      </c>
      <c r="J748">
        <v>385</v>
      </c>
      <c r="K748">
        <v>550</v>
      </c>
      <c r="L748" t="s">
        <v>48</v>
      </c>
      <c r="M748" s="11">
        <v>24000</v>
      </c>
      <c r="Q748" t="str">
        <f t="shared" si="23"/>
        <v>Ework Group ABA5.1 Säkerhetsstrateg/Säkerhetsanalytiker</v>
      </c>
      <c r="R748" s="61">
        <v>306</v>
      </c>
      <c r="S748" s="61">
        <v>340</v>
      </c>
      <c r="T748" s="61">
        <v>385</v>
      </c>
      <c r="U748" s="61">
        <v>550</v>
      </c>
      <c r="W748" s="61">
        <f t="shared" si="24"/>
        <v>2.4E-2</v>
      </c>
      <c r="Z748" s="61"/>
      <c r="AA748" s="61"/>
      <c r="AB748" s="61"/>
      <c r="AC748" s="61"/>
    </row>
    <row r="749" spans="1:29" x14ac:dyDescent="0.35">
      <c r="A749" t="s">
        <v>106</v>
      </c>
      <c r="B749" t="s">
        <v>107</v>
      </c>
      <c r="C749" t="s">
        <v>2</v>
      </c>
      <c r="D749" t="s">
        <v>58</v>
      </c>
      <c r="E749" t="s">
        <v>2</v>
      </c>
      <c r="F749" t="s">
        <v>63</v>
      </c>
      <c r="G749" t="s">
        <v>23</v>
      </c>
      <c r="H749">
        <v>306</v>
      </c>
      <c r="I749">
        <v>340</v>
      </c>
      <c r="J749">
        <v>385</v>
      </c>
      <c r="K749">
        <v>550</v>
      </c>
      <c r="L749" t="s">
        <v>48</v>
      </c>
      <c r="M749" s="11">
        <v>24000</v>
      </c>
      <c r="Q749" t="str">
        <f t="shared" si="23"/>
        <v>Ework Group ABA5.2 Risk Management</v>
      </c>
      <c r="R749" s="61">
        <v>306</v>
      </c>
      <c r="S749" s="61">
        <v>340</v>
      </c>
      <c r="T749" s="61">
        <v>385</v>
      </c>
      <c r="U749" s="61">
        <v>550</v>
      </c>
      <c r="W749" s="61">
        <f t="shared" si="24"/>
        <v>2.4E-2</v>
      </c>
      <c r="Z749" s="61"/>
      <c r="AA749" s="61"/>
      <c r="AB749" s="61"/>
      <c r="AC749" s="61"/>
    </row>
    <row r="750" spans="1:29" x14ac:dyDescent="0.35">
      <c r="A750" t="s">
        <v>106</v>
      </c>
      <c r="B750" t="s">
        <v>107</v>
      </c>
      <c r="C750" t="s">
        <v>2</v>
      </c>
      <c r="D750" t="s">
        <v>58</v>
      </c>
      <c r="E750" t="s">
        <v>3</v>
      </c>
      <c r="F750" t="s">
        <v>63</v>
      </c>
      <c r="G750" t="s">
        <v>24</v>
      </c>
      <c r="H750">
        <v>306</v>
      </c>
      <c r="I750">
        <v>340</v>
      </c>
      <c r="J750">
        <v>385</v>
      </c>
      <c r="K750">
        <v>550</v>
      </c>
      <c r="L750" t="s">
        <v>48</v>
      </c>
      <c r="M750" s="11">
        <v>24000</v>
      </c>
      <c r="Q750" t="str">
        <f t="shared" si="23"/>
        <v>Ework Group ABA5.3 Säkerhetstekniker</v>
      </c>
      <c r="R750" s="61">
        <v>306</v>
      </c>
      <c r="S750" s="61">
        <v>340</v>
      </c>
      <c r="T750" s="61">
        <v>385</v>
      </c>
      <c r="U750" s="61">
        <v>550</v>
      </c>
      <c r="W750" s="61">
        <f t="shared" si="24"/>
        <v>2.4E-2</v>
      </c>
      <c r="Z750" s="61"/>
      <c r="AA750" s="61"/>
      <c r="AB750" s="61"/>
      <c r="AC750" s="61"/>
    </row>
    <row r="751" spans="1:29" x14ac:dyDescent="0.35">
      <c r="A751" t="s">
        <v>106</v>
      </c>
      <c r="B751" t="s">
        <v>107</v>
      </c>
      <c r="C751" t="s">
        <v>2</v>
      </c>
      <c r="D751" t="s">
        <v>59</v>
      </c>
      <c r="E751" t="s">
        <v>2</v>
      </c>
      <c r="F751" t="s">
        <v>63</v>
      </c>
      <c r="G751" t="s">
        <v>60</v>
      </c>
      <c r="H751">
        <v>306</v>
      </c>
      <c r="I751">
        <v>340</v>
      </c>
      <c r="J751">
        <v>385</v>
      </c>
      <c r="K751">
        <v>550</v>
      </c>
      <c r="L751" t="s">
        <v>48</v>
      </c>
      <c r="M751" s="11">
        <v>24000</v>
      </c>
      <c r="Q751" t="str">
        <f t="shared" si="23"/>
        <v>Ework Group ABA6.1 Webbstrateg</v>
      </c>
      <c r="R751" s="61">
        <v>306</v>
      </c>
      <c r="S751" s="61">
        <v>340</v>
      </c>
      <c r="T751" s="61">
        <v>385</v>
      </c>
      <c r="U751" s="61">
        <v>550</v>
      </c>
      <c r="W751" s="61">
        <f t="shared" si="24"/>
        <v>2.4E-2</v>
      </c>
      <c r="Z751" s="61"/>
      <c r="AA751" s="61"/>
      <c r="AB751" s="61"/>
      <c r="AC751" s="61"/>
    </row>
    <row r="752" spans="1:29" x14ac:dyDescent="0.35">
      <c r="A752" t="s">
        <v>106</v>
      </c>
      <c r="B752" t="s">
        <v>107</v>
      </c>
      <c r="C752" t="s">
        <v>2</v>
      </c>
      <c r="D752" t="s">
        <v>59</v>
      </c>
      <c r="E752" t="s">
        <v>2</v>
      </c>
      <c r="F752" t="s">
        <v>63</v>
      </c>
      <c r="G752" t="s">
        <v>25</v>
      </c>
      <c r="H752">
        <v>306</v>
      </c>
      <c r="I752">
        <v>340</v>
      </c>
      <c r="J752">
        <v>385</v>
      </c>
      <c r="K752">
        <v>550</v>
      </c>
      <c r="L752" t="s">
        <v>48</v>
      </c>
      <c r="M752" s="11">
        <v>24000</v>
      </c>
      <c r="Q752" t="str">
        <f t="shared" si="23"/>
        <v>Ework Group ABA6.2 Interaktionsdesigner</v>
      </c>
      <c r="R752" s="61">
        <v>306</v>
      </c>
      <c r="S752" s="61">
        <v>340</v>
      </c>
      <c r="T752" s="61">
        <v>385</v>
      </c>
      <c r="U752" s="61">
        <v>550</v>
      </c>
      <c r="W752" s="61">
        <f t="shared" si="24"/>
        <v>2.4E-2</v>
      </c>
      <c r="Z752" s="61"/>
      <c r="AA752" s="61"/>
      <c r="AB752" s="61"/>
      <c r="AC752" s="61"/>
    </row>
    <row r="753" spans="1:29" x14ac:dyDescent="0.35">
      <c r="A753" t="s">
        <v>106</v>
      </c>
      <c r="B753" t="s">
        <v>107</v>
      </c>
      <c r="C753" t="s">
        <v>2</v>
      </c>
      <c r="D753" t="s">
        <v>59</v>
      </c>
      <c r="E753" t="s">
        <v>2</v>
      </c>
      <c r="F753" t="s">
        <v>63</v>
      </c>
      <c r="G753" t="s">
        <v>26</v>
      </c>
      <c r="H753">
        <v>306</v>
      </c>
      <c r="I753">
        <v>340</v>
      </c>
      <c r="J753">
        <v>385</v>
      </c>
      <c r="K753">
        <v>550</v>
      </c>
      <c r="L753" t="s">
        <v>48</v>
      </c>
      <c r="M753" s="11">
        <v>24000</v>
      </c>
      <c r="Q753" t="str">
        <f t="shared" si="23"/>
        <v>Ework Group ABA6.3 Grafisk formgivare</v>
      </c>
      <c r="R753" s="61">
        <v>306</v>
      </c>
      <c r="S753" s="61">
        <v>340</v>
      </c>
      <c r="T753" s="61">
        <v>385</v>
      </c>
      <c r="U753" s="61">
        <v>550</v>
      </c>
      <c r="W753" s="61">
        <f t="shared" si="24"/>
        <v>2.4E-2</v>
      </c>
      <c r="Z753" s="61"/>
      <c r="AA753" s="61"/>
      <c r="AB753" s="61"/>
      <c r="AC753" s="61"/>
    </row>
    <row r="754" spans="1:29" x14ac:dyDescent="0.35">
      <c r="A754" t="s">
        <v>106</v>
      </c>
      <c r="B754" t="s">
        <v>107</v>
      </c>
      <c r="C754" t="s">
        <v>2</v>
      </c>
      <c r="D754" t="s">
        <v>59</v>
      </c>
      <c r="E754" t="s">
        <v>3</v>
      </c>
      <c r="F754" t="s">
        <v>63</v>
      </c>
      <c r="G754" t="s">
        <v>27</v>
      </c>
      <c r="H754">
        <v>306</v>
      </c>
      <c r="I754">
        <v>340</v>
      </c>
      <c r="J754">
        <v>385</v>
      </c>
      <c r="K754">
        <v>550</v>
      </c>
      <c r="L754" t="s">
        <v>48</v>
      </c>
      <c r="M754" s="11">
        <v>24000</v>
      </c>
      <c r="Q754" t="str">
        <f t="shared" si="23"/>
        <v>Ework Group ABA6.4 Testare av användbarhet</v>
      </c>
      <c r="R754" s="61">
        <v>306</v>
      </c>
      <c r="S754" s="61">
        <v>340</v>
      </c>
      <c r="T754" s="61">
        <v>385</v>
      </c>
      <c r="U754" s="61">
        <v>550</v>
      </c>
      <c r="W754" s="61">
        <f t="shared" si="24"/>
        <v>2.4E-2</v>
      </c>
      <c r="Z754" s="61"/>
      <c r="AA754" s="61"/>
      <c r="AB754" s="61"/>
      <c r="AC754" s="61"/>
    </row>
    <row r="755" spans="1:29" x14ac:dyDescent="0.35">
      <c r="A755" t="s">
        <v>106</v>
      </c>
      <c r="B755" t="s">
        <v>107</v>
      </c>
      <c r="C755" t="s">
        <v>2</v>
      </c>
      <c r="D755" t="s">
        <v>61</v>
      </c>
      <c r="E755" t="s">
        <v>2</v>
      </c>
      <c r="F755" t="s">
        <v>63</v>
      </c>
      <c r="G755" t="s">
        <v>62</v>
      </c>
      <c r="H755">
        <v>306</v>
      </c>
      <c r="I755">
        <v>340</v>
      </c>
      <c r="J755">
        <v>385</v>
      </c>
      <c r="K755">
        <v>433</v>
      </c>
      <c r="L755" t="s">
        <v>48</v>
      </c>
      <c r="M755" s="11">
        <v>24000</v>
      </c>
      <c r="Q755" t="str">
        <f t="shared" si="23"/>
        <v>Ework Group ABA7.1 Teknikstöd – på plats</v>
      </c>
      <c r="R755" s="61">
        <v>306</v>
      </c>
      <c r="S755" s="61">
        <v>340</v>
      </c>
      <c r="T755" s="61">
        <v>385</v>
      </c>
      <c r="U755" s="61">
        <v>433</v>
      </c>
      <c r="W755" s="61">
        <f t="shared" si="24"/>
        <v>2.4E-2</v>
      </c>
      <c r="Z755" s="61"/>
      <c r="AA755" s="61"/>
      <c r="AB755" s="61"/>
      <c r="AC755" s="61"/>
    </row>
    <row r="756" spans="1:29" x14ac:dyDescent="0.35">
      <c r="A756" t="s">
        <v>106</v>
      </c>
      <c r="B756" t="s">
        <v>107</v>
      </c>
      <c r="C756" t="s">
        <v>3</v>
      </c>
      <c r="D756" t="s">
        <v>47</v>
      </c>
      <c r="E756" t="s">
        <v>2</v>
      </c>
      <c r="F756" t="s">
        <v>63</v>
      </c>
      <c r="G756" t="s">
        <v>10</v>
      </c>
      <c r="H756">
        <v>465.75</v>
      </c>
      <c r="I756">
        <v>517.5</v>
      </c>
      <c r="J756">
        <v>575</v>
      </c>
      <c r="K756">
        <v>821</v>
      </c>
      <c r="L756" t="s">
        <v>48</v>
      </c>
      <c r="M756" s="11">
        <v>26000</v>
      </c>
      <c r="Q756" t="str">
        <f t="shared" si="23"/>
        <v>Ework Group ABB1.1 IT- eller Digitaliseringsstrateg</v>
      </c>
      <c r="R756" s="61">
        <v>466</v>
      </c>
      <c r="S756" s="61">
        <v>518</v>
      </c>
      <c r="T756" s="61">
        <v>575</v>
      </c>
      <c r="U756" s="61">
        <v>821</v>
      </c>
      <c r="W756" s="61">
        <f t="shared" si="24"/>
        <v>2.5999999999999999E-2</v>
      </c>
      <c r="Z756" s="61"/>
      <c r="AA756" s="61"/>
      <c r="AB756" s="61"/>
      <c r="AC756" s="61"/>
    </row>
    <row r="757" spans="1:29" x14ac:dyDescent="0.35">
      <c r="A757" t="s">
        <v>106</v>
      </c>
      <c r="B757" t="s">
        <v>107</v>
      </c>
      <c r="C757" t="s">
        <v>3</v>
      </c>
      <c r="D757" t="s">
        <v>47</v>
      </c>
      <c r="E757" t="s">
        <v>2</v>
      </c>
      <c r="F757" t="s">
        <v>63</v>
      </c>
      <c r="G757" t="s">
        <v>11</v>
      </c>
      <c r="H757">
        <v>465.75</v>
      </c>
      <c r="I757">
        <v>517.5</v>
      </c>
      <c r="J757">
        <v>575</v>
      </c>
      <c r="K757">
        <v>821</v>
      </c>
      <c r="L757" t="s">
        <v>48</v>
      </c>
      <c r="M757" s="11">
        <v>26000</v>
      </c>
      <c r="Q757" t="str">
        <f t="shared" si="23"/>
        <v>Ework Group ABB1.2 Modelleringsledare</v>
      </c>
      <c r="R757" s="61">
        <v>466</v>
      </c>
      <c r="S757" s="61">
        <v>518</v>
      </c>
      <c r="T757" s="61">
        <v>575</v>
      </c>
      <c r="U757" s="61">
        <v>821</v>
      </c>
      <c r="W757" s="61">
        <f t="shared" si="24"/>
        <v>2.5999999999999999E-2</v>
      </c>
      <c r="Z757" s="61"/>
      <c r="AA757" s="61"/>
      <c r="AB757" s="61"/>
      <c r="AC757" s="61"/>
    </row>
    <row r="758" spans="1:29" x14ac:dyDescent="0.35">
      <c r="A758" t="s">
        <v>106</v>
      </c>
      <c r="B758" t="s">
        <v>107</v>
      </c>
      <c r="C758" t="s">
        <v>3</v>
      </c>
      <c r="D758" t="s">
        <v>47</v>
      </c>
      <c r="E758" t="s">
        <v>2</v>
      </c>
      <c r="F758" t="s">
        <v>63</v>
      </c>
      <c r="G758" t="s">
        <v>49</v>
      </c>
      <c r="H758">
        <v>465.75</v>
      </c>
      <c r="I758">
        <v>517.5</v>
      </c>
      <c r="J758">
        <v>575</v>
      </c>
      <c r="K758">
        <v>821</v>
      </c>
      <c r="L758" t="s">
        <v>48</v>
      </c>
      <c r="M758" s="11">
        <v>26000</v>
      </c>
      <c r="Q758" t="str">
        <f t="shared" si="23"/>
        <v>Ework Group ABB1.3 Kravställare/Kravanalytiker</v>
      </c>
      <c r="R758" s="61">
        <v>466</v>
      </c>
      <c r="S758" s="61">
        <v>518</v>
      </c>
      <c r="T758" s="61">
        <v>575</v>
      </c>
      <c r="U758" s="61">
        <v>821</v>
      </c>
      <c r="W758" s="61">
        <f t="shared" si="24"/>
        <v>2.5999999999999999E-2</v>
      </c>
      <c r="Z758" s="61"/>
      <c r="AA758" s="61"/>
      <c r="AB758" s="61"/>
      <c r="AC758" s="61"/>
    </row>
    <row r="759" spans="1:29" x14ac:dyDescent="0.35">
      <c r="A759" t="s">
        <v>106</v>
      </c>
      <c r="B759" t="s">
        <v>107</v>
      </c>
      <c r="C759" t="s">
        <v>3</v>
      </c>
      <c r="D759" t="s">
        <v>47</v>
      </c>
      <c r="E759" t="s">
        <v>2</v>
      </c>
      <c r="F759" t="s">
        <v>63</v>
      </c>
      <c r="G759" t="s">
        <v>12</v>
      </c>
      <c r="H759">
        <v>465.75</v>
      </c>
      <c r="I759">
        <v>517.5</v>
      </c>
      <c r="J759">
        <v>575</v>
      </c>
      <c r="K759">
        <v>821</v>
      </c>
      <c r="L759" t="s">
        <v>48</v>
      </c>
      <c r="M759" s="11">
        <v>26000</v>
      </c>
      <c r="Q759" t="str">
        <f t="shared" si="23"/>
        <v>Ework Group ABB1.4 Metodstöd</v>
      </c>
      <c r="R759" s="61">
        <v>466</v>
      </c>
      <c r="S759" s="61">
        <v>518</v>
      </c>
      <c r="T759" s="61">
        <v>575</v>
      </c>
      <c r="U759" s="61">
        <v>821</v>
      </c>
      <c r="W759" s="61">
        <f t="shared" si="24"/>
        <v>2.5999999999999999E-2</v>
      </c>
      <c r="Z759" s="61"/>
      <c r="AA759" s="61"/>
      <c r="AB759" s="61"/>
      <c r="AC759" s="61"/>
    </row>
    <row r="760" spans="1:29" x14ac:dyDescent="0.35">
      <c r="A760" t="s">
        <v>106</v>
      </c>
      <c r="B760" t="s">
        <v>107</v>
      </c>
      <c r="C760" t="s">
        <v>3</v>
      </c>
      <c r="D760" t="s">
        <v>50</v>
      </c>
      <c r="E760" t="s">
        <v>2</v>
      </c>
      <c r="F760" t="s">
        <v>63</v>
      </c>
      <c r="G760" t="s">
        <v>13</v>
      </c>
      <c r="H760">
        <v>362.7</v>
      </c>
      <c r="I760">
        <v>403</v>
      </c>
      <c r="J760">
        <v>575</v>
      </c>
      <c r="K760">
        <v>821</v>
      </c>
      <c r="L760" t="s">
        <v>48</v>
      </c>
      <c r="M760" s="11">
        <v>26000</v>
      </c>
      <c r="Q760" t="str">
        <f t="shared" si="23"/>
        <v>Ework Group ABB2.1 Projektledare</v>
      </c>
      <c r="R760" s="61">
        <v>363</v>
      </c>
      <c r="S760" s="61">
        <v>403</v>
      </c>
      <c r="T760" s="61">
        <v>575</v>
      </c>
      <c r="U760" s="61">
        <v>821</v>
      </c>
      <c r="W760" s="61">
        <f t="shared" si="24"/>
        <v>2.5999999999999999E-2</v>
      </c>
      <c r="Z760" s="61"/>
      <c r="AA760" s="61"/>
      <c r="AB760" s="61"/>
      <c r="AC760" s="61"/>
    </row>
    <row r="761" spans="1:29" x14ac:dyDescent="0.35">
      <c r="A761" t="s">
        <v>106</v>
      </c>
      <c r="B761" t="s">
        <v>107</v>
      </c>
      <c r="C761" t="s">
        <v>3</v>
      </c>
      <c r="D761" t="s">
        <v>50</v>
      </c>
      <c r="E761" t="s">
        <v>2</v>
      </c>
      <c r="F761" t="s">
        <v>63</v>
      </c>
      <c r="G761" t="s">
        <v>14</v>
      </c>
      <c r="H761">
        <v>362.7</v>
      </c>
      <c r="I761">
        <v>403</v>
      </c>
      <c r="J761">
        <v>575</v>
      </c>
      <c r="K761">
        <v>821</v>
      </c>
      <c r="L761" t="s">
        <v>48</v>
      </c>
      <c r="M761" s="11">
        <v>26000</v>
      </c>
      <c r="Q761" t="str">
        <f t="shared" si="23"/>
        <v>Ework Group ABB2.2 Teknisk projektledare</v>
      </c>
      <c r="R761" s="61">
        <v>363</v>
      </c>
      <c r="S761" s="61">
        <v>403</v>
      </c>
      <c r="T761" s="61">
        <v>575</v>
      </c>
      <c r="U761" s="61">
        <v>821</v>
      </c>
      <c r="W761" s="61">
        <f t="shared" si="24"/>
        <v>2.5999999999999999E-2</v>
      </c>
      <c r="Z761" s="61"/>
      <c r="AA761" s="61"/>
      <c r="AB761" s="61"/>
      <c r="AC761" s="61"/>
    </row>
    <row r="762" spans="1:29" x14ac:dyDescent="0.35">
      <c r="A762" t="s">
        <v>106</v>
      </c>
      <c r="B762" t="s">
        <v>107</v>
      </c>
      <c r="C762" t="s">
        <v>3</v>
      </c>
      <c r="D762" t="s">
        <v>50</v>
      </c>
      <c r="E762" t="s">
        <v>2</v>
      </c>
      <c r="F762" t="s">
        <v>63</v>
      </c>
      <c r="G762" t="s">
        <v>15</v>
      </c>
      <c r="H762">
        <v>362.7</v>
      </c>
      <c r="I762">
        <v>403</v>
      </c>
      <c r="J762">
        <v>575</v>
      </c>
      <c r="K762">
        <v>821</v>
      </c>
      <c r="L762" t="s">
        <v>48</v>
      </c>
      <c r="M762" s="11">
        <v>26000</v>
      </c>
      <c r="Q762" t="str">
        <f t="shared" si="23"/>
        <v>Ework Group ABB2.3 Process-/Förändringsledare</v>
      </c>
      <c r="R762" s="61">
        <v>363</v>
      </c>
      <c r="S762" s="61">
        <v>403</v>
      </c>
      <c r="T762" s="61">
        <v>575</v>
      </c>
      <c r="U762" s="61">
        <v>821</v>
      </c>
      <c r="W762" s="61">
        <f t="shared" si="24"/>
        <v>2.5999999999999999E-2</v>
      </c>
      <c r="Z762" s="61"/>
      <c r="AA762" s="61"/>
      <c r="AB762" s="61"/>
      <c r="AC762" s="61"/>
    </row>
    <row r="763" spans="1:29" x14ac:dyDescent="0.35">
      <c r="A763" t="s">
        <v>106</v>
      </c>
      <c r="B763" t="s">
        <v>107</v>
      </c>
      <c r="C763" t="s">
        <v>3</v>
      </c>
      <c r="D763" t="s">
        <v>50</v>
      </c>
      <c r="E763" t="s">
        <v>2</v>
      </c>
      <c r="F763" t="s">
        <v>63</v>
      </c>
      <c r="G763" t="s">
        <v>16</v>
      </c>
      <c r="H763">
        <v>362.7</v>
      </c>
      <c r="I763">
        <v>403</v>
      </c>
      <c r="J763">
        <v>575</v>
      </c>
      <c r="K763">
        <v>821</v>
      </c>
      <c r="L763" t="s">
        <v>48</v>
      </c>
      <c r="M763" s="11">
        <v>26000</v>
      </c>
      <c r="Q763" t="str">
        <f t="shared" si="23"/>
        <v>Ework Group ABB2.4 Testledare</v>
      </c>
      <c r="R763" s="61">
        <v>363</v>
      </c>
      <c r="S763" s="61">
        <v>403</v>
      </c>
      <c r="T763" s="61">
        <v>575</v>
      </c>
      <c r="U763" s="61">
        <v>821</v>
      </c>
      <c r="W763" s="61">
        <f t="shared" si="24"/>
        <v>2.5999999999999999E-2</v>
      </c>
      <c r="Z763" s="61"/>
      <c r="AA763" s="61"/>
      <c r="AB763" s="61"/>
      <c r="AC763" s="61"/>
    </row>
    <row r="764" spans="1:29" x14ac:dyDescent="0.35">
      <c r="A764" t="s">
        <v>106</v>
      </c>
      <c r="B764" t="s">
        <v>107</v>
      </c>
      <c r="C764" t="s">
        <v>3</v>
      </c>
      <c r="D764" t="s">
        <v>50</v>
      </c>
      <c r="E764" t="s">
        <v>2</v>
      </c>
      <c r="F764" t="s">
        <v>63</v>
      </c>
      <c r="G764" t="s">
        <v>17</v>
      </c>
      <c r="H764">
        <v>362.7</v>
      </c>
      <c r="I764">
        <v>403</v>
      </c>
      <c r="J764">
        <v>575</v>
      </c>
      <c r="K764">
        <v>821</v>
      </c>
      <c r="L764" t="s">
        <v>48</v>
      </c>
      <c r="M764" s="11">
        <v>26000</v>
      </c>
      <c r="Q764" t="str">
        <f t="shared" si="23"/>
        <v>Ework Group ABB2.5 IT-controller</v>
      </c>
      <c r="R764" s="61">
        <v>363</v>
      </c>
      <c r="S764" s="61">
        <v>403</v>
      </c>
      <c r="T764" s="61">
        <v>575</v>
      </c>
      <c r="U764" s="61">
        <v>821</v>
      </c>
      <c r="W764" s="61">
        <f t="shared" si="24"/>
        <v>2.5999999999999999E-2</v>
      </c>
      <c r="Z764" s="61"/>
      <c r="AA764" s="61"/>
      <c r="AB764" s="61"/>
      <c r="AC764" s="61"/>
    </row>
    <row r="765" spans="1:29" x14ac:dyDescent="0.35">
      <c r="A765" t="s">
        <v>106</v>
      </c>
      <c r="B765" t="s">
        <v>107</v>
      </c>
      <c r="C765" t="s">
        <v>3</v>
      </c>
      <c r="D765" t="s">
        <v>51</v>
      </c>
      <c r="E765" t="s">
        <v>2</v>
      </c>
      <c r="F765" t="s">
        <v>63</v>
      </c>
      <c r="G765" t="s">
        <v>18</v>
      </c>
      <c r="H765">
        <v>357.3</v>
      </c>
      <c r="I765">
        <v>397</v>
      </c>
      <c r="J765">
        <v>567</v>
      </c>
      <c r="K765">
        <v>810</v>
      </c>
      <c r="L765" t="s">
        <v>48</v>
      </c>
      <c r="M765" s="11">
        <v>26000</v>
      </c>
      <c r="Q765" t="str">
        <f t="shared" si="23"/>
        <v>Ework Group ABB3.1 Systemutvecklare</v>
      </c>
      <c r="R765" s="61">
        <v>357</v>
      </c>
      <c r="S765" s="61">
        <v>397</v>
      </c>
      <c r="T765" s="61">
        <v>567</v>
      </c>
      <c r="U765" s="61">
        <v>810</v>
      </c>
      <c r="W765" s="61">
        <f t="shared" si="24"/>
        <v>2.5999999999999999E-2</v>
      </c>
      <c r="Z765" s="61"/>
      <c r="AA765" s="61"/>
      <c r="AB765" s="61"/>
      <c r="AC765" s="61"/>
    </row>
    <row r="766" spans="1:29" x14ac:dyDescent="0.35">
      <c r="A766" t="s">
        <v>106</v>
      </c>
      <c r="B766" t="s">
        <v>107</v>
      </c>
      <c r="C766" t="s">
        <v>3</v>
      </c>
      <c r="D766" t="s">
        <v>51</v>
      </c>
      <c r="E766" t="s">
        <v>2</v>
      </c>
      <c r="F766" t="s">
        <v>63</v>
      </c>
      <c r="G766" t="s">
        <v>19</v>
      </c>
      <c r="H766">
        <v>357.3</v>
      </c>
      <c r="I766">
        <v>397</v>
      </c>
      <c r="J766">
        <v>567</v>
      </c>
      <c r="K766">
        <v>810</v>
      </c>
      <c r="L766" t="s">
        <v>48</v>
      </c>
      <c r="M766" s="11">
        <v>26000</v>
      </c>
      <c r="Q766" t="str">
        <f t="shared" si="23"/>
        <v>Ework Group ABB3.2 Systemintegratör</v>
      </c>
      <c r="R766" s="61">
        <v>357</v>
      </c>
      <c r="S766" s="61">
        <v>397</v>
      </c>
      <c r="T766" s="61">
        <v>567</v>
      </c>
      <c r="U766" s="61">
        <v>810</v>
      </c>
      <c r="W766" s="61">
        <f t="shared" si="24"/>
        <v>2.5999999999999999E-2</v>
      </c>
      <c r="Z766" s="61"/>
      <c r="AA766" s="61"/>
      <c r="AB766" s="61"/>
      <c r="AC766" s="61"/>
    </row>
    <row r="767" spans="1:29" x14ac:dyDescent="0.35">
      <c r="A767" t="s">
        <v>106</v>
      </c>
      <c r="B767" t="s">
        <v>107</v>
      </c>
      <c r="C767" t="s">
        <v>3</v>
      </c>
      <c r="D767" t="s">
        <v>51</v>
      </c>
      <c r="E767" t="s">
        <v>3</v>
      </c>
      <c r="F767" t="s">
        <v>63</v>
      </c>
      <c r="G767" t="s">
        <v>20</v>
      </c>
      <c r="H767">
        <v>357.3</v>
      </c>
      <c r="I767">
        <v>397</v>
      </c>
      <c r="J767">
        <v>567</v>
      </c>
      <c r="K767">
        <v>810</v>
      </c>
      <c r="L767" t="s">
        <v>48</v>
      </c>
      <c r="M767" s="11">
        <v>26000</v>
      </c>
      <c r="Q767" t="str">
        <f t="shared" si="23"/>
        <v>Ework Group ABB3.3 Tekniker</v>
      </c>
      <c r="R767" s="61">
        <v>357</v>
      </c>
      <c r="S767" s="61">
        <v>397</v>
      </c>
      <c r="T767" s="61">
        <v>567</v>
      </c>
      <c r="U767" s="61">
        <v>810</v>
      </c>
      <c r="W767" s="61">
        <f t="shared" si="24"/>
        <v>2.5999999999999999E-2</v>
      </c>
      <c r="Z767" s="61"/>
      <c r="AA767" s="61"/>
      <c r="AB767" s="61"/>
      <c r="AC767" s="61"/>
    </row>
    <row r="768" spans="1:29" x14ac:dyDescent="0.35">
      <c r="A768" t="s">
        <v>106</v>
      </c>
      <c r="B768" t="s">
        <v>107</v>
      </c>
      <c r="C768" t="s">
        <v>3</v>
      </c>
      <c r="D768" t="s">
        <v>51</v>
      </c>
      <c r="E768" t="s">
        <v>3</v>
      </c>
      <c r="F768" t="s">
        <v>63</v>
      </c>
      <c r="G768" t="s">
        <v>21</v>
      </c>
      <c r="H768">
        <v>357.3</v>
      </c>
      <c r="I768">
        <v>397</v>
      </c>
      <c r="J768">
        <v>567</v>
      </c>
      <c r="K768">
        <v>810</v>
      </c>
      <c r="L768" t="s">
        <v>48</v>
      </c>
      <c r="M768" s="11">
        <v>26000</v>
      </c>
      <c r="Q768" t="str">
        <f t="shared" si="23"/>
        <v>Ework Group ABB3.4 Testare</v>
      </c>
      <c r="R768" s="61">
        <v>357</v>
      </c>
      <c r="S768" s="61">
        <v>397</v>
      </c>
      <c r="T768" s="61">
        <v>567</v>
      </c>
      <c r="U768" s="61">
        <v>810</v>
      </c>
      <c r="W768" s="61">
        <f t="shared" si="24"/>
        <v>2.5999999999999999E-2</v>
      </c>
      <c r="Z768" s="61"/>
      <c r="AA768" s="61"/>
      <c r="AB768" s="61"/>
      <c r="AC768" s="61"/>
    </row>
    <row r="769" spans="1:29" x14ac:dyDescent="0.35">
      <c r="A769" t="s">
        <v>106</v>
      </c>
      <c r="B769" t="s">
        <v>107</v>
      </c>
      <c r="C769" t="s">
        <v>3</v>
      </c>
      <c r="D769" t="s">
        <v>52</v>
      </c>
      <c r="E769" t="s">
        <v>2</v>
      </c>
      <c r="F769" t="s">
        <v>63</v>
      </c>
      <c r="G769" t="s">
        <v>53</v>
      </c>
      <c r="H769">
        <v>459.27000000000004</v>
      </c>
      <c r="I769">
        <v>510.3</v>
      </c>
      <c r="J769">
        <v>567</v>
      </c>
      <c r="K769">
        <v>810</v>
      </c>
      <c r="L769" t="s">
        <v>48</v>
      </c>
      <c r="M769" s="11">
        <v>26000</v>
      </c>
      <c r="Q769" t="str">
        <f t="shared" si="23"/>
        <v>Ework Group ABB4.1 Enterprisearkitekt</v>
      </c>
      <c r="R769" s="61">
        <v>459</v>
      </c>
      <c r="S769" s="61">
        <v>510</v>
      </c>
      <c r="T769" s="61">
        <v>567</v>
      </c>
      <c r="U769" s="61">
        <v>810</v>
      </c>
      <c r="W769" s="61">
        <f t="shared" si="24"/>
        <v>2.5999999999999999E-2</v>
      </c>
      <c r="Z769" s="61"/>
      <c r="AA769" s="61"/>
      <c r="AB769" s="61"/>
      <c r="AC769" s="61"/>
    </row>
    <row r="770" spans="1:29" x14ac:dyDescent="0.35">
      <c r="A770" t="s">
        <v>106</v>
      </c>
      <c r="B770" t="s">
        <v>107</v>
      </c>
      <c r="C770" t="s">
        <v>3</v>
      </c>
      <c r="D770" t="s">
        <v>52</v>
      </c>
      <c r="E770" t="s">
        <v>2</v>
      </c>
      <c r="F770" t="s">
        <v>63</v>
      </c>
      <c r="G770" t="s">
        <v>54</v>
      </c>
      <c r="H770">
        <v>459.27000000000004</v>
      </c>
      <c r="I770">
        <v>510.3</v>
      </c>
      <c r="J770">
        <v>567</v>
      </c>
      <c r="K770">
        <v>810</v>
      </c>
      <c r="L770" t="s">
        <v>48</v>
      </c>
      <c r="M770" s="11">
        <v>26000</v>
      </c>
      <c r="Q770" t="str">
        <f t="shared" si="23"/>
        <v>Ework Group ABB4.2 Verksamhetsarkitekt</v>
      </c>
      <c r="R770" s="61">
        <v>459</v>
      </c>
      <c r="S770" s="61">
        <v>510</v>
      </c>
      <c r="T770" s="61">
        <v>567</v>
      </c>
      <c r="U770" s="61">
        <v>810</v>
      </c>
      <c r="W770" s="61">
        <f t="shared" si="24"/>
        <v>2.5999999999999999E-2</v>
      </c>
      <c r="Z770" s="61"/>
      <c r="AA770" s="61"/>
      <c r="AB770" s="61"/>
      <c r="AC770" s="61"/>
    </row>
    <row r="771" spans="1:29" x14ac:dyDescent="0.35">
      <c r="A771" t="s">
        <v>106</v>
      </c>
      <c r="B771" t="s">
        <v>107</v>
      </c>
      <c r="C771" t="s">
        <v>3</v>
      </c>
      <c r="D771" t="s">
        <v>52</v>
      </c>
      <c r="E771" t="s">
        <v>2</v>
      </c>
      <c r="F771" t="s">
        <v>63</v>
      </c>
      <c r="G771" t="s">
        <v>55</v>
      </c>
      <c r="H771">
        <v>459.27000000000004</v>
      </c>
      <c r="I771">
        <v>510.3</v>
      </c>
      <c r="J771">
        <v>567</v>
      </c>
      <c r="K771">
        <v>810</v>
      </c>
      <c r="L771" t="s">
        <v>48</v>
      </c>
      <c r="M771" s="11">
        <v>26000</v>
      </c>
      <c r="Q771" t="str">
        <f t="shared" ref="Q771:Q834" si="25">$A771&amp;$C771&amp;$G771</f>
        <v>Ework Group ABB4.3 Lösningsarkitekt</v>
      </c>
      <c r="R771" s="61">
        <v>459</v>
      </c>
      <c r="S771" s="61">
        <v>510</v>
      </c>
      <c r="T771" s="61">
        <v>567</v>
      </c>
      <c r="U771" s="61">
        <v>810</v>
      </c>
      <c r="W771" s="61">
        <f t="shared" ref="W771:W834" si="26">M771/1000000</f>
        <v>2.5999999999999999E-2</v>
      </c>
      <c r="Z771" s="61"/>
      <c r="AA771" s="61"/>
      <c r="AB771" s="61"/>
      <c r="AC771" s="61"/>
    </row>
    <row r="772" spans="1:29" x14ac:dyDescent="0.35">
      <c r="A772" t="s">
        <v>106</v>
      </c>
      <c r="B772" t="s">
        <v>107</v>
      </c>
      <c r="C772" t="s">
        <v>3</v>
      </c>
      <c r="D772" t="s">
        <v>52</v>
      </c>
      <c r="E772" t="s">
        <v>2</v>
      </c>
      <c r="F772" t="s">
        <v>63</v>
      </c>
      <c r="G772" t="s">
        <v>56</v>
      </c>
      <c r="H772">
        <v>459.27000000000004</v>
      </c>
      <c r="I772">
        <v>510.3</v>
      </c>
      <c r="J772">
        <v>567</v>
      </c>
      <c r="K772">
        <v>810</v>
      </c>
      <c r="L772" t="s">
        <v>48</v>
      </c>
      <c r="M772" s="11">
        <v>26000</v>
      </c>
      <c r="Q772" t="str">
        <f t="shared" si="25"/>
        <v>Ework Group ABB4.4 Mjukvaruarkitekt</v>
      </c>
      <c r="R772" s="61">
        <v>459</v>
      </c>
      <c r="S772" s="61">
        <v>510</v>
      </c>
      <c r="T772" s="61">
        <v>567</v>
      </c>
      <c r="U772" s="61">
        <v>810</v>
      </c>
      <c r="W772" s="61">
        <f t="shared" si="26"/>
        <v>2.5999999999999999E-2</v>
      </c>
      <c r="Z772" s="61"/>
      <c r="AA772" s="61"/>
      <c r="AB772" s="61"/>
      <c r="AC772" s="61"/>
    </row>
    <row r="773" spans="1:29" x14ac:dyDescent="0.35">
      <c r="A773" t="s">
        <v>106</v>
      </c>
      <c r="B773" t="s">
        <v>107</v>
      </c>
      <c r="C773" t="s">
        <v>3</v>
      </c>
      <c r="D773" t="s">
        <v>52</v>
      </c>
      <c r="E773" t="s">
        <v>2</v>
      </c>
      <c r="F773" t="s">
        <v>63</v>
      </c>
      <c r="G773" t="s">
        <v>57</v>
      </c>
      <c r="H773">
        <v>459.27000000000004</v>
      </c>
      <c r="I773">
        <v>510.3</v>
      </c>
      <c r="J773">
        <v>567</v>
      </c>
      <c r="K773">
        <v>810</v>
      </c>
      <c r="L773" t="s">
        <v>48</v>
      </c>
      <c r="M773" s="11">
        <v>26000</v>
      </c>
      <c r="Q773" t="str">
        <f t="shared" si="25"/>
        <v>Ework Group ABB4.5 Infrastrukturarkitekt</v>
      </c>
      <c r="R773" s="61">
        <v>459</v>
      </c>
      <c r="S773" s="61">
        <v>510</v>
      </c>
      <c r="T773" s="61">
        <v>567</v>
      </c>
      <c r="U773" s="61">
        <v>810</v>
      </c>
      <c r="W773" s="61">
        <f t="shared" si="26"/>
        <v>2.5999999999999999E-2</v>
      </c>
      <c r="Z773" s="61"/>
      <c r="AA773" s="61"/>
      <c r="AB773" s="61"/>
      <c r="AC773" s="61"/>
    </row>
    <row r="774" spans="1:29" x14ac:dyDescent="0.35">
      <c r="A774" t="s">
        <v>106</v>
      </c>
      <c r="B774" t="s">
        <v>107</v>
      </c>
      <c r="C774" t="s">
        <v>3</v>
      </c>
      <c r="D774" t="s">
        <v>58</v>
      </c>
      <c r="E774" t="s">
        <v>2</v>
      </c>
      <c r="F774" t="s">
        <v>63</v>
      </c>
      <c r="G774" t="s">
        <v>22</v>
      </c>
      <c r="H774">
        <v>306</v>
      </c>
      <c r="I774">
        <v>340</v>
      </c>
      <c r="J774">
        <v>385</v>
      </c>
      <c r="K774">
        <v>550</v>
      </c>
      <c r="L774" t="s">
        <v>48</v>
      </c>
      <c r="M774" s="11">
        <v>26000</v>
      </c>
      <c r="Q774" t="str">
        <f t="shared" si="25"/>
        <v>Ework Group ABB5.1 Säkerhetsstrateg/Säkerhetsanalytiker</v>
      </c>
      <c r="R774" s="61">
        <v>306</v>
      </c>
      <c r="S774" s="61">
        <v>340</v>
      </c>
      <c r="T774" s="61">
        <v>385</v>
      </c>
      <c r="U774" s="61">
        <v>550</v>
      </c>
      <c r="W774" s="61">
        <f t="shared" si="26"/>
        <v>2.5999999999999999E-2</v>
      </c>
      <c r="Z774" s="61"/>
      <c r="AA774" s="61"/>
      <c r="AB774" s="61"/>
      <c r="AC774" s="61"/>
    </row>
    <row r="775" spans="1:29" x14ac:dyDescent="0.35">
      <c r="A775" t="s">
        <v>106</v>
      </c>
      <c r="B775" t="s">
        <v>107</v>
      </c>
      <c r="C775" t="s">
        <v>3</v>
      </c>
      <c r="D775" t="s">
        <v>58</v>
      </c>
      <c r="E775" t="s">
        <v>2</v>
      </c>
      <c r="F775" t="s">
        <v>63</v>
      </c>
      <c r="G775" t="s">
        <v>23</v>
      </c>
      <c r="H775">
        <v>306</v>
      </c>
      <c r="I775">
        <v>340</v>
      </c>
      <c r="J775">
        <v>385</v>
      </c>
      <c r="K775">
        <v>550</v>
      </c>
      <c r="L775" t="s">
        <v>48</v>
      </c>
      <c r="M775" s="11">
        <v>26000</v>
      </c>
      <c r="Q775" t="str">
        <f t="shared" si="25"/>
        <v>Ework Group ABB5.2 Risk Management</v>
      </c>
      <c r="R775" s="61">
        <v>306</v>
      </c>
      <c r="S775" s="61">
        <v>340</v>
      </c>
      <c r="T775" s="61">
        <v>385</v>
      </c>
      <c r="U775" s="61">
        <v>550</v>
      </c>
      <c r="W775" s="61">
        <f t="shared" si="26"/>
        <v>2.5999999999999999E-2</v>
      </c>
      <c r="Z775" s="61"/>
      <c r="AA775" s="61"/>
      <c r="AB775" s="61"/>
      <c r="AC775" s="61"/>
    </row>
    <row r="776" spans="1:29" x14ac:dyDescent="0.35">
      <c r="A776" t="s">
        <v>106</v>
      </c>
      <c r="B776" t="s">
        <v>107</v>
      </c>
      <c r="C776" t="s">
        <v>3</v>
      </c>
      <c r="D776" t="s">
        <v>58</v>
      </c>
      <c r="E776" t="s">
        <v>3</v>
      </c>
      <c r="F776" t="s">
        <v>63</v>
      </c>
      <c r="G776" t="s">
        <v>24</v>
      </c>
      <c r="H776">
        <v>306</v>
      </c>
      <c r="I776">
        <v>340</v>
      </c>
      <c r="J776">
        <v>385</v>
      </c>
      <c r="K776">
        <v>550</v>
      </c>
      <c r="L776" t="s">
        <v>48</v>
      </c>
      <c r="M776" s="11">
        <v>26000</v>
      </c>
      <c r="Q776" t="str">
        <f t="shared" si="25"/>
        <v>Ework Group ABB5.3 Säkerhetstekniker</v>
      </c>
      <c r="R776" s="61">
        <v>306</v>
      </c>
      <c r="S776" s="61">
        <v>340</v>
      </c>
      <c r="T776" s="61">
        <v>385</v>
      </c>
      <c r="U776" s="61">
        <v>550</v>
      </c>
      <c r="W776" s="61">
        <f t="shared" si="26"/>
        <v>2.5999999999999999E-2</v>
      </c>
      <c r="Z776" s="61"/>
      <c r="AA776" s="61"/>
      <c r="AB776" s="61"/>
      <c r="AC776" s="61"/>
    </row>
    <row r="777" spans="1:29" x14ac:dyDescent="0.35">
      <c r="A777" t="s">
        <v>106</v>
      </c>
      <c r="B777" t="s">
        <v>107</v>
      </c>
      <c r="C777" t="s">
        <v>3</v>
      </c>
      <c r="D777" t="s">
        <v>59</v>
      </c>
      <c r="E777" t="s">
        <v>2</v>
      </c>
      <c r="F777" t="s">
        <v>63</v>
      </c>
      <c r="G777" t="s">
        <v>60</v>
      </c>
      <c r="H777">
        <v>306</v>
      </c>
      <c r="I777">
        <v>340</v>
      </c>
      <c r="J777">
        <v>385</v>
      </c>
      <c r="K777">
        <v>550</v>
      </c>
      <c r="L777" t="s">
        <v>48</v>
      </c>
      <c r="M777" s="11">
        <v>26000</v>
      </c>
      <c r="Q777" t="str">
        <f t="shared" si="25"/>
        <v>Ework Group ABB6.1 Webbstrateg</v>
      </c>
      <c r="R777" s="61">
        <v>306</v>
      </c>
      <c r="S777" s="61">
        <v>340</v>
      </c>
      <c r="T777" s="61">
        <v>385</v>
      </c>
      <c r="U777" s="61">
        <v>550</v>
      </c>
      <c r="W777" s="61">
        <f t="shared" si="26"/>
        <v>2.5999999999999999E-2</v>
      </c>
      <c r="Z777" s="61"/>
      <c r="AA777" s="61"/>
      <c r="AB777" s="61"/>
      <c r="AC777" s="61"/>
    </row>
    <row r="778" spans="1:29" x14ac:dyDescent="0.35">
      <c r="A778" t="s">
        <v>106</v>
      </c>
      <c r="B778" t="s">
        <v>107</v>
      </c>
      <c r="C778" t="s">
        <v>3</v>
      </c>
      <c r="D778" t="s">
        <v>59</v>
      </c>
      <c r="E778" t="s">
        <v>2</v>
      </c>
      <c r="F778" t="s">
        <v>63</v>
      </c>
      <c r="G778" t="s">
        <v>25</v>
      </c>
      <c r="H778">
        <v>306</v>
      </c>
      <c r="I778">
        <v>340</v>
      </c>
      <c r="J778">
        <v>385</v>
      </c>
      <c r="K778">
        <v>550</v>
      </c>
      <c r="L778" t="s">
        <v>48</v>
      </c>
      <c r="M778" s="11">
        <v>26000</v>
      </c>
      <c r="Q778" t="str">
        <f t="shared" si="25"/>
        <v>Ework Group ABB6.2 Interaktionsdesigner</v>
      </c>
      <c r="R778" s="61">
        <v>306</v>
      </c>
      <c r="S778" s="61">
        <v>340</v>
      </c>
      <c r="T778" s="61">
        <v>385</v>
      </c>
      <c r="U778" s="61">
        <v>550</v>
      </c>
      <c r="W778" s="61">
        <f t="shared" si="26"/>
        <v>2.5999999999999999E-2</v>
      </c>
      <c r="Z778" s="61"/>
      <c r="AA778" s="61"/>
      <c r="AB778" s="61"/>
      <c r="AC778" s="61"/>
    </row>
    <row r="779" spans="1:29" x14ac:dyDescent="0.35">
      <c r="A779" t="s">
        <v>106</v>
      </c>
      <c r="B779" t="s">
        <v>107</v>
      </c>
      <c r="C779" t="s">
        <v>3</v>
      </c>
      <c r="D779" t="s">
        <v>59</v>
      </c>
      <c r="E779" t="s">
        <v>2</v>
      </c>
      <c r="F779" t="s">
        <v>63</v>
      </c>
      <c r="G779" t="s">
        <v>26</v>
      </c>
      <c r="H779">
        <v>306</v>
      </c>
      <c r="I779">
        <v>340</v>
      </c>
      <c r="J779">
        <v>385</v>
      </c>
      <c r="K779">
        <v>550</v>
      </c>
      <c r="L779" t="s">
        <v>48</v>
      </c>
      <c r="M779" s="11">
        <v>26000</v>
      </c>
      <c r="Q779" t="str">
        <f t="shared" si="25"/>
        <v>Ework Group ABB6.3 Grafisk formgivare</v>
      </c>
      <c r="R779" s="61">
        <v>306</v>
      </c>
      <c r="S779" s="61">
        <v>340</v>
      </c>
      <c r="T779" s="61">
        <v>385</v>
      </c>
      <c r="U779" s="61">
        <v>550</v>
      </c>
      <c r="W779" s="61">
        <f t="shared" si="26"/>
        <v>2.5999999999999999E-2</v>
      </c>
      <c r="Z779" s="61"/>
      <c r="AA779" s="61"/>
      <c r="AB779" s="61"/>
      <c r="AC779" s="61"/>
    </row>
    <row r="780" spans="1:29" x14ac:dyDescent="0.35">
      <c r="A780" t="s">
        <v>106</v>
      </c>
      <c r="B780" t="s">
        <v>107</v>
      </c>
      <c r="C780" t="s">
        <v>3</v>
      </c>
      <c r="D780" t="s">
        <v>59</v>
      </c>
      <c r="E780" t="s">
        <v>3</v>
      </c>
      <c r="F780" t="s">
        <v>63</v>
      </c>
      <c r="G780" t="s">
        <v>27</v>
      </c>
      <c r="H780">
        <v>306</v>
      </c>
      <c r="I780">
        <v>340</v>
      </c>
      <c r="J780">
        <v>385</v>
      </c>
      <c r="K780">
        <v>550</v>
      </c>
      <c r="L780" t="s">
        <v>48</v>
      </c>
      <c r="M780" s="11">
        <v>26000</v>
      </c>
      <c r="Q780" t="str">
        <f t="shared" si="25"/>
        <v>Ework Group ABB6.4 Testare av användbarhet</v>
      </c>
      <c r="R780" s="61">
        <v>306</v>
      </c>
      <c r="S780" s="61">
        <v>340</v>
      </c>
      <c r="T780" s="61">
        <v>385</v>
      </c>
      <c r="U780" s="61">
        <v>550</v>
      </c>
      <c r="W780" s="61">
        <f t="shared" si="26"/>
        <v>2.5999999999999999E-2</v>
      </c>
      <c r="Z780" s="61"/>
      <c r="AA780" s="61"/>
      <c r="AB780" s="61"/>
      <c r="AC780" s="61"/>
    </row>
    <row r="781" spans="1:29" x14ac:dyDescent="0.35">
      <c r="A781" t="s">
        <v>106</v>
      </c>
      <c r="B781" t="s">
        <v>107</v>
      </c>
      <c r="C781" t="s">
        <v>3</v>
      </c>
      <c r="D781" t="s">
        <v>61</v>
      </c>
      <c r="E781" t="s">
        <v>2</v>
      </c>
      <c r="F781" t="s">
        <v>63</v>
      </c>
      <c r="G781" t="s">
        <v>62</v>
      </c>
      <c r="H781">
        <v>306</v>
      </c>
      <c r="I781">
        <v>340</v>
      </c>
      <c r="J781">
        <v>385</v>
      </c>
      <c r="K781">
        <v>433</v>
      </c>
      <c r="L781" t="s">
        <v>48</v>
      </c>
      <c r="M781" s="11">
        <v>26000</v>
      </c>
      <c r="Q781" t="str">
        <f t="shared" si="25"/>
        <v>Ework Group ABB7.1 Teknikstöd – på plats</v>
      </c>
      <c r="R781" s="61">
        <v>306</v>
      </c>
      <c r="S781" s="61">
        <v>340</v>
      </c>
      <c r="T781" s="61">
        <v>385</v>
      </c>
      <c r="U781" s="61">
        <v>433</v>
      </c>
      <c r="W781" s="61">
        <f t="shared" si="26"/>
        <v>2.5999999999999999E-2</v>
      </c>
      <c r="Z781" s="61"/>
      <c r="AA781" s="61"/>
      <c r="AB781" s="61"/>
      <c r="AC781" s="61"/>
    </row>
    <row r="782" spans="1:29" x14ac:dyDescent="0.35">
      <c r="A782" t="s">
        <v>106</v>
      </c>
      <c r="B782" t="s">
        <v>107</v>
      </c>
      <c r="C782" t="s">
        <v>4</v>
      </c>
      <c r="D782" t="s">
        <v>47</v>
      </c>
      <c r="E782" t="s">
        <v>2</v>
      </c>
      <c r="F782" t="s">
        <v>63</v>
      </c>
      <c r="G782" t="s">
        <v>10</v>
      </c>
      <c r="H782">
        <v>490.86</v>
      </c>
      <c r="I782">
        <v>545.4</v>
      </c>
      <c r="J782">
        <v>606</v>
      </c>
      <c r="K782">
        <v>865</v>
      </c>
      <c r="L782" t="s">
        <v>48</v>
      </c>
      <c r="M782" s="11">
        <v>26000</v>
      </c>
      <c r="Q782" t="str">
        <f t="shared" si="25"/>
        <v>Ework Group ABC1.1 IT- eller Digitaliseringsstrateg</v>
      </c>
      <c r="R782" s="61">
        <v>491</v>
      </c>
      <c r="S782" s="61">
        <v>545</v>
      </c>
      <c r="T782" s="61">
        <v>606</v>
      </c>
      <c r="U782" s="61">
        <v>865</v>
      </c>
      <c r="W782" s="61">
        <f t="shared" si="26"/>
        <v>2.5999999999999999E-2</v>
      </c>
      <c r="Z782" s="61"/>
      <c r="AA782" s="61"/>
      <c r="AB782" s="61"/>
      <c r="AC782" s="61"/>
    </row>
    <row r="783" spans="1:29" x14ac:dyDescent="0.35">
      <c r="A783" t="s">
        <v>106</v>
      </c>
      <c r="B783" t="s">
        <v>107</v>
      </c>
      <c r="C783" t="s">
        <v>4</v>
      </c>
      <c r="D783" t="s">
        <v>47</v>
      </c>
      <c r="E783" t="s">
        <v>2</v>
      </c>
      <c r="F783" t="s">
        <v>63</v>
      </c>
      <c r="G783" t="s">
        <v>11</v>
      </c>
      <c r="H783">
        <v>490.86</v>
      </c>
      <c r="I783">
        <v>545.4</v>
      </c>
      <c r="J783">
        <v>606</v>
      </c>
      <c r="K783">
        <v>865</v>
      </c>
      <c r="L783" t="s">
        <v>48</v>
      </c>
      <c r="M783" s="11">
        <v>26000</v>
      </c>
      <c r="Q783" t="str">
        <f t="shared" si="25"/>
        <v>Ework Group ABC1.2 Modelleringsledare</v>
      </c>
      <c r="R783" s="61">
        <v>491</v>
      </c>
      <c r="S783" s="61">
        <v>545</v>
      </c>
      <c r="T783" s="61">
        <v>606</v>
      </c>
      <c r="U783" s="61">
        <v>865</v>
      </c>
      <c r="W783" s="61">
        <f t="shared" si="26"/>
        <v>2.5999999999999999E-2</v>
      </c>
      <c r="Z783" s="61"/>
      <c r="AA783" s="61"/>
      <c r="AB783" s="61"/>
      <c r="AC783" s="61"/>
    </row>
    <row r="784" spans="1:29" x14ac:dyDescent="0.35">
      <c r="A784" t="s">
        <v>106</v>
      </c>
      <c r="B784" t="s">
        <v>107</v>
      </c>
      <c r="C784" t="s">
        <v>4</v>
      </c>
      <c r="D784" t="s">
        <v>47</v>
      </c>
      <c r="E784" t="s">
        <v>2</v>
      </c>
      <c r="F784" t="s">
        <v>63</v>
      </c>
      <c r="G784" t="s">
        <v>49</v>
      </c>
      <c r="H784">
        <v>490.86</v>
      </c>
      <c r="I784">
        <v>545.4</v>
      </c>
      <c r="J784">
        <v>606</v>
      </c>
      <c r="K784">
        <v>865</v>
      </c>
      <c r="L784" t="s">
        <v>48</v>
      </c>
      <c r="M784" s="11">
        <v>26000</v>
      </c>
      <c r="Q784" t="str">
        <f t="shared" si="25"/>
        <v>Ework Group ABC1.3 Kravställare/Kravanalytiker</v>
      </c>
      <c r="R784" s="61">
        <v>491</v>
      </c>
      <c r="S784" s="61">
        <v>545</v>
      </c>
      <c r="T784" s="61">
        <v>606</v>
      </c>
      <c r="U784" s="61">
        <v>865</v>
      </c>
      <c r="W784" s="61">
        <f t="shared" si="26"/>
        <v>2.5999999999999999E-2</v>
      </c>
      <c r="Z784" s="61"/>
      <c r="AA784" s="61"/>
      <c r="AB784" s="61"/>
      <c r="AC784" s="61"/>
    </row>
    <row r="785" spans="1:29" x14ac:dyDescent="0.35">
      <c r="A785" t="s">
        <v>106</v>
      </c>
      <c r="B785" t="s">
        <v>107</v>
      </c>
      <c r="C785" t="s">
        <v>4</v>
      </c>
      <c r="D785" t="s">
        <v>47</v>
      </c>
      <c r="E785" t="s">
        <v>2</v>
      </c>
      <c r="F785" t="s">
        <v>63</v>
      </c>
      <c r="G785" t="s">
        <v>12</v>
      </c>
      <c r="H785">
        <v>490.86</v>
      </c>
      <c r="I785">
        <v>545.4</v>
      </c>
      <c r="J785">
        <v>606</v>
      </c>
      <c r="K785">
        <v>865</v>
      </c>
      <c r="L785" t="s">
        <v>48</v>
      </c>
      <c r="M785" s="11">
        <v>26000</v>
      </c>
      <c r="Q785" t="str">
        <f t="shared" si="25"/>
        <v>Ework Group ABC1.4 Metodstöd</v>
      </c>
      <c r="R785" s="61">
        <v>491</v>
      </c>
      <c r="S785" s="61">
        <v>545</v>
      </c>
      <c r="T785" s="61">
        <v>606</v>
      </c>
      <c r="U785" s="61">
        <v>865</v>
      </c>
      <c r="W785" s="61">
        <f t="shared" si="26"/>
        <v>2.5999999999999999E-2</v>
      </c>
      <c r="Z785" s="61"/>
      <c r="AA785" s="61"/>
      <c r="AB785" s="61"/>
      <c r="AC785" s="61"/>
    </row>
    <row r="786" spans="1:29" x14ac:dyDescent="0.35">
      <c r="A786" t="s">
        <v>106</v>
      </c>
      <c r="B786" t="s">
        <v>107</v>
      </c>
      <c r="C786" t="s">
        <v>4</v>
      </c>
      <c r="D786" t="s">
        <v>50</v>
      </c>
      <c r="E786" t="s">
        <v>2</v>
      </c>
      <c r="F786" t="s">
        <v>63</v>
      </c>
      <c r="G786" t="s">
        <v>13</v>
      </c>
      <c r="H786">
        <v>382.5</v>
      </c>
      <c r="I786">
        <v>425</v>
      </c>
      <c r="J786">
        <v>606</v>
      </c>
      <c r="K786">
        <v>865</v>
      </c>
      <c r="L786" t="s">
        <v>48</v>
      </c>
      <c r="M786" s="11">
        <v>26000</v>
      </c>
      <c r="Q786" t="str">
        <f t="shared" si="25"/>
        <v>Ework Group ABC2.1 Projektledare</v>
      </c>
      <c r="R786" s="61">
        <v>383</v>
      </c>
      <c r="S786" s="61">
        <v>425</v>
      </c>
      <c r="T786" s="61">
        <v>606</v>
      </c>
      <c r="U786" s="61">
        <v>865</v>
      </c>
      <c r="W786" s="61">
        <f t="shared" si="26"/>
        <v>2.5999999999999999E-2</v>
      </c>
      <c r="Z786" s="61"/>
      <c r="AA786" s="61"/>
      <c r="AB786" s="61"/>
      <c r="AC786" s="61"/>
    </row>
    <row r="787" spans="1:29" x14ac:dyDescent="0.35">
      <c r="A787" t="s">
        <v>106</v>
      </c>
      <c r="B787" t="s">
        <v>107</v>
      </c>
      <c r="C787" t="s">
        <v>4</v>
      </c>
      <c r="D787" t="s">
        <v>50</v>
      </c>
      <c r="E787" t="s">
        <v>2</v>
      </c>
      <c r="F787" t="s">
        <v>63</v>
      </c>
      <c r="G787" t="s">
        <v>14</v>
      </c>
      <c r="H787">
        <v>382.5</v>
      </c>
      <c r="I787">
        <v>425</v>
      </c>
      <c r="J787">
        <v>606</v>
      </c>
      <c r="K787">
        <v>865</v>
      </c>
      <c r="L787" t="s">
        <v>48</v>
      </c>
      <c r="M787" s="11">
        <v>26000</v>
      </c>
      <c r="Q787" t="str">
        <f t="shared" si="25"/>
        <v>Ework Group ABC2.2 Teknisk projektledare</v>
      </c>
      <c r="R787" s="61">
        <v>383</v>
      </c>
      <c r="S787" s="61">
        <v>425</v>
      </c>
      <c r="T787" s="61">
        <v>606</v>
      </c>
      <c r="U787" s="61">
        <v>865</v>
      </c>
      <c r="W787" s="61">
        <f t="shared" si="26"/>
        <v>2.5999999999999999E-2</v>
      </c>
      <c r="Z787" s="61"/>
      <c r="AA787" s="61"/>
      <c r="AB787" s="61"/>
      <c r="AC787" s="61"/>
    </row>
    <row r="788" spans="1:29" x14ac:dyDescent="0.35">
      <c r="A788" t="s">
        <v>106</v>
      </c>
      <c r="B788" t="s">
        <v>107</v>
      </c>
      <c r="C788" t="s">
        <v>4</v>
      </c>
      <c r="D788" t="s">
        <v>50</v>
      </c>
      <c r="E788" t="s">
        <v>2</v>
      </c>
      <c r="F788" t="s">
        <v>63</v>
      </c>
      <c r="G788" t="s">
        <v>15</v>
      </c>
      <c r="H788">
        <v>382.5</v>
      </c>
      <c r="I788">
        <v>425</v>
      </c>
      <c r="J788">
        <v>606</v>
      </c>
      <c r="K788">
        <v>865</v>
      </c>
      <c r="L788" t="s">
        <v>48</v>
      </c>
      <c r="M788" s="11">
        <v>26000</v>
      </c>
      <c r="Q788" t="str">
        <f t="shared" si="25"/>
        <v>Ework Group ABC2.3 Process-/Förändringsledare</v>
      </c>
      <c r="R788" s="61">
        <v>383</v>
      </c>
      <c r="S788" s="61">
        <v>425</v>
      </c>
      <c r="T788" s="61">
        <v>606</v>
      </c>
      <c r="U788" s="61">
        <v>865</v>
      </c>
      <c r="W788" s="61">
        <f t="shared" si="26"/>
        <v>2.5999999999999999E-2</v>
      </c>
      <c r="Z788" s="61"/>
      <c r="AA788" s="61"/>
      <c r="AB788" s="61"/>
      <c r="AC788" s="61"/>
    </row>
    <row r="789" spans="1:29" x14ac:dyDescent="0.35">
      <c r="A789" t="s">
        <v>106</v>
      </c>
      <c r="B789" t="s">
        <v>107</v>
      </c>
      <c r="C789" t="s">
        <v>4</v>
      </c>
      <c r="D789" t="s">
        <v>50</v>
      </c>
      <c r="E789" t="s">
        <v>2</v>
      </c>
      <c r="F789" t="s">
        <v>63</v>
      </c>
      <c r="G789" t="s">
        <v>16</v>
      </c>
      <c r="H789">
        <v>382.5</v>
      </c>
      <c r="I789">
        <v>425</v>
      </c>
      <c r="J789">
        <v>606</v>
      </c>
      <c r="K789">
        <v>865</v>
      </c>
      <c r="L789" t="s">
        <v>48</v>
      </c>
      <c r="M789" s="11">
        <v>26000</v>
      </c>
      <c r="Q789" t="str">
        <f t="shared" si="25"/>
        <v>Ework Group ABC2.4 Testledare</v>
      </c>
      <c r="R789" s="61">
        <v>383</v>
      </c>
      <c r="S789" s="61">
        <v>425</v>
      </c>
      <c r="T789" s="61">
        <v>606</v>
      </c>
      <c r="U789" s="61">
        <v>865</v>
      </c>
      <c r="W789" s="61">
        <f t="shared" si="26"/>
        <v>2.5999999999999999E-2</v>
      </c>
      <c r="Z789" s="61"/>
      <c r="AA789" s="61"/>
      <c r="AB789" s="61"/>
      <c r="AC789" s="61"/>
    </row>
    <row r="790" spans="1:29" x14ac:dyDescent="0.35">
      <c r="A790" t="s">
        <v>106</v>
      </c>
      <c r="B790" t="s">
        <v>107</v>
      </c>
      <c r="C790" t="s">
        <v>4</v>
      </c>
      <c r="D790" t="s">
        <v>50</v>
      </c>
      <c r="E790" t="s">
        <v>2</v>
      </c>
      <c r="F790" t="s">
        <v>63</v>
      </c>
      <c r="G790" t="s">
        <v>17</v>
      </c>
      <c r="H790">
        <v>382.5</v>
      </c>
      <c r="I790">
        <v>425</v>
      </c>
      <c r="J790">
        <v>606</v>
      </c>
      <c r="K790">
        <v>865</v>
      </c>
      <c r="L790" t="s">
        <v>48</v>
      </c>
      <c r="M790" s="11">
        <v>26000</v>
      </c>
      <c r="Q790" t="str">
        <f t="shared" si="25"/>
        <v>Ework Group ABC2.5 IT-controller</v>
      </c>
      <c r="R790" s="61">
        <v>383</v>
      </c>
      <c r="S790" s="61">
        <v>425</v>
      </c>
      <c r="T790" s="61">
        <v>606</v>
      </c>
      <c r="U790" s="61">
        <v>865</v>
      </c>
      <c r="W790" s="61">
        <f t="shared" si="26"/>
        <v>2.5999999999999999E-2</v>
      </c>
      <c r="Z790" s="61"/>
      <c r="AA790" s="61"/>
      <c r="AB790" s="61"/>
      <c r="AC790" s="61"/>
    </row>
    <row r="791" spans="1:29" x14ac:dyDescent="0.35">
      <c r="A791" t="s">
        <v>106</v>
      </c>
      <c r="B791" t="s">
        <v>107</v>
      </c>
      <c r="C791" t="s">
        <v>4</v>
      </c>
      <c r="D791" t="s">
        <v>51</v>
      </c>
      <c r="E791" t="s">
        <v>2</v>
      </c>
      <c r="F791" t="s">
        <v>63</v>
      </c>
      <c r="G791" t="s">
        <v>18</v>
      </c>
      <c r="H791">
        <v>376.2</v>
      </c>
      <c r="I791">
        <v>418</v>
      </c>
      <c r="J791">
        <v>597</v>
      </c>
      <c r="K791">
        <v>852</v>
      </c>
      <c r="L791" t="s">
        <v>48</v>
      </c>
      <c r="M791" s="11">
        <v>26000</v>
      </c>
      <c r="Q791" t="str">
        <f t="shared" si="25"/>
        <v>Ework Group ABC3.1 Systemutvecklare</v>
      </c>
      <c r="R791" s="61">
        <v>376</v>
      </c>
      <c r="S791" s="61">
        <v>418</v>
      </c>
      <c r="T791" s="61">
        <v>597</v>
      </c>
      <c r="U791" s="61">
        <v>852</v>
      </c>
      <c r="W791" s="61">
        <f t="shared" si="26"/>
        <v>2.5999999999999999E-2</v>
      </c>
      <c r="Z791" s="61"/>
      <c r="AA791" s="61"/>
      <c r="AB791" s="61"/>
      <c r="AC791" s="61"/>
    </row>
    <row r="792" spans="1:29" x14ac:dyDescent="0.35">
      <c r="A792" t="s">
        <v>106</v>
      </c>
      <c r="B792" t="s">
        <v>107</v>
      </c>
      <c r="C792" t="s">
        <v>4</v>
      </c>
      <c r="D792" t="s">
        <v>51</v>
      </c>
      <c r="E792" t="s">
        <v>2</v>
      </c>
      <c r="F792" t="s">
        <v>63</v>
      </c>
      <c r="G792" t="s">
        <v>19</v>
      </c>
      <c r="H792">
        <v>376.2</v>
      </c>
      <c r="I792">
        <v>418</v>
      </c>
      <c r="J792">
        <v>597</v>
      </c>
      <c r="K792">
        <v>852</v>
      </c>
      <c r="L792" t="s">
        <v>48</v>
      </c>
      <c r="M792" s="11">
        <v>26000</v>
      </c>
      <c r="Q792" t="str">
        <f t="shared" si="25"/>
        <v>Ework Group ABC3.2 Systemintegratör</v>
      </c>
      <c r="R792" s="61">
        <v>376</v>
      </c>
      <c r="S792" s="61">
        <v>418</v>
      </c>
      <c r="T792" s="61">
        <v>597</v>
      </c>
      <c r="U792" s="61">
        <v>852</v>
      </c>
      <c r="W792" s="61">
        <f t="shared" si="26"/>
        <v>2.5999999999999999E-2</v>
      </c>
      <c r="Z792" s="61"/>
      <c r="AA792" s="61"/>
      <c r="AB792" s="61"/>
      <c r="AC792" s="61"/>
    </row>
    <row r="793" spans="1:29" x14ac:dyDescent="0.35">
      <c r="A793" t="s">
        <v>106</v>
      </c>
      <c r="B793" t="s">
        <v>107</v>
      </c>
      <c r="C793" t="s">
        <v>4</v>
      </c>
      <c r="D793" t="s">
        <v>51</v>
      </c>
      <c r="E793" t="s">
        <v>3</v>
      </c>
      <c r="F793" t="s">
        <v>63</v>
      </c>
      <c r="G793" t="s">
        <v>20</v>
      </c>
      <c r="H793">
        <v>376.2</v>
      </c>
      <c r="I793">
        <v>418</v>
      </c>
      <c r="J793">
        <v>597</v>
      </c>
      <c r="K793">
        <v>852</v>
      </c>
      <c r="L793" t="s">
        <v>48</v>
      </c>
      <c r="M793" s="11">
        <v>26000</v>
      </c>
      <c r="Q793" t="str">
        <f t="shared" si="25"/>
        <v>Ework Group ABC3.3 Tekniker</v>
      </c>
      <c r="R793" s="61">
        <v>376</v>
      </c>
      <c r="S793" s="61">
        <v>418</v>
      </c>
      <c r="T793" s="61">
        <v>597</v>
      </c>
      <c r="U793" s="61">
        <v>852</v>
      </c>
      <c r="W793" s="61">
        <f t="shared" si="26"/>
        <v>2.5999999999999999E-2</v>
      </c>
      <c r="Z793" s="61"/>
      <c r="AA793" s="61"/>
      <c r="AB793" s="61"/>
      <c r="AC793" s="61"/>
    </row>
    <row r="794" spans="1:29" x14ac:dyDescent="0.35">
      <c r="A794" t="s">
        <v>106</v>
      </c>
      <c r="B794" t="s">
        <v>107</v>
      </c>
      <c r="C794" t="s">
        <v>4</v>
      </c>
      <c r="D794" t="s">
        <v>51</v>
      </c>
      <c r="E794" t="s">
        <v>3</v>
      </c>
      <c r="F794" t="s">
        <v>63</v>
      </c>
      <c r="G794" t="s">
        <v>21</v>
      </c>
      <c r="H794">
        <v>376.2</v>
      </c>
      <c r="I794">
        <v>418</v>
      </c>
      <c r="J794">
        <v>597</v>
      </c>
      <c r="K794">
        <v>852</v>
      </c>
      <c r="L794" t="s">
        <v>48</v>
      </c>
      <c r="M794" s="11">
        <v>26000</v>
      </c>
      <c r="Q794" t="str">
        <f t="shared" si="25"/>
        <v>Ework Group ABC3.4 Testare</v>
      </c>
      <c r="R794" s="61">
        <v>376</v>
      </c>
      <c r="S794" s="61">
        <v>418</v>
      </c>
      <c r="T794" s="61">
        <v>597</v>
      </c>
      <c r="U794" s="61">
        <v>852</v>
      </c>
      <c r="W794" s="61">
        <f t="shared" si="26"/>
        <v>2.5999999999999999E-2</v>
      </c>
      <c r="Z794" s="61"/>
      <c r="AA794" s="61"/>
      <c r="AB794" s="61"/>
      <c r="AC794" s="61"/>
    </row>
    <row r="795" spans="1:29" x14ac:dyDescent="0.35">
      <c r="A795" t="s">
        <v>106</v>
      </c>
      <c r="B795" t="s">
        <v>107</v>
      </c>
      <c r="C795" t="s">
        <v>4</v>
      </c>
      <c r="D795" t="s">
        <v>52</v>
      </c>
      <c r="E795" t="s">
        <v>2</v>
      </c>
      <c r="F795" t="s">
        <v>63</v>
      </c>
      <c r="G795" t="s">
        <v>53</v>
      </c>
      <c r="H795">
        <v>483.57000000000005</v>
      </c>
      <c r="I795">
        <v>537.30000000000007</v>
      </c>
      <c r="J795">
        <v>597</v>
      </c>
      <c r="K795">
        <v>852</v>
      </c>
      <c r="L795" t="s">
        <v>48</v>
      </c>
      <c r="M795" s="11">
        <v>26000</v>
      </c>
      <c r="Q795" t="str">
        <f t="shared" si="25"/>
        <v>Ework Group ABC4.1 Enterprisearkitekt</v>
      </c>
      <c r="R795" s="61">
        <v>484</v>
      </c>
      <c r="S795" s="61">
        <v>537</v>
      </c>
      <c r="T795" s="61">
        <v>597</v>
      </c>
      <c r="U795" s="61">
        <v>852</v>
      </c>
      <c r="W795" s="61">
        <f t="shared" si="26"/>
        <v>2.5999999999999999E-2</v>
      </c>
      <c r="Z795" s="61"/>
      <c r="AA795" s="61"/>
      <c r="AB795" s="61"/>
      <c r="AC795" s="61"/>
    </row>
    <row r="796" spans="1:29" x14ac:dyDescent="0.35">
      <c r="A796" t="s">
        <v>106</v>
      </c>
      <c r="B796" t="s">
        <v>107</v>
      </c>
      <c r="C796" t="s">
        <v>4</v>
      </c>
      <c r="D796" t="s">
        <v>52</v>
      </c>
      <c r="E796" t="s">
        <v>2</v>
      </c>
      <c r="F796" t="s">
        <v>63</v>
      </c>
      <c r="G796" t="s">
        <v>54</v>
      </c>
      <c r="H796">
        <v>483.57000000000005</v>
      </c>
      <c r="I796">
        <v>537.30000000000007</v>
      </c>
      <c r="J796">
        <v>597</v>
      </c>
      <c r="K796">
        <v>852</v>
      </c>
      <c r="L796" t="s">
        <v>48</v>
      </c>
      <c r="M796" s="11">
        <v>26000</v>
      </c>
      <c r="Q796" t="str">
        <f t="shared" si="25"/>
        <v>Ework Group ABC4.2 Verksamhetsarkitekt</v>
      </c>
      <c r="R796" s="61">
        <v>484</v>
      </c>
      <c r="S796" s="61">
        <v>537</v>
      </c>
      <c r="T796" s="61">
        <v>597</v>
      </c>
      <c r="U796" s="61">
        <v>852</v>
      </c>
      <c r="W796" s="61">
        <f t="shared" si="26"/>
        <v>2.5999999999999999E-2</v>
      </c>
      <c r="Z796" s="61"/>
      <c r="AA796" s="61"/>
      <c r="AB796" s="61"/>
      <c r="AC796" s="61"/>
    </row>
    <row r="797" spans="1:29" x14ac:dyDescent="0.35">
      <c r="A797" t="s">
        <v>106</v>
      </c>
      <c r="B797" t="s">
        <v>107</v>
      </c>
      <c r="C797" t="s">
        <v>4</v>
      </c>
      <c r="D797" t="s">
        <v>52</v>
      </c>
      <c r="E797" t="s">
        <v>2</v>
      </c>
      <c r="F797" t="s">
        <v>63</v>
      </c>
      <c r="G797" t="s">
        <v>55</v>
      </c>
      <c r="H797">
        <v>483.57000000000005</v>
      </c>
      <c r="I797">
        <v>537.30000000000007</v>
      </c>
      <c r="J797">
        <v>597</v>
      </c>
      <c r="K797">
        <v>852</v>
      </c>
      <c r="L797" t="s">
        <v>48</v>
      </c>
      <c r="M797" s="11">
        <v>26000</v>
      </c>
      <c r="Q797" t="str">
        <f t="shared" si="25"/>
        <v>Ework Group ABC4.3 Lösningsarkitekt</v>
      </c>
      <c r="R797" s="61">
        <v>484</v>
      </c>
      <c r="S797" s="61">
        <v>537</v>
      </c>
      <c r="T797" s="61">
        <v>597</v>
      </c>
      <c r="U797" s="61">
        <v>852</v>
      </c>
      <c r="W797" s="61">
        <f t="shared" si="26"/>
        <v>2.5999999999999999E-2</v>
      </c>
      <c r="Z797" s="61"/>
      <c r="AA797" s="61"/>
      <c r="AB797" s="61"/>
      <c r="AC797" s="61"/>
    </row>
    <row r="798" spans="1:29" x14ac:dyDescent="0.35">
      <c r="A798" t="s">
        <v>106</v>
      </c>
      <c r="B798" t="s">
        <v>107</v>
      </c>
      <c r="C798" t="s">
        <v>4</v>
      </c>
      <c r="D798" t="s">
        <v>52</v>
      </c>
      <c r="E798" t="s">
        <v>2</v>
      </c>
      <c r="F798" t="s">
        <v>63</v>
      </c>
      <c r="G798" t="s">
        <v>56</v>
      </c>
      <c r="H798">
        <v>483.57000000000005</v>
      </c>
      <c r="I798">
        <v>537.30000000000007</v>
      </c>
      <c r="J798">
        <v>597</v>
      </c>
      <c r="K798">
        <v>852</v>
      </c>
      <c r="L798" t="s">
        <v>48</v>
      </c>
      <c r="M798" s="11">
        <v>26000</v>
      </c>
      <c r="Q798" t="str">
        <f t="shared" si="25"/>
        <v>Ework Group ABC4.4 Mjukvaruarkitekt</v>
      </c>
      <c r="R798" s="61">
        <v>484</v>
      </c>
      <c r="S798" s="61">
        <v>537</v>
      </c>
      <c r="T798" s="61">
        <v>597</v>
      </c>
      <c r="U798" s="61">
        <v>852</v>
      </c>
      <c r="W798" s="61">
        <f t="shared" si="26"/>
        <v>2.5999999999999999E-2</v>
      </c>
      <c r="Z798" s="61"/>
      <c r="AA798" s="61"/>
      <c r="AB798" s="61"/>
      <c r="AC798" s="61"/>
    </row>
    <row r="799" spans="1:29" x14ac:dyDescent="0.35">
      <c r="A799" t="s">
        <v>106</v>
      </c>
      <c r="B799" t="s">
        <v>107</v>
      </c>
      <c r="C799" t="s">
        <v>4</v>
      </c>
      <c r="D799" t="s">
        <v>52</v>
      </c>
      <c r="E799" t="s">
        <v>2</v>
      </c>
      <c r="F799" t="s">
        <v>63</v>
      </c>
      <c r="G799" t="s">
        <v>57</v>
      </c>
      <c r="H799">
        <v>483.57000000000005</v>
      </c>
      <c r="I799">
        <v>537.30000000000007</v>
      </c>
      <c r="J799">
        <v>597</v>
      </c>
      <c r="K799">
        <v>852</v>
      </c>
      <c r="L799" t="s">
        <v>48</v>
      </c>
      <c r="M799" s="11">
        <v>26000</v>
      </c>
      <c r="Q799" t="str">
        <f t="shared" si="25"/>
        <v>Ework Group ABC4.5 Infrastrukturarkitekt</v>
      </c>
      <c r="R799" s="61">
        <v>484</v>
      </c>
      <c r="S799" s="61">
        <v>537</v>
      </c>
      <c r="T799" s="61">
        <v>597</v>
      </c>
      <c r="U799" s="61">
        <v>852</v>
      </c>
      <c r="W799" s="61">
        <f t="shared" si="26"/>
        <v>2.5999999999999999E-2</v>
      </c>
      <c r="Z799" s="61"/>
      <c r="AA799" s="61"/>
      <c r="AB799" s="61"/>
      <c r="AC799" s="61"/>
    </row>
    <row r="800" spans="1:29" x14ac:dyDescent="0.35">
      <c r="A800" t="s">
        <v>106</v>
      </c>
      <c r="B800" t="s">
        <v>107</v>
      </c>
      <c r="C800" t="s">
        <v>4</v>
      </c>
      <c r="D800" t="s">
        <v>58</v>
      </c>
      <c r="E800" t="s">
        <v>2</v>
      </c>
      <c r="F800" t="s">
        <v>63</v>
      </c>
      <c r="G800" t="s">
        <v>22</v>
      </c>
      <c r="H800">
        <v>306</v>
      </c>
      <c r="I800">
        <v>340</v>
      </c>
      <c r="J800">
        <v>385</v>
      </c>
      <c r="K800">
        <v>550</v>
      </c>
      <c r="L800" t="s">
        <v>48</v>
      </c>
      <c r="M800" s="11">
        <v>26000</v>
      </c>
      <c r="Q800" t="str">
        <f t="shared" si="25"/>
        <v>Ework Group ABC5.1 Säkerhetsstrateg/Säkerhetsanalytiker</v>
      </c>
      <c r="R800" s="61">
        <v>306</v>
      </c>
      <c r="S800" s="61">
        <v>340</v>
      </c>
      <c r="T800" s="61">
        <v>385</v>
      </c>
      <c r="U800" s="61">
        <v>550</v>
      </c>
      <c r="W800" s="61">
        <f t="shared" si="26"/>
        <v>2.5999999999999999E-2</v>
      </c>
      <c r="Z800" s="61"/>
      <c r="AA800" s="61"/>
      <c r="AB800" s="61"/>
      <c r="AC800" s="61"/>
    </row>
    <row r="801" spans="1:29" x14ac:dyDescent="0.35">
      <c r="A801" t="s">
        <v>106</v>
      </c>
      <c r="B801" t="s">
        <v>107</v>
      </c>
      <c r="C801" t="s">
        <v>4</v>
      </c>
      <c r="D801" t="s">
        <v>58</v>
      </c>
      <c r="E801" t="s">
        <v>2</v>
      </c>
      <c r="F801" t="s">
        <v>63</v>
      </c>
      <c r="G801" t="s">
        <v>23</v>
      </c>
      <c r="H801">
        <v>306</v>
      </c>
      <c r="I801">
        <v>340</v>
      </c>
      <c r="J801">
        <v>385</v>
      </c>
      <c r="K801">
        <v>550</v>
      </c>
      <c r="L801" t="s">
        <v>48</v>
      </c>
      <c r="M801" s="11">
        <v>26000</v>
      </c>
      <c r="Q801" t="str">
        <f t="shared" si="25"/>
        <v>Ework Group ABC5.2 Risk Management</v>
      </c>
      <c r="R801" s="61">
        <v>306</v>
      </c>
      <c r="S801" s="61">
        <v>340</v>
      </c>
      <c r="T801" s="61">
        <v>385</v>
      </c>
      <c r="U801" s="61">
        <v>550</v>
      </c>
      <c r="W801" s="61">
        <f t="shared" si="26"/>
        <v>2.5999999999999999E-2</v>
      </c>
      <c r="Z801" s="61"/>
      <c r="AA801" s="61"/>
      <c r="AB801" s="61"/>
      <c r="AC801" s="61"/>
    </row>
    <row r="802" spans="1:29" x14ac:dyDescent="0.35">
      <c r="A802" t="s">
        <v>106</v>
      </c>
      <c r="B802" t="s">
        <v>107</v>
      </c>
      <c r="C802" t="s">
        <v>4</v>
      </c>
      <c r="D802" t="s">
        <v>58</v>
      </c>
      <c r="E802" t="s">
        <v>3</v>
      </c>
      <c r="F802" t="s">
        <v>63</v>
      </c>
      <c r="G802" t="s">
        <v>24</v>
      </c>
      <c r="H802">
        <v>306</v>
      </c>
      <c r="I802">
        <v>340</v>
      </c>
      <c r="J802">
        <v>385</v>
      </c>
      <c r="K802">
        <v>550</v>
      </c>
      <c r="L802" t="s">
        <v>48</v>
      </c>
      <c r="M802" s="11">
        <v>26000</v>
      </c>
      <c r="Q802" t="str">
        <f t="shared" si="25"/>
        <v>Ework Group ABC5.3 Säkerhetstekniker</v>
      </c>
      <c r="R802" s="61">
        <v>306</v>
      </c>
      <c r="S802" s="61">
        <v>340</v>
      </c>
      <c r="T802" s="61">
        <v>385</v>
      </c>
      <c r="U802" s="61">
        <v>550</v>
      </c>
      <c r="W802" s="61">
        <f t="shared" si="26"/>
        <v>2.5999999999999999E-2</v>
      </c>
      <c r="Z802" s="61"/>
      <c r="AA802" s="61"/>
      <c r="AB802" s="61"/>
      <c r="AC802" s="61"/>
    </row>
    <row r="803" spans="1:29" x14ac:dyDescent="0.35">
      <c r="A803" t="s">
        <v>106</v>
      </c>
      <c r="B803" t="s">
        <v>107</v>
      </c>
      <c r="C803" t="s">
        <v>4</v>
      </c>
      <c r="D803" t="s">
        <v>59</v>
      </c>
      <c r="E803" t="s">
        <v>2</v>
      </c>
      <c r="F803" t="s">
        <v>63</v>
      </c>
      <c r="G803" t="s">
        <v>60</v>
      </c>
      <c r="H803">
        <v>306</v>
      </c>
      <c r="I803">
        <v>340</v>
      </c>
      <c r="J803">
        <v>385</v>
      </c>
      <c r="K803">
        <v>550</v>
      </c>
      <c r="L803" t="s">
        <v>48</v>
      </c>
      <c r="M803" s="11">
        <v>26000</v>
      </c>
      <c r="Q803" t="str">
        <f t="shared" si="25"/>
        <v>Ework Group ABC6.1 Webbstrateg</v>
      </c>
      <c r="R803" s="61">
        <v>306</v>
      </c>
      <c r="S803" s="61">
        <v>340</v>
      </c>
      <c r="T803" s="61">
        <v>385</v>
      </c>
      <c r="U803" s="61">
        <v>550</v>
      </c>
      <c r="W803" s="61">
        <f t="shared" si="26"/>
        <v>2.5999999999999999E-2</v>
      </c>
      <c r="Z803" s="61"/>
      <c r="AA803" s="61"/>
      <c r="AB803" s="61"/>
      <c r="AC803" s="61"/>
    </row>
    <row r="804" spans="1:29" x14ac:dyDescent="0.35">
      <c r="A804" t="s">
        <v>106</v>
      </c>
      <c r="B804" t="s">
        <v>107</v>
      </c>
      <c r="C804" t="s">
        <v>4</v>
      </c>
      <c r="D804" t="s">
        <v>59</v>
      </c>
      <c r="E804" t="s">
        <v>2</v>
      </c>
      <c r="F804" t="s">
        <v>63</v>
      </c>
      <c r="G804" t="s">
        <v>25</v>
      </c>
      <c r="H804">
        <v>306</v>
      </c>
      <c r="I804">
        <v>340</v>
      </c>
      <c r="J804">
        <v>385</v>
      </c>
      <c r="K804">
        <v>550</v>
      </c>
      <c r="L804" t="s">
        <v>48</v>
      </c>
      <c r="M804" s="11">
        <v>26000</v>
      </c>
      <c r="Q804" t="str">
        <f t="shared" si="25"/>
        <v>Ework Group ABC6.2 Interaktionsdesigner</v>
      </c>
      <c r="R804" s="61">
        <v>306</v>
      </c>
      <c r="S804" s="61">
        <v>340</v>
      </c>
      <c r="T804" s="61">
        <v>385</v>
      </c>
      <c r="U804" s="61">
        <v>550</v>
      </c>
      <c r="W804" s="61">
        <f t="shared" si="26"/>
        <v>2.5999999999999999E-2</v>
      </c>
      <c r="Z804" s="61"/>
      <c r="AA804" s="61"/>
      <c r="AB804" s="61"/>
      <c r="AC804" s="61"/>
    </row>
    <row r="805" spans="1:29" x14ac:dyDescent="0.35">
      <c r="A805" t="s">
        <v>106</v>
      </c>
      <c r="B805" t="s">
        <v>107</v>
      </c>
      <c r="C805" t="s">
        <v>4</v>
      </c>
      <c r="D805" t="s">
        <v>59</v>
      </c>
      <c r="E805" t="s">
        <v>2</v>
      </c>
      <c r="F805" t="s">
        <v>63</v>
      </c>
      <c r="G805" t="s">
        <v>26</v>
      </c>
      <c r="H805">
        <v>306</v>
      </c>
      <c r="I805">
        <v>340</v>
      </c>
      <c r="J805">
        <v>385</v>
      </c>
      <c r="K805">
        <v>550</v>
      </c>
      <c r="L805" t="s">
        <v>48</v>
      </c>
      <c r="M805" s="11">
        <v>26000</v>
      </c>
      <c r="Q805" t="str">
        <f t="shared" si="25"/>
        <v>Ework Group ABC6.3 Grafisk formgivare</v>
      </c>
      <c r="R805" s="61">
        <v>306</v>
      </c>
      <c r="S805" s="61">
        <v>340</v>
      </c>
      <c r="T805" s="61">
        <v>385</v>
      </c>
      <c r="U805" s="61">
        <v>550</v>
      </c>
      <c r="W805" s="61">
        <f t="shared" si="26"/>
        <v>2.5999999999999999E-2</v>
      </c>
      <c r="Z805" s="61"/>
      <c r="AA805" s="61"/>
      <c r="AB805" s="61"/>
      <c r="AC805" s="61"/>
    </row>
    <row r="806" spans="1:29" x14ac:dyDescent="0.35">
      <c r="A806" t="s">
        <v>106</v>
      </c>
      <c r="B806" t="s">
        <v>107</v>
      </c>
      <c r="C806" t="s">
        <v>4</v>
      </c>
      <c r="D806" t="s">
        <v>59</v>
      </c>
      <c r="E806" t="s">
        <v>3</v>
      </c>
      <c r="F806" t="s">
        <v>63</v>
      </c>
      <c r="G806" t="s">
        <v>27</v>
      </c>
      <c r="H806">
        <v>306</v>
      </c>
      <c r="I806">
        <v>340</v>
      </c>
      <c r="J806">
        <v>385</v>
      </c>
      <c r="K806">
        <v>550</v>
      </c>
      <c r="L806" t="s">
        <v>48</v>
      </c>
      <c r="M806" s="11">
        <v>26000</v>
      </c>
      <c r="Q806" t="str">
        <f t="shared" si="25"/>
        <v>Ework Group ABC6.4 Testare av användbarhet</v>
      </c>
      <c r="R806" s="61">
        <v>306</v>
      </c>
      <c r="S806" s="61">
        <v>340</v>
      </c>
      <c r="T806" s="61">
        <v>385</v>
      </c>
      <c r="U806" s="61">
        <v>550</v>
      </c>
      <c r="W806" s="61">
        <f t="shared" si="26"/>
        <v>2.5999999999999999E-2</v>
      </c>
      <c r="Z806" s="61"/>
      <c r="AA806" s="61"/>
      <c r="AB806" s="61"/>
      <c r="AC806" s="61"/>
    </row>
    <row r="807" spans="1:29" x14ac:dyDescent="0.35">
      <c r="A807" t="s">
        <v>106</v>
      </c>
      <c r="B807" t="s">
        <v>107</v>
      </c>
      <c r="C807" t="s">
        <v>4</v>
      </c>
      <c r="D807" t="s">
        <v>61</v>
      </c>
      <c r="E807" t="s">
        <v>2</v>
      </c>
      <c r="F807" t="s">
        <v>63</v>
      </c>
      <c r="G807" t="s">
        <v>62</v>
      </c>
      <c r="H807">
        <v>306</v>
      </c>
      <c r="I807">
        <v>340</v>
      </c>
      <c r="J807">
        <v>385</v>
      </c>
      <c r="K807">
        <v>433</v>
      </c>
      <c r="L807" t="s">
        <v>48</v>
      </c>
      <c r="M807" s="11">
        <v>26000</v>
      </c>
      <c r="Q807" t="str">
        <f t="shared" si="25"/>
        <v>Ework Group ABC7.1 Teknikstöd – på plats</v>
      </c>
      <c r="R807" s="61">
        <v>306</v>
      </c>
      <c r="S807" s="61">
        <v>340</v>
      </c>
      <c r="T807" s="61">
        <v>385</v>
      </c>
      <c r="U807" s="61">
        <v>433</v>
      </c>
      <c r="W807" s="61">
        <f t="shared" si="26"/>
        <v>2.5999999999999999E-2</v>
      </c>
      <c r="Z807" s="61"/>
      <c r="AA807" s="61"/>
      <c r="AB807" s="61"/>
      <c r="AC807" s="61"/>
    </row>
    <row r="808" spans="1:29" x14ac:dyDescent="0.35">
      <c r="A808" t="s">
        <v>106</v>
      </c>
      <c r="B808" t="s">
        <v>107</v>
      </c>
      <c r="C808" t="s">
        <v>7</v>
      </c>
      <c r="D808" t="s">
        <v>47</v>
      </c>
      <c r="E808" t="s">
        <v>2</v>
      </c>
      <c r="F808" t="s">
        <v>63</v>
      </c>
      <c r="G808" t="s">
        <v>10</v>
      </c>
      <c r="H808">
        <v>490.86</v>
      </c>
      <c r="I808">
        <v>545.4</v>
      </c>
      <c r="J808">
        <v>606</v>
      </c>
      <c r="K808">
        <v>865</v>
      </c>
      <c r="L808" t="s">
        <v>48</v>
      </c>
      <c r="M808" s="11">
        <v>26000</v>
      </c>
      <c r="Q808" t="str">
        <f t="shared" si="25"/>
        <v>Ework Group ABF1.1 IT- eller Digitaliseringsstrateg</v>
      </c>
      <c r="R808" s="61">
        <v>491</v>
      </c>
      <c r="S808" s="61">
        <v>545</v>
      </c>
      <c r="T808" s="61">
        <v>606</v>
      </c>
      <c r="U808" s="61">
        <v>865</v>
      </c>
      <c r="W808" s="61">
        <f t="shared" si="26"/>
        <v>2.5999999999999999E-2</v>
      </c>
      <c r="Z808" s="61"/>
      <c r="AA808" s="61"/>
      <c r="AB808" s="61"/>
      <c r="AC808" s="61"/>
    </row>
    <row r="809" spans="1:29" x14ac:dyDescent="0.35">
      <c r="A809" t="s">
        <v>106</v>
      </c>
      <c r="B809" t="s">
        <v>107</v>
      </c>
      <c r="C809" t="s">
        <v>7</v>
      </c>
      <c r="D809" t="s">
        <v>47</v>
      </c>
      <c r="E809" t="s">
        <v>2</v>
      </c>
      <c r="F809" t="s">
        <v>63</v>
      </c>
      <c r="G809" t="s">
        <v>11</v>
      </c>
      <c r="H809">
        <v>490.86</v>
      </c>
      <c r="I809">
        <v>545.4</v>
      </c>
      <c r="J809">
        <v>606</v>
      </c>
      <c r="K809">
        <v>865</v>
      </c>
      <c r="L809" t="s">
        <v>48</v>
      </c>
      <c r="M809" s="11">
        <v>26000</v>
      </c>
      <c r="Q809" t="str">
        <f t="shared" si="25"/>
        <v>Ework Group ABF1.2 Modelleringsledare</v>
      </c>
      <c r="R809" s="61">
        <v>491</v>
      </c>
      <c r="S809" s="61">
        <v>545</v>
      </c>
      <c r="T809" s="61">
        <v>606</v>
      </c>
      <c r="U809" s="61">
        <v>865</v>
      </c>
      <c r="W809" s="61">
        <f t="shared" si="26"/>
        <v>2.5999999999999999E-2</v>
      </c>
      <c r="Z809" s="61"/>
      <c r="AA809" s="61"/>
      <c r="AB809" s="61"/>
      <c r="AC809" s="61"/>
    </row>
    <row r="810" spans="1:29" x14ac:dyDescent="0.35">
      <c r="A810" t="s">
        <v>106</v>
      </c>
      <c r="B810" t="s">
        <v>107</v>
      </c>
      <c r="C810" t="s">
        <v>7</v>
      </c>
      <c r="D810" t="s">
        <v>47</v>
      </c>
      <c r="E810" t="s">
        <v>2</v>
      </c>
      <c r="F810" t="s">
        <v>63</v>
      </c>
      <c r="G810" t="s">
        <v>49</v>
      </c>
      <c r="H810">
        <v>490.86</v>
      </c>
      <c r="I810">
        <v>545.4</v>
      </c>
      <c r="J810">
        <v>606</v>
      </c>
      <c r="K810">
        <v>865</v>
      </c>
      <c r="L810" t="s">
        <v>48</v>
      </c>
      <c r="M810" s="11">
        <v>26000</v>
      </c>
      <c r="Q810" t="str">
        <f t="shared" si="25"/>
        <v>Ework Group ABF1.3 Kravställare/Kravanalytiker</v>
      </c>
      <c r="R810" s="61">
        <v>491</v>
      </c>
      <c r="S810" s="61">
        <v>545</v>
      </c>
      <c r="T810" s="61">
        <v>606</v>
      </c>
      <c r="U810" s="61">
        <v>865</v>
      </c>
      <c r="W810" s="61">
        <f t="shared" si="26"/>
        <v>2.5999999999999999E-2</v>
      </c>
      <c r="Z810" s="61"/>
      <c r="AA810" s="61"/>
      <c r="AB810" s="61"/>
      <c r="AC810" s="61"/>
    </row>
    <row r="811" spans="1:29" x14ac:dyDescent="0.35">
      <c r="A811" t="s">
        <v>106</v>
      </c>
      <c r="B811" t="s">
        <v>107</v>
      </c>
      <c r="C811" t="s">
        <v>7</v>
      </c>
      <c r="D811" t="s">
        <v>47</v>
      </c>
      <c r="E811" t="s">
        <v>2</v>
      </c>
      <c r="F811" t="s">
        <v>63</v>
      </c>
      <c r="G811" t="s">
        <v>12</v>
      </c>
      <c r="H811">
        <v>490.86</v>
      </c>
      <c r="I811">
        <v>545.4</v>
      </c>
      <c r="J811">
        <v>606</v>
      </c>
      <c r="K811">
        <v>865</v>
      </c>
      <c r="L811" t="s">
        <v>48</v>
      </c>
      <c r="M811" s="11">
        <v>26000</v>
      </c>
      <c r="Q811" t="str">
        <f t="shared" si="25"/>
        <v>Ework Group ABF1.4 Metodstöd</v>
      </c>
      <c r="R811" s="61">
        <v>491</v>
      </c>
      <c r="S811" s="61">
        <v>545</v>
      </c>
      <c r="T811" s="61">
        <v>606</v>
      </c>
      <c r="U811" s="61">
        <v>865</v>
      </c>
      <c r="W811" s="61">
        <f t="shared" si="26"/>
        <v>2.5999999999999999E-2</v>
      </c>
      <c r="Z811" s="61"/>
      <c r="AA811" s="61"/>
      <c r="AB811" s="61"/>
      <c r="AC811" s="61"/>
    </row>
    <row r="812" spans="1:29" x14ac:dyDescent="0.35">
      <c r="A812" t="s">
        <v>106</v>
      </c>
      <c r="B812" t="s">
        <v>107</v>
      </c>
      <c r="C812" t="s">
        <v>7</v>
      </c>
      <c r="D812" t="s">
        <v>50</v>
      </c>
      <c r="E812" t="s">
        <v>2</v>
      </c>
      <c r="F812" t="s">
        <v>63</v>
      </c>
      <c r="G812" t="s">
        <v>13</v>
      </c>
      <c r="H812">
        <v>382.5</v>
      </c>
      <c r="I812">
        <v>425</v>
      </c>
      <c r="J812">
        <v>606</v>
      </c>
      <c r="K812">
        <v>865</v>
      </c>
      <c r="L812" t="s">
        <v>48</v>
      </c>
      <c r="M812" s="11">
        <v>26000</v>
      </c>
      <c r="Q812" t="str">
        <f t="shared" si="25"/>
        <v>Ework Group ABF2.1 Projektledare</v>
      </c>
      <c r="R812" s="61">
        <v>383</v>
      </c>
      <c r="S812" s="61">
        <v>425</v>
      </c>
      <c r="T812" s="61">
        <v>606</v>
      </c>
      <c r="U812" s="61">
        <v>865</v>
      </c>
      <c r="W812" s="61">
        <f t="shared" si="26"/>
        <v>2.5999999999999999E-2</v>
      </c>
      <c r="Z812" s="61"/>
      <c r="AA812" s="61"/>
      <c r="AB812" s="61"/>
      <c r="AC812" s="61"/>
    </row>
    <row r="813" spans="1:29" x14ac:dyDescent="0.35">
      <c r="A813" t="s">
        <v>106</v>
      </c>
      <c r="B813" t="s">
        <v>107</v>
      </c>
      <c r="C813" t="s">
        <v>7</v>
      </c>
      <c r="D813" t="s">
        <v>50</v>
      </c>
      <c r="E813" t="s">
        <v>2</v>
      </c>
      <c r="F813" t="s">
        <v>63</v>
      </c>
      <c r="G813" t="s">
        <v>14</v>
      </c>
      <c r="H813">
        <v>382.5</v>
      </c>
      <c r="I813">
        <v>425</v>
      </c>
      <c r="J813">
        <v>606</v>
      </c>
      <c r="K813">
        <v>865</v>
      </c>
      <c r="L813" t="s">
        <v>48</v>
      </c>
      <c r="M813" s="11">
        <v>26000</v>
      </c>
      <c r="Q813" t="str">
        <f t="shared" si="25"/>
        <v>Ework Group ABF2.2 Teknisk projektledare</v>
      </c>
      <c r="R813" s="61">
        <v>383</v>
      </c>
      <c r="S813" s="61">
        <v>425</v>
      </c>
      <c r="T813" s="61">
        <v>606</v>
      </c>
      <c r="U813" s="61">
        <v>865</v>
      </c>
      <c r="W813" s="61">
        <f t="shared" si="26"/>
        <v>2.5999999999999999E-2</v>
      </c>
      <c r="Z813" s="61"/>
      <c r="AA813" s="61"/>
      <c r="AB813" s="61"/>
      <c r="AC813" s="61"/>
    </row>
    <row r="814" spans="1:29" x14ac:dyDescent="0.35">
      <c r="A814" t="s">
        <v>106</v>
      </c>
      <c r="B814" t="s">
        <v>107</v>
      </c>
      <c r="C814" t="s">
        <v>7</v>
      </c>
      <c r="D814" t="s">
        <v>50</v>
      </c>
      <c r="E814" t="s">
        <v>2</v>
      </c>
      <c r="F814" t="s">
        <v>63</v>
      </c>
      <c r="G814" t="s">
        <v>15</v>
      </c>
      <c r="H814">
        <v>382.5</v>
      </c>
      <c r="I814">
        <v>425</v>
      </c>
      <c r="J814">
        <v>606</v>
      </c>
      <c r="K814">
        <v>865</v>
      </c>
      <c r="L814" t="s">
        <v>48</v>
      </c>
      <c r="M814" s="11">
        <v>26000</v>
      </c>
      <c r="Q814" t="str">
        <f t="shared" si="25"/>
        <v>Ework Group ABF2.3 Process-/Förändringsledare</v>
      </c>
      <c r="R814" s="61">
        <v>383</v>
      </c>
      <c r="S814" s="61">
        <v>425</v>
      </c>
      <c r="T814" s="61">
        <v>606</v>
      </c>
      <c r="U814" s="61">
        <v>865</v>
      </c>
      <c r="W814" s="61">
        <f t="shared" si="26"/>
        <v>2.5999999999999999E-2</v>
      </c>
      <c r="Z814" s="61"/>
      <c r="AA814" s="61"/>
      <c r="AB814" s="61"/>
      <c r="AC814" s="61"/>
    </row>
    <row r="815" spans="1:29" x14ac:dyDescent="0.35">
      <c r="A815" t="s">
        <v>106</v>
      </c>
      <c r="B815" t="s">
        <v>107</v>
      </c>
      <c r="C815" t="s">
        <v>7</v>
      </c>
      <c r="D815" t="s">
        <v>50</v>
      </c>
      <c r="E815" t="s">
        <v>2</v>
      </c>
      <c r="F815" t="s">
        <v>63</v>
      </c>
      <c r="G815" t="s">
        <v>16</v>
      </c>
      <c r="H815">
        <v>382.5</v>
      </c>
      <c r="I815">
        <v>425</v>
      </c>
      <c r="J815">
        <v>606</v>
      </c>
      <c r="K815">
        <v>865</v>
      </c>
      <c r="L815" t="s">
        <v>48</v>
      </c>
      <c r="M815" s="11">
        <v>26000</v>
      </c>
      <c r="Q815" t="str">
        <f t="shared" si="25"/>
        <v>Ework Group ABF2.4 Testledare</v>
      </c>
      <c r="R815" s="61">
        <v>383</v>
      </c>
      <c r="S815" s="61">
        <v>425</v>
      </c>
      <c r="T815" s="61">
        <v>606</v>
      </c>
      <c r="U815" s="61">
        <v>865</v>
      </c>
      <c r="W815" s="61">
        <f t="shared" si="26"/>
        <v>2.5999999999999999E-2</v>
      </c>
      <c r="Z815" s="61"/>
      <c r="AA815" s="61"/>
      <c r="AB815" s="61"/>
      <c r="AC815" s="61"/>
    </row>
    <row r="816" spans="1:29" x14ac:dyDescent="0.35">
      <c r="A816" t="s">
        <v>106</v>
      </c>
      <c r="B816" t="s">
        <v>107</v>
      </c>
      <c r="C816" t="s">
        <v>7</v>
      </c>
      <c r="D816" t="s">
        <v>50</v>
      </c>
      <c r="E816" t="s">
        <v>2</v>
      </c>
      <c r="F816" t="s">
        <v>63</v>
      </c>
      <c r="G816" t="s">
        <v>17</v>
      </c>
      <c r="H816">
        <v>382.5</v>
      </c>
      <c r="I816">
        <v>425</v>
      </c>
      <c r="J816">
        <v>606</v>
      </c>
      <c r="K816">
        <v>865</v>
      </c>
      <c r="L816" t="s">
        <v>48</v>
      </c>
      <c r="M816" s="11">
        <v>26000</v>
      </c>
      <c r="Q816" t="str">
        <f t="shared" si="25"/>
        <v>Ework Group ABF2.5 IT-controller</v>
      </c>
      <c r="R816" s="61">
        <v>383</v>
      </c>
      <c r="S816" s="61">
        <v>425</v>
      </c>
      <c r="T816" s="61">
        <v>606</v>
      </c>
      <c r="U816" s="61">
        <v>865</v>
      </c>
      <c r="W816" s="61">
        <f t="shared" si="26"/>
        <v>2.5999999999999999E-2</v>
      </c>
      <c r="Z816" s="61"/>
      <c r="AA816" s="61"/>
      <c r="AB816" s="61"/>
      <c r="AC816" s="61"/>
    </row>
    <row r="817" spans="1:29" x14ac:dyDescent="0.35">
      <c r="A817" t="s">
        <v>106</v>
      </c>
      <c r="B817" t="s">
        <v>107</v>
      </c>
      <c r="C817" t="s">
        <v>7</v>
      </c>
      <c r="D817" t="s">
        <v>51</v>
      </c>
      <c r="E817" t="s">
        <v>2</v>
      </c>
      <c r="F817" t="s">
        <v>63</v>
      </c>
      <c r="G817" t="s">
        <v>18</v>
      </c>
      <c r="H817">
        <v>376.2</v>
      </c>
      <c r="I817">
        <v>418</v>
      </c>
      <c r="J817">
        <v>597</v>
      </c>
      <c r="K817">
        <v>852</v>
      </c>
      <c r="L817" t="s">
        <v>48</v>
      </c>
      <c r="M817" s="11">
        <v>26000</v>
      </c>
      <c r="Q817" t="str">
        <f t="shared" si="25"/>
        <v>Ework Group ABF3.1 Systemutvecklare</v>
      </c>
      <c r="R817" s="61">
        <v>376</v>
      </c>
      <c r="S817" s="61">
        <v>418</v>
      </c>
      <c r="T817" s="61">
        <v>597</v>
      </c>
      <c r="U817" s="61">
        <v>852</v>
      </c>
      <c r="W817" s="61">
        <f t="shared" si="26"/>
        <v>2.5999999999999999E-2</v>
      </c>
      <c r="Z817" s="61"/>
      <c r="AA817" s="61"/>
      <c r="AB817" s="61"/>
      <c r="AC817" s="61"/>
    </row>
    <row r="818" spans="1:29" x14ac:dyDescent="0.35">
      <c r="A818" t="s">
        <v>106</v>
      </c>
      <c r="B818" t="s">
        <v>107</v>
      </c>
      <c r="C818" t="s">
        <v>7</v>
      </c>
      <c r="D818" t="s">
        <v>51</v>
      </c>
      <c r="E818" t="s">
        <v>2</v>
      </c>
      <c r="F818" t="s">
        <v>63</v>
      </c>
      <c r="G818" t="s">
        <v>19</v>
      </c>
      <c r="H818">
        <v>376.2</v>
      </c>
      <c r="I818">
        <v>418</v>
      </c>
      <c r="J818">
        <v>597</v>
      </c>
      <c r="K818">
        <v>852</v>
      </c>
      <c r="L818" t="s">
        <v>48</v>
      </c>
      <c r="M818" s="11">
        <v>26000</v>
      </c>
      <c r="Q818" t="str">
        <f t="shared" si="25"/>
        <v>Ework Group ABF3.2 Systemintegratör</v>
      </c>
      <c r="R818" s="61">
        <v>376</v>
      </c>
      <c r="S818" s="61">
        <v>418</v>
      </c>
      <c r="T818" s="61">
        <v>597</v>
      </c>
      <c r="U818" s="61">
        <v>852</v>
      </c>
      <c r="W818" s="61">
        <f t="shared" si="26"/>
        <v>2.5999999999999999E-2</v>
      </c>
      <c r="Z818" s="61"/>
      <c r="AA818" s="61"/>
      <c r="AB818" s="61"/>
      <c r="AC818" s="61"/>
    </row>
    <row r="819" spans="1:29" x14ac:dyDescent="0.35">
      <c r="A819" t="s">
        <v>106</v>
      </c>
      <c r="B819" t="s">
        <v>107</v>
      </c>
      <c r="C819" t="s">
        <v>7</v>
      </c>
      <c r="D819" t="s">
        <v>51</v>
      </c>
      <c r="E819" t="s">
        <v>3</v>
      </c>
      <c r="F819" t="s">
        <v>63</v>
      </c>
      <c r="G819" t="s">
        <v>20</v>
      </c>
      <c r="H819">
        <v>376.2</v>
      </c>
      <c r="I819">
        <v>418</v>
      </c>
      <c r="J819">
        <v>597</v>
      </c>
      <c r="K819">
        <v>852</v>
      </c>
      <c r="L819" t="s">
        <v>48</v>
      </c>
      <c r="M819" s="11">
        <v>26000</v>
      </c>
      <c r="Q819" t="str">
        <f t="shared" si="25"/>
        <v>Ework Group ABF3.3 Tekniker</v>
      </c>
      <c r="R819" s="61">
        <v>376</v>
      </c>
      <c r="S819" s="61">
        <v>418</v>
      </c>
      <c r="T819" s="61">
        <v>597</v>
      </c>
      <c r="U819" s="61">
        <v>852</v>
      </c>
      <c r="W819" s="61">
        <f t="shared" si="26"/>
        <v>2.5999999999999999E-2</v>
      </c>
      <c r="Z819" s="61"/>
      <c r="AA819" s="61"/>
      <c r="AB819" s="61"/>
      <c r="AC819" s="61"/>
    </row>
    <row r="820" spans="1:29" x14ac:dyDescent="0.35">
      <c r="A820" t="s">
        <v>106</v>
      </c>
      <c r="B820" t="s">
        <v>107</v>
      </c>
      <c r="C820" t="s">
        <v>7</v>
      </c>
      <c r="D820" t="s">
        <v>51</v>
      </c>
      <c r="E820" t="s">
        <v>3</v>
      </c>
      <c r="F820" t="s">
        <v>63</v>
      </c>
      <c r="G820" t="s">
        <v>21</v>
      </c>
      <c r="H820">
        <v>376.2</v>
      </c>
      <c r="I820">
        <v>418</v>
      </c>
      <c r="J820">
        <v>597</v>
      </c>
      <c r="K820">
        <v>852</v>
      </c>
      <c r="L820" t="s">
        <v>48</v>
      </c>
      <c r="M820" s="11">
        <v>26000</v>
      </c>
      <c r="Q820" t="str">
        <f t="shared" si="25"/>
        <v>Ework Group ABF3.4 Testare</v>
      </c>
      <c r="R820" s="61">
        <v>376</v>
      </c>
      <c r="S820" s="61">
        <v>418</v>
      </c>
      <c r="T820" s="61">
        <v>597</v>
      </c>
      <c r="U820" s="61">
        <v>852</v>
      </c>
      <c r="W820" s="61">
        <f t="shared" si="26"/>
        <v>2.5999999999999999E-2</v>
      </c>
      <c r="Z820" s="61"/>
      <c r="AA820" s="61"/>
      <c r="AB820" s="61"/>
      <c r="AC820" s="61"/>
    </row>
    <row r="821" spans="1:29" x14ac:dyDescent="0.35">
      <c r="A821" t="s">
        <v>106</v>
      </c>
      <c r="B821" t="s">
        <v>107</v>
      </c>
      <c r="C821" t="s">
        <v>7</v>
      </c>
      <c r="D821" t="s">
        <v>52</v>
      </c>
      <c r="E821" t="s">
        <v>2</v>
      </c>
      <c r="F821" t="s">
        <v>63</v>
      </c>
      <c r="G821" t="s">
        <v>53</v>
      </c>
      <c r="H821">
        <v>483.57000000000005</v>
      </c>
      <c r="I821">
        <v>537.30000000000007</v>
      </c>
      <c r="J821">
        <v>597</v>
      </c>
      <c r="K821">
        <v>852</v>
      </c>
      <c r="L821" t="s">
        <v>48</v>
      </c>
      <c r="M821" s="11">
        <v>26000</v>
      </c>
      <c r="Q821" t="str">
        <f t="shared" si="25"/>
        <v>Ework Group ABF4.1 Enterprisearkitekt</v>
      </c>
      <c r="R821" s="61">
        <v>484</v>
      </c>
      <c r="S821" s="61">
        <v>537</v>
      </c>
      <c r="T821" s="61">
        <v>597</v>
      </c>
      <c r="U821" s="61">
        <v>852</v>
      </c>
      <c r="W821" s="61">
        <f t="shared" si="26"/>
        <v>2.5999999999999999E-2</v>
      </c>
      <c r="Z821" s="61"/>
      <c r="AA821" s="61"/>
      <c r="AB821" s="61"/>
      <c r="AC821" s="61"/>
    </row>
    <row r="822" spans="1:29" x14ac:dyDescent="0.35">
      <c r="A822" t="s">
        <v>106</v>
      </c>
      <c r="B822" t="s">
        <v>107</v>
      </c>
      <c r="C822" t="s">
        <v>7</v>
      </c>
      <c r="D822" t="s">
        <v>52</v>
      </c>
      <c r="E822" t="s">
        <v>2</v>
      </c>
      <c r="F822" t="s">
        <v>63</v>
      </c>
      <c r="G822" t="s">
        <v>54</v>
      </c>
      <c r="H822">
        <v>483.57000000000005</v>
      </c>
      <c r="I822">
        <v>537.30000000000007</v>
      </c>
      <c r="J822">
        <v>597</v>
      </c>
      <c r="K822">
        <v>852</v>
      </c>
      <c r="L822" t="s">
        <v>48</v>
      </c>
      <c r="M822" s="11">
        <v>26000</v>
      </c>
      <c r="Q822" t="str">
        <f t="shared" si="25"/>
        <v>Ework Group ABF4.2 Verksamhetsarkitekt</v>
      </c>
      <c r="R822" s="61">
        <v>484</v>
      </c>
      <c r="S822" s="61">
        <v>537</v>
      </c>
      <c r="T822" s="61">
        <v>597</v>
      </c>
      <c r="U822" s="61">
        <v>852</v>
      </c>
      <c r="W822" s="61">
        <f t="shared" si="26"/>
        <v>2.5999999999999999E-2</v>
      </c>
      <c r="Z822" s="61"/>
      <c r="AA822" s="61"/>
      <c r="AB822" s="61"/>
      <c r="AC822" s="61"/>
    </row>
    <row r="823" spans="1:29" x14ac:dyDescent="0.35">
      <c r="A823" t="s">
        <v>106</v>
      </c>
      <c r="B823" t="s">
        <v>107</v>
      </c>
      <c r="C823" t="s">
        <v>7</v>
      </c>
      <c r="D823" t="s">
        <v>52</v>
      </c>
      <c r="E823" t="s">
        <v>2</v>
      </c>
      <c r="F823" t="s">
        <v>63</v>
      </c>
      <c r="G823" t="s">
        <v>55</v>
      </c>
      <c r="H823">
        <v>483.57000000000005</v>
      </c>
      <c r="I823">
        <v>537.30000000000007</v>
      </c>
      <c r="J823">
        <v>597</v>
      </c>
      <c r="K823">
        <v>852</v>
      </c>
      <c r="L823" t="s">
        <v>48</v>
      </c>
      <c r="M823" s="11">
        <v>26000</v>
      </c>
      <c r="Q823" t="str">
        <f t="shared" si="25"/>
        <v>Ework Group ABF4.3 Lösningsarkitekt</v>
      </c>
      <c r="R823" s="61">
        <v>484</v>
      </c>
      <c r="S823" s="61">
        <v>537</v>
      </c>
      <c r="T823" s="61">
        <v>597</v>
      </c>
      <c r="U823" s="61">
        <v>852</v>
      </c>
      <c r="W823" s="61">
        <f t="shared" si="26"/>
        <v>2.5999999999999999E-2</v>
      </c>
      <c r="Z823" s="61"/>
      <c r="AA823" s="61"/>
      <c r="AB823" s="61"/>
      <c r="AC823" s="61"/>
    </row>
    <row r="824" spans="1:29" x14ac:dyDescent="0.35">
      <c r="A824" t="s">
        <v>106</v>
      </c>
      <c r="B824" t="s">
        <v>107</v>
      </c>
      <c r="C824" t="s">
        <v>7</v>
      </c>
      <c r="D824" t="s">
        <v>52</v>
      </c>
      <c r="E824" t="s">
        <v>2</v>
      </c>
      <c r="F824" t="s">
        <v>63</v>
      </c>
      <c r="G824" t="s">
        <v>56</v>
      </c>
      <c r="H824">
        <v>483.57000000000005</v>
      </c>
      <c r="I824">
        <v>537.30000000000007</v>
      </c>
      <c r="J824">
        <v>597</v>
      </c>
      <c r="K824">
        <v>852</v>
      </c>
      <c r="L824" t="s">
        <v>48</v>
      </c>
      <c r="M824" s="11">
        <v>26000</v>
      </c>
      <c r="Q824" t="str">
        <f t="shared" si="25"/>
        <v>Ework Group ABF4.4 Mjukvaruarkitekt</v>
      </c>
      <c r="R824" s="61">
        <v>484</v>
      </c>
      <c r="S824" s="61">
        <v>537</v>
      </c>
      <c r="T824" s="61">
        <v>597</v>
      </c>
      <c r="U824" s="61">
        <v>852</v>
      </c>
      <c r="W824" s="61">
        <f t="shared" si="26"/>
        <v>2.5999999999999999E-2</v>
      </c>
      <c r="Z824" s="61"/>
      <c r="AA824" s="61"/>
      <c r="AB824" s="61"/>
      <c r="AC824" s="61"/>
    </row>
    <row r="825" spans="1:29" x14ac:dyDescent="0.35">
      <c r="A825" t="s">
        <v>106</v>
      </c>
      <c r="B825" t="s">
        <v>107</v>
      </c>
      <c r="C825" t="s">
        <v>7</v>
      </c>
      <c r="D825" t="s">
        <v>52</v>
      </c>
      <c r="E825" t="s">
        <v>2</v>
      </c>
      <c r="F825" t="s">
        <v>63</v>
      </c>
      <c r="G825" t="s">
        <v>57</v>
      </c>
      <c r="H825">
        <v>483.57000000000005</v>
      </c>
      <c r="I825">
        <v>537.30000000000007</v>
      </c>
      <c r="J825">
        <v>597</v>
      </c>
      <c r="K825">
        <v>852</v>
      </c>
      <c r="L825" t="s">
        <v>48</v>
      </c>
      <c r="M825" s="11">
        <v>26000</v>
      </c>
      <c r="Q825" t="str">
        <f t="shared" si="25"/>
        <v>Ework Group ABF4.5 Infrastrukturarkitekt</v>
      </c>
      <c r="R825" s="61">
        <v>484</v>
      </c>
      <c r="S825" s="61">
        <v>537</v>
      </c>
      <c r="T825" s="61">
        <v>597</v>
      </c>
      <c r="U825" s="61">
        <v>852</v>
      </c>
      <c r="W825" s="61">
        <f t="shared" si="26"/>
        <v>2.5999999999999999E-2</v>
      </c>
      <c r="Z825" s="61"/>
      <c r="AA825" s="61"/>
      <c r="AB825" s="61"/>
      <c r="AC825" s="61"/>
    </row>
    <row r="826" spans="1:29" x14ac:dyDescent="0.35">
      <c r="A826" t="s">
        <v>106</v>
      </c>
      <c r="B826" t="s">
        <v>107</v>
      </c>
      <c r="C826" t="s">
        <v>7</v>
      </c>
      <c r="D826" t="s">
        <v>58</v>
      </c>
      <c r="E826" t="s">
        <v>2</v>
      </c>
      <c r="F826" t="s">
        <v>63</v>
      </c>
      <c r="G826" t="s">
        <v>22</v>
      </c>
      <c r="H826">
        <v>306</v>
      </c>
      <c r="I826">
        <v>340</v>
      </c>
      <c r="J826">
        <v>385</v>
      </c>
      <c r="K826">
        <v>550</v>
      </c>
      <c r="L826" t="s">
        <v>48</v>
      </c>
      <c r="M826" s="11">
        <v>26000</v>
      </c>
      <c r="Q826" t="str">
        <f t="shared" si="25"/>
        <v>Ework Group ABF5.1 Säkerhetsstrateg/Säkerhetsanalytiker</v>
      </c>
      <c r="R826" s="61">
        <v>306</v>
      </c>
      <c r="S826" s="61">
        <v>340</v>
      </c>
      <c r="T826" s="61">
        <v>385</v>
      </c>
      <c r="U826" s="61">
        <v>550</v>
      </c>
      <c r="W826" s="61">
        <f t="shared" si="26"/>
        <v>2.5999999999999999E-2</v>
      </c>
      <c r="Z826" s="61"/>
      <c r="AA826" s="61"/>
      <c r="AB826" s="61"/>
      <c r="AC826" s="61"/>
    </row>
    <row r="827" spans="1:29" x14ac:dyDescent="0.35">
      <c r="A827" t="s">
        <v>106</v>
      </c>
      <c r="B827" t="s">
        <v>107</v>
      </c>
      <c r="C827" t="s">
        <v>7</v>
      </c>
      <c r="D827" t="s">
        <v>58</v>
      </c>
      <c r="E827" t="s">
        <v>2</v>
      </c>
      <c r="F827" t="s">
        <v>63</v>
      </c>
      <c r="G827" t="s">
        <v>23</v>
      </c>
      <c r="H827">
        <v>306</v>
      </c>
      <c r="I827">
        <v>340</v>
      </c>
      <c r="J827">
        <v>385</v>
      </c>
      <c r="K827">
        <v>550</v>
      </c>
      <c r="L827" t="s">
        <v>48</v>
      </c>
      <c r="M827" s="11">
        <v>26000</v>
      </c>
      <c r="Q827" t="str">
        <f t="shared" si="25"/>
        <v>Ework Group ABF5.2 Risk Management</v>
      </c>
      <c r="R827" s="61">
        <v>306</v>
      </c>
      <c r="S827" s="61">
        <v>340</v>
      </c>
      <c r="T827" s="61">
        <v>385</v>
      </c>
      <c r="U827" s="61">
        <v>550</v>
      </c>
      <c r="W827" s="61">
        <f t="shared" si="26"/>
        <v>2.5999999999999999E-2</v>
      </c>
      <c r="Z827" s="61"/>
      <c r="AA827" s="61"/>
      <c r="AB827" s="61"/>
      <c r="AC827" s="61"/>
    </row>
    <row r="828" spans="1:29" x14ac:dyDescent="0.35">
      <c r="A828" t="s">
        <v>106</v>
      </c>
      <c r="B828" t="s">
        <v>107</v>
      </c>
      <c r="C828" t="s">
        <v>7</v>
      </c>
      <c r="D828" t="s">
        <v>58</v>
      </c>
      <c r="E828" t="s">
        <v>3</v>
      </c>
      <c r="F828" t="s">
        <v>63</v>
      </c>
      <c r="G828" t="s">
        <v>24</v>
      </c>
      <c r="H828">
        <v>306</v>
      </c>
      <c r="I828">
        <v>340</v>
      </c>
      <c r="J828">
        <v>385</v>
      </c>
      <c r="K828">
        <v>550</v>
      </c>
      <c r="L828" t="s">
        <v>48</v>
      </c>
      <c r="M828" s="11">
        <v>26000</v>
      </c>
      <c r="Q828" t="str">
        <f t="shared" si="25"/>
        <v>Ework Group ABF5.3 Säkerhetstekniker</v>
      </c>
      <c r="R828" s="61">
        <v>306</v>
      </c>
      <c r="S828" s="61">
        <v>340</v>
      </c>
      <c r="T828" s="61">
        <v>385</v>
      </c>
      <c r="U828" s="61">
        <v>550</v>
      </c>
      <c r="W828" s="61">
        <f t="shared" si="26"/>
        <v>2.5999999999999999E-2</v>
      </c>
      <c r="Z828" s="61"/>
      <c r="AA828" s="61"/>
      <c r="AB828" s="61"/>
      <c r="AC828" s="61"/>
    </row>
    <row r="829" spans="1:29" x14ac:dyDescent="0.35">
      <c r="A829" t="s">
        <v>106</v>
      </c>
      <c r="B829" t="s">
        <v>107</v>
      </c>
      <c r="C829" t="s">
        <v>7</v>
      </c>
      <c r="D829" t="s">
        <v>59</v>
      </c>
      <c r="E829" t="s">
        <v>2</v>
      </c>
      <c r="F829" t="s">
        <v>63</v>
      </c>
      <c r="G829" t="s">
        <v>60</v>
      </c>
      <c r="H829">
        <v>306</v>
      </c>
      <c r="I829">
        <v>340</v>
      </c>
      <c r="J829">
        <v>385</v>
      </c>
      <c r="K829">
        <v>550</v>
      </c>
      <c r="L829" t="s">
        <v>48</v>
      </c>
      <c r="M829" s="11">
        <v>26000</v>
      </c>
      <c r="Q829" t="str">
        <f t="shared" si="25"/>
        <v>Ework Group ABF6.1 Webbstrateg</v>
      </c>
      <c r="R829" s="61">
        <v>306</v>
      </c>
      <c r="S829" s="61">
        <v>340</v>
      </c>
      <c r="T829" s="61">
        <v>385</v>
      </c>
      <c r="U829" s="61">
        <v>550</v>
      </c>
      <c r="W829" s="61">
        <f t="shared" si="26"/>
        <v>2.5999999999999999E-2</v>
      </c>
      <c r="Z829" s="61"/>
      <c r="AA829" s="61"/>
      <c r="AB829" s="61"/>
      <c r="AC829" s="61"/>
    </row>
    <row r="830" spans="1:29" x14ac:dyDescent="0.35">
      <c r="A830" t="s">
        <v>106</v>
      </c>
      <c r="B830" t="s">
        <v>107</v>
      </c>
      <c r="C830" t="s">
        <v>7</v>
      </c>
      <c r="D830" t="s">
        <v>59</v>
      </c>
      <c r="E830" t="s">
        <v>2</v>
      </c>
      <c r="F830" t="s">
        <v>63</v>
      </c>
      <c r="G830" t="s">
        <v>25</v>
      </c>
      <c r="H830">
        <v>306</v>
      </c>
      <c r="I830">
        <v>340</v>
      </c>
      <c r="J830">
        <v>385</v>
      </c>
      <c r="K830">
        <v>550</v>
      </c>
      <c r="L830" t="s">
        <v>48</v>
      </c>
      <c r="M830" s="11">
        <v>26000</v>
      </c>
      <c r="Q830" t="str">
        <f t="shared" si="25"/>
        <v>Ework Group ABF6.2 Interaktionsdesigner</v>
      </c>
      <c r="R830" s="61">
        <v>306</v>
      </c>
      <c r="S830" s="61">
        <v>340</v>
      </c>
      <c r="T830" s="61">
        <v>385</v>
      </c>
      <c r="U830" s="61">
        <v>550</v>
      </c>
      <c r="W830" s="61">
        <f t="shared" si="26"/>
        <v>2.5999999999999999E-2</v>
      </c>
      <c r="Z830" s="61"/>
      <c r="AA830" s="61"/>
      <c r="AB830" s="61"/>
      <c r="AC830" s="61"/>
    </row>
    <row r="831" spans="1:29" x14ac:dyDescent="0.35">
      <c r="A831" t="s">
        <v>106</v>
      </c>
      <c r="B831" t="s">
        <v>107</v>
      </c>
      <c r="C831" t="s">
        <v>7</v>
      </c>
      <c r="D831" t="s">
        <v>59</v>
      </c>
      <c r="E831" t="s">
        <v>2</v>
      </c>
      <c r="F831" t="s">
        <v>63</v>
      </c>
      <c r="G831" t="s">
        <v>26</v>
      </c>
      <c r="H831">
        <v>306</v>
      </c>
      <c r="I831">
        <v>340</v>
      </c>
      <c r="J831">
        <v>385</v>
      </c>
      <c r="K831">
        <v>550</v>
      </c>
      <c r="L831" t="s">
        <v>48</v>
      </c>
      <c r="M831" s="11">
        <v>26000</v>
      </c>
      <c r="Q831" t="str">
        <f t="shared" si="25"/>
        <v>Ework Group ABF6.3 Grafisk formgivare</v>
      </c>
      <c r="R831" s="61">
        <v>306</v>
      </c>
      <c r="S831" s="61">
        <v>340</v>
      </c>
      <c r="T831" s="61">
        <v>385</v>
      </c>
      <c r="U831" s="61">
        <v>550</v>
      </c>
      <c r="W831" s="61">
        <f t="shared" si="26"/>
        <v>2.5999999999999999E-2</v>
      </c>
      <c r="Z831" s="61"/>
      <c r="AA831" s="61"/>
      <c r="AB831" s="61"/>
      <c r="AC831" s="61"/>
    </row>
    <row r="832" spans="1:29" x14ac:dyDescent="0.35">
      <c r="A832" t="s">
        <v>106</v>
      </c>
      <c r="B832" t="s">
        <v>107</v>
      </c>
      <c r="C832" t="s">
        <v>7</v>
      </c>
      <c r="D832" t="s">
        <v>59</v>
      </c>
      <c r="E832" t="s">
        <v>3</v>
      </c>
      <c r="F832" t="s">
        <v>63</v>
      </c>
      <c r="G832" t="s">
        <v>27</v>
      </c>
      <c r="H832">
        <v>306</v>
      </c>
      <c r="I832">
        <v>340</v>
      </c>
      <c r="J832">
        <v>385</v>
      </c>
      <c r="K832">
        <v>550</v>
      </c>
      <c r="L832" t="s">
        <v>48</v>
      </c>
      <c r="M832" s="11">
        <v>26000</v>
      </c>
      <c r="Q832" t="str">
        <f t="shared" si="25"/>
        <v>Ework Group ABF6.4 Testare av användbarhet</v>
      </c>
      <c r="R832" s="61">
        <v>306</v>
      </c>
      <c r="S832" s="61">
        <v>340</v>
      </c>
      <c r="T832" s="61">
        <v>385</v>
      </c>
      <c r="U832" s="61">
        <v>550</v>
      </c>
      <c r="W832" s="61">
        <f t="shared" si="26"/>
        <v>2.5999999999999999E-2</v>
      </c>
      <c r="Z832" s="61"/>
      <c r="AA832" s="61"/>
      <c r="AB832" s="61"/>
      <c r="AC832" s="61"/>
    </row>
    <row r="833" spans="1:29" x14ac:dyDescent="0.35">
      <c r="A833" t="s">
        <v>106</v>
      </c>
      <c r="B833" t="s">
        <v>107</v>
      </c>
      <c r="C833" t="s">
        <v>7</v>
      </c>
      <c r="D833" t="s">
        <v>61</v>
      </c>
      <c r="E833" t="s">
        <v>2</v>
      </c>
      <c r="F833" t="s">
        <v>63</v>
      </c>
      <c r="G833" t="s">
        <v>62</v>
      </c>
      <c r="H833">
        <v>306</v>
      </c>
      <c r="I833">
        <v>340</v>
      </c>
      <c r="J833">
        <v>385</v>
      </c>
      <c r="K833">
        <v>433</v>
      </c>
      <c r="L833" t="s">
        <v>48</v>
      </c>
      <c r="M833" s="11">
        <v>26000</v>
      </c>
      <c r="Q833" t="str">
        <f t="shared" si="25"/>
        <v>Ework Group ABF7.1 Teknikstöd – på plats</v>
      </c>
      <c r="R833" s="61">
        <v>306</v>
      </c>
      <c r="S833" s="61">
        <v>340</v>
      </c>
      <c r="T833" s="61">
        <v>385</v>
      </c>
      <c r="U833" s="61">
        <v>433</v>
      </c>
      <c r="W833" s="61">
        <f t="shared" si="26"/>
        <v>2.5999999999999999E-2</v>
      </c>
      <c r="Z833" s="61"/>
      <c r="AA833" s="61"/>
      <c r="AB833" s="61"/>
      <c r="AC833" s="61"/>
    </row>
    <row r="834" spans="1:29" x14ac:dyDescent="0.35">
      <c r="A834" t="s">
        <v>106</v>
      </c>
      <c r="B834" t="s">
        <v>107</v>
      </c>
      <c r="C834" t="s">
        <v>8</v>
      </c>
      <c r="D834" t="s">
        <v>47</v>
      </c>
      <c r="E834" t="s">
        <v>2</v>
      </c>
      <c r="F834" t="s">
        <v>63</v>
      </c>
      <c r="G834" t="s">
        <v>10</v>
      </c>
      <c r="H834">
        <v>490.86</v>
      </c>
      <c r="I834">
        <v>545.4</v>
      </c>
      <c r="J834">
        <v>606</v>
      </c>
      <c r="K834">
        <v>865</v>
      </c>
      <c r="L834" t="s">
        <v>48</v>
      </c>
      <c r="M834" s="11">
        <v>30000</v>
      </c>
      <c r="Q834" t="str">
        <f t="shared" si="25"/>
        <v>Ework Group ABG1.1 IT- eller Digitaliseringsstrateg</v>
      </c>
      <c r="R834" s="61">
        <v>491</v>
      </c>
      <c r="S834" s="61">
        <v>545</v>
      </c>
      <c r="T834" s="61">
        <v>606</v>
      </c>
      <c r="U834" s="61">
        <v>865</v>
      </c>
      <c r="W834" s="61">
        <f t="shared" si="26"/>
        <v>0.03</v>
      </c>
      <c r="Z834" s="61"/>
      <c r="AA834" s="61"/>
      <c r="AB834" s="61"/>
      <c r="AC834" s="61"/>
    </row>
    <row r="835" spans="1:29" x14ac:dyDescent="0.35">
      <c r="A835" t="s">
        <v>106</v>
      </c>
      <c r="B835" t="s">
        <v>107</v>
      </c>
      <c r="C835" t="s">
        <v>8</v>
      </c>
      <c r="D835" t="s">
        <v>47</v>
      </c>
      <c r="E835" t="s">
        <v>2</v>
      </c>
      <c r="F835" t="s">
        <v>63</v>
      </c>
      <c r="G835" t="s">
        <v>11</v>
      </c>
      <c r="H835">
        <v>490.86</v>
      </c>
      <c r="I835">
        <v>545.4</v>
      </c>
      <c r="J835">
        <v>606</v>
      </c>
      <c r="K835">
        <v>865</v>
      </c>
      <c r="L835" t="s">
        <v>48</v>
      </c>
      <c r="M835" s="11">
        <v>30000</v>
      </c>
      <c r="Q835" t="str">
        <f t="shared" ref="Q835:Q898" si="27">$A835&amp;$C835&amp;$G835</f>
        <v>Ework Group ABG1.2 Modelleringsledare</v>
      </c>
      <c r="R835" s="61">
        <v>491</v>
      </c>
      <c r="S835" s="61">
        <v>545</v>
      </c>
      <c r="T835" s="61">
        <v>606</v>
      </c>
      <c r="U835" s="61">
        <v>865</v>
      </c>
      <c r="W835" s="61">
        <f t="shared" ref="W835:W898" si="28">M835/1000000</f>
        <v>0.03</v>
      </c>
      <c r="Z835" s="61"/>
      <c r="AA835" s="61"/>
      <c r="AB835" s="61"/>
      <c r="AC835" s="61"/>
    </row>
    <row r="836" spans="1:29" x14ac:dyDescent="0.35">
      <c r="A836" t="s">
        <v>106</v>
      </c>
      <c r="B836" t="s">
        <v>107</v>
      </c>
      <c r="C836" t="s">
        <v>8</v>
      </c>
      <c r="D836" t="s">
        <v>47</v>
      </c>
      <c r="E836" t="s">
        <v>2</v>
      </c>
      <c r="F836" t="s">
        <v>63</v>
      </c>
      <c r="G836" t="s">
        <v>49</v>
      </c>
      <c r="H836">
        <v>490.86</v>
      </c>
      <c r="I836">
        <v>545.4</v>
      </c>
      <c r="J836">
        <v>606</v>
      </c>
      <c r="K836">
        <v>865</v>
      </c>
      <c r="L836" t="s">
        <v>48</v>
      </c>
      <c r="M836" s="11">
        <v>30000</v>
      </c>
      <c r="Q836" t="str">
        <f t="shared" si="27"/>
        <v>Ework Group ABG1.3 Kravställare/Kravanalytiker</v>
      </c>
      <c r="R836" s="61">
        <v>491</v>
      </c>
      <c r="S836" s="61">
        <v>545</v>
      </c>
      <c r="T836" s="61">
        <v>606</v>
      </c>
      <c r="U836" s="61">
        <v>865</v>
      </c>
      <c r="W836" s="61">
        <f t="shared" si="28"/>
        <v>0.03</v>
      </c>
      <c r="Z836" s="61"/>
      <c r="AA836" s="61"/>
      <c r="AB836" s="61"/>
      <c r="AC836" s="61"/>
    </row>
    <row r="837" spans="1:29" x14ac:dyDescent="0.35">
      <c r="A837" t="s">
        <v>106</v>
      </c>
      <c r="B837" t="s">
        <v>107</v>
      </c>
      <c r="C837" t="s">
        <v>8</v>
      </c>
      <c r="D837" t="s">
        <v>47</v>
      </c>
      <c r="E837" t="s">
        <v>2</v>
      </c>
      <c r="F837" t="s">
        <v>63</v>
      </c>
      <c r="G837" t="s">
        <v>12</v>
      </c>
      <c r="H837">
        <v>490.86</v>
      </c>
      <c r="I837">
        <v>545.4</v>
      </c>
      <c r="J837">
        <v>606</v>
      </c>
      <c r="K837">
        <v>865</v>
      </c>
      <c r="L837" t="s">
        <v>48</v>
      </c>
      <c r="M837" s="11">
        <v>30000</v>
      </c>
      <c r="Q837" t="str">
        <f t="shared" si="27"/>
        <v>Ework Group ABG1.4 Metodstöd</v>
      </c>
      <c r="R837" s="61">
        <v>491</v>
      </c>
      <c r="S837" s="61">
        <v>545</v>
      </c>
      <c r="T837" s="61">
        <v>606</v>
      </c>
      <c r="U837" s="61">
        <v>865</v>
      </c>
      <c r="W837" s="61">
        <f t="shared" si="28"/>
        <v>0.03</v>
      </c>
      <c r="Z837" s="61"/>
      <c r="AA837" s="61"/>
      <c r="AB837" s="61"/>
      <c r="AC837" s="61"/>
    </row>
    <row r="838" spans="1:29" x14ac:dyDescent="0.35">
      <c r="A838" t="s">
        <v>106</v>
      </c>
      <c r="B838" t="s">
        <v>107</v>
      </c>
      <c r="C838" t="s">
        <v>8</v>
      </c>
      <c r="D838" t="s">
        <v>50</v>
      </c>
      <c r="E838" t="s">
        <v>2</v>
      </c>
      <c r="F838" t="s">
        <v>63</v>
      </c>
      <c r="G838" t="s">
        <v>13</v>
      </c>
      <c r="H838">
        <v>382.5</v>
      </c>
      <c r="I838">
        <v>425</v>
      </c>
      <c r="J838">
        <v>606</v>
      </c>
      <c r="K838">
        <v>865</v>
      </c>
      <c r="L838" t="s">
        <v>48</v>
      </c>
      <c r="M838" s="11">
        <v>30000</v>
      </c>
      <c r="Q838" t="str">
        <f t="shared" si="27"/>
        <v>Ework Group ABG2.1 Projektledare</v>
      </c>
      <c r="R838" s="61">
        <v>383</v>
      </c>
      <c r="S838" s="61">
        <v>425</v>
      </c>
      <c r="T838" s="61">
        <v>606</v>
      </c>
      <c r="U838" s="61">
        <v>865</v>
      </c>
      <c r="W838" s="61">
        <f t="shared" si="28"/>
        <v>0.03</v>
      </c>
      <c r="Z838" s="61"/>
      <c r="AA838" s="61"/>
      <c r="AB838" s="61"/>
      <c r="AC838" s="61"/>
    </row>
    <row r="839" spans="1:29" x14ac:dyDescent="0.35">
      <c r="A839" t="s">
        <v>106</v>
      </c>
      <c r="B839" t="s">
        <v>107</v>
      </c>
      <c r="C839" t="s">
        <v>8</v>
      </c>
      <c r="D839" t="s">
        <v>50</v>
      </c>
      <c r="E839" t="s">
        <v>2</v>
      </c>
      <c r="F839" t="s">
        <v>63</v>
      </c>
      <c r="G839" t="s">
        <v>14</v>
      </c>
      <c r="H839">
        <v>382.5</v>
      </c>
      <c r="I839">
        <v>425</v>
      </c>
      <c r="J839">
        <v>606</v>
      </c>
      <c r="K839">
        <v>865</v>
      </c>
      <c r="L839" t="s">
        <v>48</v>
      </c>
      <c r="M839" s="11">
        <v>30000</v>
      </c>
      <c r="Q839" t="str">
        <f t="shared" si="27"/>
        <v>Ework Group ABG2.2 Teknisk projektledare</v>
      </c>
      <c r="R839" s="61">
        <v>383</v>
      </c>
      <c r="S839" s="61">
        <v>425</v>
      </c>
      <c r="T839" s="61">
        <v>606</v>
      </c>
      <c r="U839" s="61">
        <v>865</v>
      </c>
      <c r="W839" s="61">
        <f t="shared" si="28"/>
        <v>0.03</v>
      </c>
      <c r="Z839" s="61"/>
      <c r="AA839" s="61"/>
      <c r="AB839" s="61"/>
      <c r="AC839" s="61"/>
    </row>
    <row r="840" spans="1:29" x14ac:dyDescent="0.35">
      <c r="A840" t="s">
        <v>106</v>
      </c>
      <c r="B840" t="s">
        <v>107</v>
      </c>
      <c r="C840" t="s">
        <v>8</v>
      </c>
      <c r="D840" t="s">
        <v>50</v>
      </c>
      <c r="E840" t="s">
        <v>2</v>
      </c>
      <c r="F840" t="s">
        <v>63</v>
      </c>
      <c r="G840" t="s">
        <v>15</v>
      </c>
      <c r="H840">
        <v>382.5</v>
      </c>
      <c r="I840">
        <v>425</v>
      </c>
      <c r="J840">
        <v>606</v>
      </c>
      <c r="K840">
        <v>865</v>
      </c>
      <c r="L840" t="s">
        <v>48</v>
      </c>
      <c r="M840" s="11">
        <v>30000</v>
      </c>
      <c r="Q840" t="str">
        <f t="shared" si="27"/>
        <v>Ework Group ABG2.3 Process-/Förändringsledare</v>
      </c>
      <c r="R840" s="61">
        <v>383</v>
      </c>
      <c r="S840" s="61">
        <v>425</v>
      </c>
      <c r="T840" s="61">
        <v>606</v>
      </c>
      <c r="U840" s="61">
        <v>865</v>
      </c>
      <c r="W840" s="61">
        <f t="shared" si="28"/>
        <v>0.03</v>
      </c>
      <c r="Z840" s="61"/>
      <c r="AA840" s="61"/>
      <c r="AB840" s="61"/>
      <c r="AC840" s="61"/>
    </row>
    <row r="841" spans="1:29" x14ac:dyDescent="0.35">
      <c r="A841" t="s">
        <v>106</v>
      </c>
      <c r="B841" t="s">
        <v>107</v>
      </c>
      <c r="C841" t="s">
        <v>8</v>
      </c>
      <c r="D841" t="s">
        <v>50</v>
      </c>
      <c r="E841" t="s">
        <v>2</v>
      </c>
      <c r="F841" t="s">
        <v>63</v>
      </c>
      <c r="G841" t="s">
        <v>16</v>
      </c>
      <c r="H841">
        <v>382.5</v>
      </c>
      <c r="I841">
        <v>425</v>
      </c>
      <c r="J841">
        <v>606</v>
      </c>
      <c r="K841">
        <v>865</v>
      </c>
      <c r="L841" t="s">
        <v>48</v>
      </c>
      <c r="M841" s="11">
        <v>30000</v>
      </c>
      <c r="Q841" t="str">
        <f t="shared" si="27"/>
        <v>Ework Group ABG2.4 Testledare</v>
      </c>
      <c r="R841" s="61">
        <v>383</v>
      </c>
      <c r="S841" s="61">
        <v>425</v>
      </c>
      <c r="T841" s="61">
        <v>606</v>
      </c>
      <c r="U841" s="61">
        <v>865</v>
      </c>
      <c r="W841" s="61">
        <f t="shared" si="28"/>
        <v>0.03</v>
      </c>
      <c r="Z841" s="61"/>
      <c r="AA841" s="61"/>
      <c r="AB841" s="61"/>
      <c r="AC841" s="61"/>
    </row>
    <row r="842" spans="1:29" x14ac:dyDescent="0.35">
      <c r="A842" t="s">
        <v>106</v>
      </c>
      <c r="B842" t="s">
        <v>107</v>
      </c>
      <c r="C842" t="s">
        <v>8</v>
      </c>
      <c r="D842" t="s">
        <v>50</v>
      </c>
      <c r="E842" t="s">
        <v>2</v>
      </c>
      <c r="F842" t="s">
        <v>63</v>
      </c>
      <c r="G842" t="s">
        <v>17</v>
      </c>
      <c r="H842">
        <v>382.5</v>
      </c>
      <c r="I842">
        <v>425</v>
      </c>
      <c r="J842">
        <v>606</v>
      </c>
      <c r="K842">
        <v>865</v>
      </c>
      <c r="L842" t="s">
        <v>48</v>
      </c>
      <c r="M842" s="11">
        <v>30000</v>
      </c>
      <c r="Q842" t="str">
        <f t="shared" si="27"/>
        <v>Ework Group ABG2.5 IT-controller</v>
      </c>
      <c r="R842" s="61">
        <v>383</v>
      </c>
      <c r="S842" s="61">
        <v>425</v>
      </c>
      <c r="T842" s="61">
        <v>606</v>
      </c>
      <c r="U842" s="61">
        <v>865</v>
      </c>
      <c r="W842" s="61">
        <f t="shared" si="28"/>
        <v>0.03</v>
      </c>
      <c r="Z842" s="61"/>
      <c r="AA842" s="61"/>
      <c r="AB842" s="61"/>
      <c r="AC842" s="61"/>
    </row>
    <row r="843" spans="1:29" x14ac:dyDescent="0.35">
      <c r="A843" t="s">
        <v>106</v>
      </c>
      <c r="B843" t="s">
        <v>107</v>
      </c>
      <c r="C843" t="s">
        <v>8</v>
      </c>
      <c r="D843" t="s">
        <v>51</v>
      </c>
      <c r="E843" t="s">
        <v>2</v>
      </c>
      <c r="F843" t="s">
        <v>63</v>
      </c>
      <c r="G843" t="s">
        <v>18</v>
      </c>
      <c r="H843">
        <v>361.8</v>
      </c>
      <c r="I843">
        <v>402</v>
      </c>
      <c r="J843">
        <v>574</v>
      </c>
      <c r="K843">
        <v>820</v>
      </c>
      <c r="L843" t="s">
        <v>48</v>
      </c>
      <c r="M843" s="11">
        <v>30000</v>
      </c>
      <c r="Q843" t="str">
        <f t="shared" si="27"/>
        <v>Ework Group ABG3.1 Systemutvecklare</v>
      </c>
      <c r="R843" s="61">
        <v>362</v>
      </c>
      <c r="S843" s="61">
        <v>402</v>
      </c>
      <c r="T843" s="61">
        <v>574</v>
      </c>
      <c r="U843" s="61">
        <v>820</v>
      </c>
      <c r="W843" s="61">
        <f t="shared" si="28"/>
        <v>0.03</v>
      </c>
      <c r="Z843" s="61"/>
      <c r="AA843" s="61"/>
      <c r="AB843" s="61"/>
      <c r="AC843" s="61"/>
    </row>
    <row r="844" spans="1:29" x14ac:dyDescent="0.35">
      <c r="A844" t="s">
        <v>106</v>
      </c>
      <c r="B844" t="s">
        <v>107</v>
      </c>
      <c r="C844" t="s">
        <v>8</v>
      </c>
      <c r="D844" t="s">
        <v>51</v>
      </c>
      <c r="E844" t="s">
        <v>2</v>
      </c>
      <c r="F844" t="s">
        <v>63</v>
      </c>
      <c r="G844" t="s">
        <v>19</v>
      </c>
      <c r="H844">
        <v>361.8</v>
      </c>
      <c r="I844">
        <v>402</v>
      </c>
      <c r="J844">
        <v>574</v>
      </c>
      <c r="K844">
        <v>820</v>
      </c>
      <c r="L844" t="s">
        <v>48</v>
      </c>
      <c r="M844" s="11">
        <v>30000</v>
      </c>
      <c r="Q844" t="str">
        <f t="shared" si="27"/>
        <v>Ework Group ABG3.2 Systemintegratör</v>
      </c>
      <c r="R844" s="61">
        <v>362</v>
      </c>
      <c r="S844" s="61">
        <v>402</v>
      </c>
      <c r="T844" s="61">
        <v>574</v>
      </c>
      <c r="U844" s="61">
        <v>820</v>
      </c>
      <c r="W844" s="61">
        <f t="shared" si="28"/>
        <v>0.03</v>
      </c>
      <c r="Z844" s="61"/>
      <c r="AA844" s="61"/>
      <c r="AB844" s="61"/>
      <c r="AC844" s="61"/>
    </row>
    <row r="845" spans="1:29" x14ac:dyDescent="0.35">
      <c r="A845" t="s">
        <v>106</v>
      </c>
      <c r="B845" t="s">
        <v>107</v>
      </c>
      <c r="C845" t="s">
        <v>8</v>
      </c>
      <c r="D845" t="s">
        <v>51</v>
      </c>
      <c r="E845" t="s">
        <v>3</v>
      </c>
      <c r="F845" t="s">
        <v>63</v>
      </c>
      <c r="G845" t="s">
        <v>20</v>
      </c>
      <c r="H845">
        <v>361.8</v>
      </c>
      <c r="I845">
        <v>402</v>
      </c>
      <c r="J845">
        <v>574</v>
      </c>
      <c r="K845">
        <v>820</v>
      </c>
      <c r="L845" t="s">
        <v>48</v>
      </c>
      <c r="M845" s="11">
        <v>30000</v>
      </c>
      <c r="Q845" t="str">
        <f t="shared" si="27"/>
        <v>Ework Group ABG3.3 Tekniker</v>
      </c>
      <c r="R845" s="61">
        <v>362</v>
      </c>
      <c r="S845" s="61">
        <v>402</v>
      </c>
      <c r="T845" s="61">
        <v>574</v>
      </c>
      <c r="U845" s="61">
        <v>820</v>
      </c>
      <c r="W845" s="61">
        <f t="shared" si="28"/>
        <v>0.03</v>
      </c>
      <c r="Z845" s="61"/>
      <c r="AA845" s="61"/>
      <c r="AB845" s="61"/>
      <c r="AC845" s="61"/>
    </row>
    <row r="846" spans="1:29" x14ac:dyDescent="0.35">
      <c r="A846" t="s">
        <v>106</v>
      </c>
      <c r="B846" t="s">
        <v>107</v>
      </c>
      <c r="C846" t="s">
        <v>8</v>
      </c>
      <c r="D846" t="s">
        <v>51</v>
      </c>
      <c r="E846" t="s">
        <v>3</v>
      </c>
      <c r="F846" t="s">
        <v>63</v>
      </c>
      <c r="G846" t="s">
        <v>21</v>
      </c>
      <c r="H846">
        <v>361.8</v>
      </c>
      <c r="I846">
        <v>402</v>
      </c>
      <c r="J846">
        <v>574</v>
      </c>
      <c r="K846">
        <v>820</v>
      </c>
      <c r="L846" t="s">
        <v>48</v>
      </c>
      <c r="M846" s="11">
        <v>30000</v>
      </c>
      <c r="Q846" t="str">
        <f t="shared" si="27"/>
        <v>Ework Group ABG3.4 Testare</v>
      </c>
      <c r="R846" s="61">
        <v>362</v>
      </c>
      <c r="S846" s="61">
        <v>402</v>
      </c>
      <c r="T846" s="61">
        <v>574</v>
      </c>
      <c r="U846" s="61">
        <v>820</v>
      </c>
      <c r="W846" s="61">
        <f t="shared" si="28"/>
        <v>0.03</v>
      </c>
      <c r="Z846" s="61"/>
      <c r="AA846" s="61"/>
      <c r="AB846" s="61"/>
      <c r="AC846" s="61"/>
    </row>
    <row r="847" spans="1:29" x14ac:dyDescent="0.35">
      <c r="A847" t="s">
        <v>106</v>
      </c>
      <c r="B847" t="s">
        <v>107</v>
      </c>
      <c r="C847" t="s">
        <v>8</v>
      </c>
      <c r="D847" t="s">
        <v>52</v>
      </c>
      <c r="E847" t="s">
        <v>2</v>
      </c>
      <c r="F847" t="s">
        <v>63</v>
      </c>
      <c r="G847" t="s">
        <v>53</v>
      </c>
      <c r="H847">
        <v>311.85000000000002</v>
      </c>
      <c r="I847">
        <v>346.5</v>
      </c>
      <c r="J847">
        <v>385</v>
      </c>
      <c r="K847">
        <v>550</v>
      </c>
      <c r="L847" t="s">
        <v>48</v>
      </c>
      <c r="M847" s="11">
        <v>30000</v>
      </c>
      <c r="Q847" t="str">
        <f t="shared" si="27"/>
        <v>Ework Group ABG4.1 Enterprisearkitekt</v>
      </c>
      <c r="R847" s="61">
        <v>312</v>
      </c>
      <c r="S847" s="61">
        <v>347</v>
      </c>
      <c r="T847" s="61">
        <v>385</v>
      </c>
      <c r="U847" s="61">
        <v>550</v>
      </c>
      <c r="W847" s="61">
        <f t="shared" si="28"/>
        <v>0.03</v>
      </c>
      <c r="Z847" s="61"/>
      <c r="AA847" s="61"/>
      <c r="AB847" s="61"/>
      <c r="AC847" s="61"/>
    </row>
    <row r="848" spans="1:29" x14ac:dyDescent="0.35">
      <c r="A848" t="s">
        <v>106</v>
      </c>
      <c r="B848" t="s">
        <v>107</v>
      </c>
      <c r="C848" t="s">
        <v>8</v>
      </c>
      <c r="D848" t="s">
        <v>52</v>
      </c>
      <c r="E848" t="s">
        <v>2</v>
      </c>
      <c r="F848" t="s">
        <v>63</v>
      </c>
      <c r="G848" t="s">
        <v>54</v>
      </c>
      <c r="H848">
        <v>311.85000000000002</v>
      </c>
      <c r="I848">
        <v>346.5</v>
      </c>
      <c r="J848">
        <v>385</v>
      </c>
      <c r="K848">
        <v>550</v>
      </c>
      <c r="L848" t="s">
        <v>48</v>
      </c>
      <c r="M848" s="11">
        <v>30000</v>
      </c>
      <c r="Q848" t="str">
        <f t="shared" si="27"/>
        <v>Ework Group ABG4.2 Verksamhetsarkitekt</v>
      </c>
      <c r="R848" s="61">
        <v>312</v>
      </c>
      <c r="S848" s="61">
        <v>347</v>
      </c>
      <c r="T848" s="61">
        <v>385</v>
      </c>
      <c r="U848" s="61">
        <v>550</v>
      </c>
      <c r="W848" s="61">
        <f t="shared" si="28"/>
        <v>0.03</v>
      </c>
      <c r="Z848" s="61"/>
      <c r="AA848" s="61"/>
      <c r="AB848" s="61"/>
      <c r="AC848" s="61"/>
    </row>
    <row r="849" spans="1:29" x14ac:dyDescent="0.35">
      <c r="A849" t="s">
        <v>106</v>
      </c>
      <c r="B849" t="s">
        <v>107</v>
      </c>
      <c r="C849" t="s">
        <v>8</v>
      </c>
      <c r="D849" t="s">
        <v>52</v>
      </c>
      <c r="E849" t="s">
        <v>2</v>
      </c>
      <c r="F849" t="s">
        <v>63</v>
      </c>
      <c r="G849" t="s">
        <v>55</v>
      </c>
      <c r="H849">
        <v>311.85000000000002</v>
      </c>
      <c r="I849">
        <v>346.5</v>
      </c>
      <c r="J849">
        <v>385</v>
      </c>
      <c r="K849">
        <v>550</v>
      </c>
      <c r="L849" t="s">
        <v>48</v>
      </c>
      <c r="M849" s="11">
        <v>30000</v>
      </c>
      <c r="Q849" t="str">
        <f t="shared" si="27"/>
        <v>Ework Group ABG4.3 Lösningsarkitekt</v>
      </c>
      <c r="R849" s="61">
        <v>312</v>
      </c>
      <c r="S849" s="61">
        <v>347</v>
      </c>
      <c r="T849" s="61">
        <v>385</v>
      </c>
      <c r="U849" s="61">
        <v>550</v>
      </c>
      <c r="W849" s="61">
        <f t="shared" si="28"/>
        <v>0.03</v>
      </c>
      <c r="Z849" s="61"/>
      <c r="AA849" s="61"/>
      <c r="AB849" s="61"/>
      <c r="AC849" s="61"/>
    </row>
    <row r="850" spans="1:29" x14ac:dyDescent="0.35">
      <c r="A850" t="s">
        <v>106</v>
      </c>
      <c r="B850" t="s">
        <v>107</v>
      </c>
      <c r="C850" t="s">
        <v>8</v>
      </c>
      <c r="D850" t="s">
        <v>52</v>
      </c>
      <c r="E850" t="s">
        <v>2</v>
      </c>
      <c r="F850" t="s">
        <v>63</v>
      </c>
      <c r="G850" t="s">
        <v>56</v>
      </c>
      <c r="H850">
        <v>311.85000000000002</v>
      </c>
      <c r="I850">
        <v>346.5</v>
      </c>
      <c r="J850">
        <v>385</v>
      </c>
      <c r="K850">
        <v>550</v>
      </c>
      <c r="L850" t="s">
        <v>48</v>
      </c>
      <c r="M850" s="11">
        <v>30000</v>
      </c>
      <c r="Q850" t="str">
        <f t="shared" si="27"/>
        <v>Ework Group ABG4.4 Mjukvaruarkitekt</v>
      </c>
      <c r="R850" s="61">
        <v>312</v>
      </c>
      <c r="S850" s="61">
        <v>347</v>
      </c>
      <c r="T850" s="61">
        <v>385</v>
      </c>
      <c r="U850" s="61">
        <v>550</v>
      </c>
      <c r="W850" s="61">
        <f t="shared" si="28"/>
        <v>0.03</v>
      </c>
      <c r="Z850" s="61"/>
      <c r="AA850" s="61"/>
      <c r="AB850" s="61"/>
      <c r="AC850" s="61"/>
    </row>
    <row r="851" spans="1:29" x14ac:dyDescent="0.35">
      <c r="A851" t="s">
        <v>106</v>
      </c>
      <c r="B851" t="s">
        <v>107</v>
      </c>
      <c r="C851" t="s">
        <v>8</v>
      </c>
      <c r="D851" t="s">
        <v>52</v>
      </c>
      <c r="E851" t="s">
        <v>2</v>
      </c>
      <c r="F851" t="s">
        <v>63</v>
      </c>
      <c r="G851" t="s">
        <v>57</v>
      </c>
      <c r="H851">
        <v>311.85000000000002</v>
      </c>
      <c r="I851">
        <v>346.5</v>
      </c>
      <c r="J851">
        <v>385</v>
      </c>
      <c r="K851">
        <v>550</v>
      </c>
      <c r="L851" t="s">
        <v>48</v>
      </c>
      <c r="M851" s="11">
        <v>30000</v>
      </c>
      <c r="Q851" t="str">
        <f t="shared" si="27"/>
        <v>Ework Group ABG4.5 Infrastrukturarkitekt</v>
      </c>
      <c r="R851" s="61">
        <v>312</v>
      </c>
      <c r="S851" s="61">
        <v>347</v>
      </c>
      <c r="T851" s="61">
        <v>385</v>
      </c>
      <c r="U851" s="61">
        <v>550</v>
      </c>
      <c r="W851" s="61">
        <f t="shared" si="28"/>
        <v>0.03</v>
      </c>
      <c r="Z851" s="61"/>
      <c r="AA851" s="61"/>
      <c r="AB851" s="61"/>
      <c r="AC851" s="61"/>
    </row>
    <row r="852" spans="1:29" x14ac:dyDescent="0.35">
      <c r="A852" t="s">
        <v>106</v>
      </c>
      <c r="B852" t="s">
        <v>107</v>
      </c>
      <c r="C852" t="s">
        <v>8</v>
      </c>
      <c r="D852" t="s">
        <v>58</v>
      </c>
      <c r="E852" t="s">
        <v>2</v>
      </c>
      <c r="F852" t="s">
        <v>63</v>
      </c>
      <c r="G852" t="s">
        <v>22</v>
      </c>
      <c r="H852">
        <v>306</v>
      </c>
      <c r="I852">
        <v>340</v>
      </c>
      <c r="J852">
        <v>385</v>
      </c>
      <c r="K852">
        <v>550</v>
      </c>
      <c r="L852" t="s">
        <v>48</v>
      </c>
      <c r="M852" s="11">
        <v>30000</v>
      </c>
      <c r="Q852" t="str">
        <f t="shared" si="27"/>
        <v>Ework Group ABG5.1 Säkerhetsstrateg/Säkerhetsanalytiker</v>
      </c>
      <c r="R852" s="61">
        <v>306</v>
      </c>
      <c r="S852" s="61">
        <v>340</v>
      </c>
      <c r="T852" s="61">
        <v>385</v>
      </c>
      <c r="U852" s="61">
        <v>550</v>
      </c>
      <c r="W852" s="61">
        <f t="shared" si="28"/>
        <v>0.03</v>
      </c>
      <c r="Z852" s="61"/>
      <c r="AA852" s="61"/>
      <c r="AB852" s="61"/>
      <c r="AC852" s="61"/>
    </row>
    <row r="853" spans="1:29" x14ac:dyDescent="0.35">
      <c r="A853" t="s">
        <v>106</v>
      </c>
      <c r="B853" t="s">
        <v>107</v>
      </c>
      <c r="C853" t="s">
        <v>8</v>
      </c>
      <c r="D853" t="s">
        <v>58</v>
      </c>
      <c r="E853" t="s">
        <v>2</v>
      </c>
      <c r="F853" t="s">
        <v>63</v>
      </c>
      <c r="G853" t="s">
        <v>23</v>
      </c>
      <c r="H853">
        <v>306</v>
      </c>
      <c r="I853">
        <v>340</v>
      </c>
      <c r="J853">
        <v>385</v>
      </c>
      <c r="K853">
        <v>550</v>
      </c>
      <c r="L853" t="s">
        <v>48</v>
      </c>
      <c r="M853" s="11">
        <v>30000</v>
      </c>
      <c r="Q853" t="str">
        <f t="shared" si="27"/>
        <v>Ework Group ABG5.2 Risk Management</v>
      </c>
      <c r="R853" s="61">
        <v>306</v>
      </c>
      <c r="S853" s="61">
        <v>340</v>
      </c>
      <c r="T853" s="61">
        <v>385</v>
      </c>
      <c r="U853" s="61">
        <v>550</v>
      </c>
      <c r="W853" s="61">
        <f t="shared" si="28"/>
        <v>0.03</v>
      </c>
      <c r="Z853" s="61"/>
      <c r="AA853" s="61"/>
      <c r="AB853" s="61"/>
      <c r="AC853" s="61"/>
    </row>
    <row r="854" spans="1:29" x14ac:dyDescent="0.35">
      <c r="A854" t="s">
        <v>106</v>
      </c>
      <c r="B854" t="s">
        <v>107</v>
      </c>
      <c r="C854" t="s">
        <v>8</v>
      </c>
      <c r="D854" t="s">
        <v>58</v>
      </c>
      <c r="E854" t="s">
        <v>3</v>
      </c>
      <c r="F854" t="s">
        <v>63</v>
      </c>
      <c r="G854" t="s">
        <v>24</v>
      </c>
      <c r="H854">
        <v>306</v>
      </c>
      <c r="I854">
        <v>340</v>
      </c>
      <c r="J854">
        <v>385</v>
      </c>
      <c r="K854">
        <v>550</v>
      </c>
      <c r="L854" t="s">
        <v>48</v>
      </c>
      <c r="M854" s="11">
        <v>30000</v>
      </c>
      <c r="Q854" t="str">
        <f t="shared" si="27"/>
        <v>Ework Group ABG5.3 Säkerhetstekniker</v>
      </c>
      <c r="R854" s="61">
        <v>306</v>
      </c>
      <c r="S854" s="61">
        <v>340</v>
      </c>
      <c r="T854" s="61">
        <v>385</v>
      </c>
      <c r="U854" s="61">
        <v>550</v>
      </c>
      <c r="W854" s="61">
        <f t="shared" si="28"/>
        <v>0.03</v>
      </c>
      <c r="Z854" s="61"/>
      <c r="AA854" s="61"/>
      <c r="AB854" s="61"/>
      <c r="AC854" s="61"/>
    </row>
    <row r="855" spans="1:29" x14ac:dyDescent="0.35">
      <c r="A855" t="s">
        <v>106</v>
      </c>
      <c r="B855" t="s">
        <v>107</v>
      </c>
      <c r="C855" t="s">
        <v>8</v>
      </c>
      <c r="D855" t="s">
        <v>59</v>
      </c>
      <c r="E855" t="s">
        <v>2</v>
      </c>
      <c r="F855" t="s">
        <v>63</v>
      </c>
      <c r="G855" t="s">
        <v>60</v>
      </c>
      <c r="H855">
        <v>306</v>
      </c>
      <c r="I855">
        <v>340</v>
      </c>
      <c r="J855">
        <v>385</v>
      </c>
      <c r="K855">
        <v>550</v>
      </c>
      <c r="L855" t="s">
        <v>48</v>
      </c>
      <c r="M855" s="11">
        <v>30000</v>
      </c>
      <c r="Q855" t="str">
        <f t="shared" si="27"/>
        <v>Ework Group ABG6.1 Webbstrateg</v>
      </c>
      <c r="R855" s="61">
        <v>306</v>
      </c>
      <c r="S855" s="61">
        <v>340</v>
      </c>
      <c r="T855" s="61">
        <v>385</v>
      </c>
      <c r="U855" s="61">
        <v>550</v>
      </c>
      <c r="W855" s="61">
        <f t="shared" si="28"/>
        <v>0.03</v>
      </c>
      <c r="Z855" s="61"/>
      <c r="AA855" s="61"/>
      <c r="AB855" s="61"/>
      <c r="AC855" s="61"/>
    </row>
    <row r="856" spans="1:29" x14ac:dyDescent="0.35">
      <c r="A856" t="s">
        <v>106</v>
      </c>
      <c r="B856" t="s">
        <v>107</v>
      </c>
      <c r="C856" t="s">
        <v>8</v>
      </c>
      <c r="D856" t="s">
        <v>59</v>
      </c>
      <c r="E856" t="s">
        <v>2</v>
      </c>
      <c r="F856" t="s">
        <v>63</v>
      </c>
      <c r="G856" t="s">
        <v>25</v>
      </c>
      <c r="H856">
        <v>306</v>
      </c>
      <c r="I856">
        <v>340</v>
      </c>
      <c r="J856">
        <v>385</v>
      </c>
      <c r="K856">
        <v>550</v>
      </c>
      <c r="L856" t="s">
        <v>48</v>
      </c>
      <c r="M856" s="11">
        <v>30000</v>
      </c>
      <c r="Q856" t="str">
        <f t="shared" si="27"/>
        <v>Ework Group ABG6.2 Interaktionsdesigner</v>
      </c>
      <c r="R856" s="61">
        <v>306</v>
      </c>
      <c r="S856" s="61">
        <v>340</v>
      </c>
      <c r="T856" s="61">
        <v>385</v>
      </c>
      <c r="U856" s="61">
        <v>550</v>
      </c>
      <c r="W856" s="61">
        <f t="shared" si="28"/>
        <v>0.03</v>
      </c>
      <c r="Z856" s="61"/>
      <c r="AA856" s="61"/>
      <c r="AB856" s="61"/>
      <c r="AC856" s="61"/>
    </row>
    <row r="857" spans="1:29" x14ac:dyDescent="0.35">
      <c r="A857" t="s">
        <v>106</v>
      </c>
      <c r="B857" t="s">
        <v>107</v>
      </c>
      <c r="C857" t="s">
        <v>8</v>
      </c>
      <c r="D857" t="s">
        <v>59</v>
      </c>
      <c r="E857" t="s">
        <v>2</v>
      </c>
      <c r="F857" t="s">
        <v>63</v>
      </c>
      <c r="G857" t="s">
        <v>26</v>
      </c>
      <c r="H857">
        <v>306</v>
      </c>
      <c r="I857">
        <v>340</v>
      </c>
      <c r="J857">
        <v>385</v>
      </c>
      <c r="K857">
        <v>550</v>
      </c>
      <c r="L857" t="s">
        <v>48</v>
      </c>
      <c r="M857" s="11">
        <v>30000</v>
      </c>
      <c r="Q857" t="str">
        <f t="shared" si="27"/>
        <v>Ework Group ABG6.3 Grafisk formgivare</v>
      </c>
      <c r="R857" s="61">
        <v>306</v>
      </c>
      <c r="S857" s="61">
        <v>340</v>
      </c>
      <c r="T857" s="61">
        <v>385</v>
      </c>
      <c r="U857" s="61">
        <v>550</v>
      </c>
      <c r="W857" s="61">
        <f t="shared" si="28"/>
        <v>0.03</v>
      </c>
      <c r="Z857" s="61"/>
      <c r="AA857" s="61"/>
      <c r="AB857" s="61"/>
      <c r="AC857" s="61"/>
    </row>
    <row r="858" spans="1:29" x14ac:dyDescent="0.35">
      <c r="A858" t="s">
        <v>106</v>
      </c>
      <c r="B858" t="s">
        <v>107</v>
      </c>
      <c r="C858" t="s">
        <v>8</v>
      </c>
      <c r="D858" t="s">
        <v>59</v>
      </c>
      <c r="E858" t="s">
        <v>3</v>
      </c>
      <c r="F858" t="s">
        <v>63</v>
      </c>
      <c r="G858" t="s">
        <v>27</v>
      </c>
      <c r="H858">
        <v>306</v>
      </c>
      <c r="I858">
        <v>340</v>
      </c>
      <c r="J858">
        <v>385</v>
      </c>
      <c r="K858">
        <v>550</v>
      </c>
      <c r="L858" t="s">
        <v>48</v>
      </c>
      <c r="M858" s="11">
        <v>30000</v>
      </c>
      <c r="Q858" t="str">
        <f t="shared" si="27"/>
        <v>Ework Group ABG6.4 Testare av användbarhet</v>
      </c>
      <c r="R858" s="61">
        <v>306</v>
      </c>
      <c r="S858" s="61">
        <v>340</v>
      </c>
      <c r="T858" s="61">
        <v>385</v>
      </c>
      <c r="U858" s="61">
        <v>550</v>
      </c>
      <c r="W858" s="61">
        <f t="shared" si="28"/>
        <v>0.03</v>
      </c>
      <c r="Z858" s="61"/>
      <c r="AA858" s="61"/>
      <c r="AB858" s="61"/>
      <c r="AC858" s="61"/>
    </row>
    <row r="859" spans="1:29" x14ac:dyDescent="0.35">
      <c r="A859" t="s">
        <v>106</v>
      </c>
      <c r="B859" t="s">
        <v>107</v>
      </c>
      <c r="C859" t="s">
        <v>8</v>
      </c>
      <c r="D859" t="s">
        <v>61</v>
      </c>
      <c r="E859" t="s">
        <v>2</v>
      </c>
      <c r="F859" t="s">
        <v>63</v>
      </c>
      <c r="G859" t="s">
        <v>62</v>
      </c>
      <c r="H859">
        <v>306</v>
      </c>
      <c r="I859">
        <v>340</v>
      </c>
      <c r="J859">
        <v>385</v>
      </c>
      <c r="K859">
        <v>433</v>
      </c>
      <c r="L859" t="s">
        <v>48</v>
      </c>
      <c r="M859" s="11">
        <v>30000</v>
      </c>
      <c r="Q859" t="str">
        <f t="shared" si="27"/>
        <v>Ework Group ABG7.1 Teknikstöd – på plats</v>
      </c>
      <c r="R859" s="61">
        <v>306</v>
      </c>
      <c r="S859" s="61">
        <v>340</v>
      </c>
      <c r="T859" s="61">
        <v>385</v>
      </c>
      <c r="U859" s="61">
        <v>433</v>
      </c>
      <c r="W859" s="61">
        <f t="shared" si="28"/>
        <v>0.03</v>
      </c>
      <c r="Z859" s="61"/>
      <c r="AA859" s="61"/>
      <c r="AB859" s="61"/>
      <c r="AC859" s="61"/>
    </row>
    <row r="860" spans="1:29" x14ac:dyDescent="0.35">
      <c r="A860" t="s">
        <v>139</v>
      </c>
      <c r="B860" t="s">
        <v>108</v>
      </c>
      <c r="C860" t="s">
        <v>2</v>
      </c>
      <c r="D860" t="s">
        <v>47</v>
      </c>
      <c r="E860" t="s">
        <v>2</v>
      </c>
      <c r="F860" t="s">
        <v>63</v>
      </c>
      <c r="G860" t="s">
        <v>10</v>
      </c>
      <c r="H860">
        <v>498.96</v>
      </c>
      <c r="I860">
        <v>554.4</v>
      </c>
      <c r="J860">
        <v>616</v>
      </c>
      <c r="K860">
        <v>880</v>
      </c>
      <c r="L860" t="s">
        <v>48</v>
      </c>
      <c r="M860" s="11">
        <v>24000</v>
      </c>
      <c r="Q860" t="str">
        <f t="shared" si="27"/>
        <v>Luminary Consulting ABA1.1 IT- eller Digitaliseringsstrateg</v>
      </c>
      <c r="R860" s="61">
        <v>499</v>
      </c>
      <c r="S860" s="61">
        <v>554</v>
      </c>
      <c r="T860" s="61">
        <v>616</v>
      </c>
      <c r="U860" s="61">
        <v>880</v>
      </c>
      <c r="W860" s="61">
        <f t="shared" si="28"/>
        <v>2.4E-2</v>
      </c>
      <c r="Z860" s="61"/>
      <c r="AA860" s="61"/>
      <c r="AB860" s="61"/>
      <c r="AC860" s="61"/>
    </row>
    <row r="861" spans="1:29" x14ac:dyDescent="0.35">
      <c r="A861" t="s">
        <v>139</v>
      </c>
      <c r="B861" t="s">
        <v>108</v>
      </c>
      <c r="C861" t="s">
        <v>2</v>
      </c>
      <c r="D861" t="s">
        <v>47</v>
      </c>
      <c r="E861" t="s">
        <v>2</v>
      </c>
      <c r="F861" t="s">
        <v>63</v>
      </c>
      <c r="G861" t="s">
        <v>11</v>
      </c>
      <c r="H861">
        <v>498.96</v>
      </c>
      <c r="I861">
        <v>554.4</v>
      </c>
      <c r="J861">
        <v>616</v>
      </c>
      <c r="K861">
        <v>880</v>
      </c>
      <c r="L861" t="s">
        <v>48</v>
      </c>
      <c r="M861" s="11">
        <v>24000</v>
      </c>
      <c r="Q861" t="str">
        <f t="shared" si="27"/>
        <v>Luminary Consulting ABA1.2 Modelleringsledare</v>
      </c>
      <c r="R861" s="61">
        <v>499</v>
      </c>
      <c r="S861" s="61">
        <v>554</v>
      </c>
      <c r="T861" s="61">
        <v>616</v>
      </c>
      <c r="U861" s="61">
        <v>880</v>
      </c>
      <c r="W861" s="61">
        <f t="shared" si="28"/>
        <v>2.4E-2</v>
      </c>
      <c r="Z861" s="61"/>
      <c r="AA861" s="61"/>
      <c r="AB861" s="61"/>
      <c r="AC861" s="61"/>
    </row>
    <row r="862" spans="1:29" x14ac:dyDescent="0.35">
      <c r="A862" t="s">
        <v>139</v>
      </c>
      <c r="B862" t="s">
        <v>108</v>
      </c>
      <c r="C862" t="s">
        <v>2</v>
      </c>
      <c r="D862" t="s">
        <v>47</v>
      </c>
      <c r="E862" t="s">
        <v>2</v>
      </c>
      <c r="F862" t="s">
        <v>63</v>
      </c>
      <c r="G862" t="s">
        <v>49</v>
      </c>
      <c r="H862">
        <v>498.96</v>
      </c>
      <c r="I862">
        <v>554.4</v>
      </c>
      <c r="J862">
        <v>616</v>
      </c>
      <c r="K862">
        <v>880</v>
      </c>
      <c r="L862" t="s">
        <v>48</v>
      </c>
      <c r="M862" s="11">
        <v>24000</v>
      </c>
      <c r="Q862" t="str">
        <f t="shared" si="27"/>
        <v>Luminary Consulting ABA1.3 Kravställare/Kravanalytiker</v>
      </c>
      <c r="R862" s="61">
        <v>499</v>
      </c>
      <c r="S862" s="61">
        <v>554</v>
      </c>
      <c r="T862" s="61">
        <v>616</v>
      </c>
      <c r="U862" s="61">
        <v>880</v>
      </c>
      <c r="W862" s="61">
        <f t="shared" si="28"/>
        <v>2.4E-2</v>
      </c>
      <c r="Z862" s="61"/>
      <c r="AA862" s="61"/>
      <c r="AB862" s="61"/>
      <c r="AC862" s="61"/>
    </row>
    <row r="863" spans="1:29" x14ac:dyDescent="0.35">
      <c r="A863" t="s">
        <v>139</v>
      </c>
      <c r="B863" t="s">
        <v>108</v>
      </c>
      <c r="C863" t="s">
        <v>2</v>
      </c>
      <c r="D863" t="s">
        <v>47</v>
      </c>
      <c r="E863" t="s">
        <v>2</v>
      </c>
      <c r="F863" t="s">
        <v>63</v>
      </c>
      <c r="G863" t="s">
        <v>12</v>
      </c>
      <c r="H863">
        <v>498.96</v>
      </c>
      <c r="I863">
        <v>554.4</v>
      </c>
      <c r="J863">
        <v>616</v>
      </c>
      <c r="K863">
        <v>880</v>
      </c>
      <c r="L863" t="s">
        <v>48</v>
      </c>
      <c r="M863" s="11">
        <v>24000</v>
      </c>
      <c r="Q863" t="str">
        <f t="shared" si="27"/>
        <v>Luminary Consulting ABA1.4 Metodstöd</v>
      </c>
      <c r="R863" s="61">
        <v>499</v>
      </c>
      <c r="S863" s="61">
        <v>554</v>
      </c>
      <c r="T863" s="61">
        <v>616</v>
      </c>
      <c r="U863" s="61">
        <v>880</v>
      </c>
      <c r="W863" s="61">
        <f t="shared" si="28"/>
        <v>2.4E-2</v>
      </c>
      <c r="Z863" s="61"/>
      <c r="AA863" s="61"/>
      <c r="AB863" s="61"/>
      <c r="AC863" s="61"/>
    </row>
    <row r="864" spans="1:29" x14ac:dyDescent="0.35">
      <c r="A864" t="s">
        <v>139</v>
      </c>
      <c r="B864" t="s">
        <v>108</v>
      </c>
      <c r="C864" t="s">
        <v>2</v>
      </c>
      <c r="D864" t="s">
        <v>50</v>
      </c>
      <c r="E864" t="s">
        <v>2</v>
      </c>
      <c r="F864" t="s">
        <v>63</v>
      </c>
      <c r="G864" t="s">
        <v>13</v>
      </c>
      <c r="H864">
        <v>410.40000000000003</v>
      </c>
      <c r="I864">
        <v>456</v>
      </c>
      <c r="J864">
        <v>651</v>
      </c>
      <c r="K864">
        <v>930</v>
      </c>
      <c r="L864" t="s">
        <v>48</v>
      </c>
      <c r="M864" s="11">
        <v>24000</v>
      </c>
      <c r="Q864" t="str">
        <f t="shared" si="27"/>
        <v>Luminary Consulting ABA2.1 Projektledare</v>
      </c>
      <c r="R864" s="61">
        <v>410</v>
      </c>
      <c r="S864" s="61">
        <v>456</v>
      </c>
      <c r="T864" s="61">
        <v>651</v>
      </c>
      <c r="U864" s="61">
        <v>930</v>
      </c>
      <c r="W864" s="61">
        <f t="shared" si="28"/>
        <v>2.4E-2</v>
      </c>
      <c r="Z864" s="61"/>
      <c r="AA864" s="61"/>
      <c r="AB864" s="61"/>
      <c r="AC864" s="61"/>
    </row>
    <row r="865" spans="1:29" x14ac:dyDescent="0.35">
      <c r="A865" t="s">
        <v>139</v>
      </c>
      <c r="B865" t="s">
        <v>108</v>
      </c>
      <c r="C865" t="s">
        <v>2</v>
      </c>
      <c r="D865" t="s">
        <v>50</v>
      </c>
      <c r="E865" t="s">
        <v>2</v>
      </c>
      <c r="F865" t="s">
        <v>63</v>
      </c>
      <c r="G865" t="s">
        <v>14</v>
      </c>
      <c r="H865">
        <v>410.40000000000003</v>
      </c>
      <c r="I865">
        <v>456</v>
      </c>
      <c r="J865">
        <v>651</v>
      </c>
      <c r="K865">
        <v>930</v>
      </c>
      <c r="L865" t="s">
        <v>48</v>
      </c>
      <c r="M865" s="11">
        <v>24000</v>
      </c>
      <c r="Q865" t="str">
        <f t="shared" si="27"/>
        <v>Luminary Consulting ABA2.2 Teknisk projektledare</v>
      </c>
      <c r="R865" s="61">
        <v>410</v>
      </c>
      <c r="S865" s="61">
        <v>456</v>
      </c>
      <c r="T865" s="61">
        <v>651</v>
      </c>
      <c r="U865" s="61">
        <v>930</v>
      </c>
      <c r="W865" s="61">
        <f t="shared" si="28"/>
        <v>2.4E-2</v>
      </c>
      <c r="Z865" s="61"/>
      <c r="AA865" s="61"/>
      <c r="AB865" s="61"/>
      <c r="AC865" s="61"/>
    </row>
    <row r="866" spans="1:29" x14ac:dyDescent="0.35">
      <c r="A866" t="s">
        <v>139</v>
      </c>
      <c r="B866" t="s">
        <v>108</v>
      </c>
      <c r="C866" t="s">
        <v>2</v>
      </c>
      <c r="D866" t="s">
        <v>50</v>
      </c>
      <c r="E866" t="s">
        <v>2</v>
      </c>
      <c r="F866" t="s">
        <v>63</v>
      </c>
      <c r="G866" t="s">
        <v>15</v>
      </c>
      <c r="H866">
        <v>410.40000000000003</v>
      </c>
      <c r="I866">
        <v>456</v>
      </c>
      <c r="J866">
        <v>651</v>
      </c>
      <c r="K866">
        <v>930</v>
      </c>
      <c r="L866" t="s">
        <v>48</v>
      </c>
      <c r="M866" s="11">
        <v>24000</v>
      </c>
      <c r="Q866" t="str">
        <f t="shared" si="27"/>
        <v>Luminary Consulting ABA2.3 Process-/Förändringsledare</v>
      </c>
      <c r="R866" s="61">
        <v>410</v>
      </c>
      <c r="S866" s="61">
        <v>456</v>
      </c>
      <c r="T866" s="61">
        <v>651</v>
      </c>
      <c r="U866" s="61">
        <v>930</v>
      </c>
      <c r="W866" s="61">
        <f t="shared" si="28"/>
        <v>2.4E-2</v>
      </c>
      <c r="Z866" s="61"/>
      <c r="AA866" s="61"/>
      <c r="AB866" s="61"/>
      <c r="AC866" s="61"/>
    </row>
    <row r="867" spans="1:29" x14ac:dyDescent="0.35">
      <c r="A867" t="s">
        <v>139</v>
      </c>
      <c r="B867" t="s">
        <v>108</v>
      </c>
      <c r="C867" t="s">
        <v>2</v>
      </c>
      <c r="D867" t="s">
        <v>50</v>
      </c>
      <c r="E867" t="s">
        <v>2</v>
      </c>
      <c r="F867" t="s">
        <v>63</v>
      </c>
      <c r="G867" t="s">
        <v>16</v>
      </c>
      <c r="H867">
        <v>410.40000000000003</v>
      </c>
      <c r="I867">
        <v>456</v>
      </c>
      <c r="J867">
        <v>651</v>
      </c>
      <c r="K867">
        <v>930</v>
      </c>
      <c r="L867" t="s">
        <v>48</v>
      </c>
      <c r="M867" s="11">
        <v>24000</v>
      </c>
      <c r="Q867" t="str">
        <f t="shared" si="27"/>
        <v>Luminary Consulting ABA2.4 Testledare</v>
      </c>
      <c r="R867" s="61">
        <v>410</v>
      </c>
      <c r="S867" s="61">
        <v>456</v>
      </c>
      <c r="T867" s="61">
        <v>651</v>
      </c>
      <c r="U867" s="61">
        <v>930</v>
      </c>
      <c r="W867" s="61">
        <f t="shared" si="28"/>
        <v>2.4E-2</v>
      </c>
      <c r="Z867" s="61"/>
      <c r="AA867" s="61"/>
      <c r="AB867" s="61"/>
      <c r="AC867" s="61"/>
    </row>
    <row r="868" spans="1:29" x14ac:dyDescent="0.35">
      <c r="A868" t="s">
        <v>139</v>
      </c>
      <c r="B868" t="s">
        <v>108</v>
      </c>
      <c r="C868" t="s">
        <v>2</v>
      </c>
      <c r="D868" t="s">
        <v>50</v>
      </c>
      <c r="E868" t="s">
        <v>2</v>
      </c>
      <c r="F868" t="s">
        <v>63</v>
      </c>
      <c r="G868" t="s">
        <v>17</v>
      </c>
      <c r="H868">
        <v>410.40000000000003</v>
      </c>
      <c r="I868">
        <v>456</v>
      </c>
      <c r="J868">
        <v>651</v>
      </c>
      <c r="K868">
        <v>930</v>
      </c>
      <c r="L868" t="s">
        <v>48</v>
      </c>
      <c r="M868" s="11">
        <v>24000</v>
      </c>
      <c r="Q868" t="str">
        <f t="shared" si="27"/>
        <v>Luminary Consulting ABA2.5 IT-controller</v>
      </c>
      <c r="R868" s="61">
        <v>410</v>
      </c>
      <c r="S868" s="61">
        <v>456</v>
      </c>
      <c r="T868" s="61">
        <v>651</v>
      </c>
      <c r="U868" s="61">
        <v>930</v>
      </c>
      <c r="W868" s="61">
        <f t="shared" si="28"/>
        <v>2.4E-2</v>
      </c>
      <c r="Z868" s="61"/>
      <c r="AA868" s="61"/>
      <c r="AB868" s="61"/>
      <c r="AC868" s="61"/>
    </row>
    <row r="869" spans="1:29" x14ac:dyDescent="0.35">
      <c r="A869" t="s">
        <v>139</v>
      </c>
      <c r="B869" t="s">
        <v>108</v>
      </c>
      <c r="C869" t="s">
        <v>2</v>
      </c>
      <c r="D869" t="s">
        <v>51</v>
      </c>
      <c r="E869" t="s">
        <v>2</v>
      </c>
      <c r="F869" t="s">
        <v>63</v>
      </c>
      <c r="G869" t="s">
        <v>18</v>
      </c>
      <c r="H869">
        <v>367.2</v>
      </c>
      <c r="I869">
        <v>408</v>
      </c>
      <c r="J869">
        <v>581</v>
      </c>
      <c r="K869">
        <v>830</v>
      </c>
      <c r="L869" t="s">
        <v>48</v>
      </c>
      <c r="M869" s="11">
        <v>24000</v>
      </c>
      <c r="Q869" t="str">
        <f t="shared" si="27"/>
        <v>Luminary Consulting ABA3.1 Systemutvecklare</v>
      </c>
      <c r="R869" s="61">
        <v>367</v>
      </c>
      <c r="S869" s="61">
        <v>408</v>
      </c>
      <c r="T869" s="61">
        <v>581</v>
      </c>
      <c r="U869" s="61">
        <v>830</v>
      </c>
      <c r="W869" s="61">
        <f t="shared" si="28"/>
        <v>2.4E-2</v>
      </c>
      <c r="Z869" s="61"/>
      <c r="AA869" s="61"/>
      <c r="AB869" s="61"/>
      <c r="AC869" s="61"/>
    </row>
    <row r="870" spans="1:29" x14ac:dyDescent="0.35">
      <c r="A870" t="s">
        <v>139</v>
      </c>
      <c r="B870" t="s">
        <v>108</v>
      </c>
      <c r="C870" t="s">
        <v>2</v>
      </c>
      <c r="D870" t="s">
        <v>51</v>
      </c>
      <c r="E870" t="s">
        <v>2</v>
      </c>
      <c r="F870" t="s">
        <v>63</v>
      </c>
      <c r="G870" t="s">
        <v>19</v>
      </c>
      <c r="H870">
        <v>367.2</v>
      </c>
      <c r="I870">
        <v>408</v>
      </c>
      <c r="J870">
        <v>581</v>
      </c>
      <c r="K870">
        <v>830</v>
      </c>
      <c r="L870" t="s">
        <v>48</v>
      </c>
      <c r="M870" s="11">
        <v>24000</v>
      </c>
      <c r="Q870" t="str">
        <f t="shared" si="27"/>
        <v>Luminary Consulting ABA3.2 Systemintegratör</v>
      </c>
      <c r="R870" s="61">
        <v>367</v>
      </c>
      <c r="S870" s="61">
        <v>408</v>
      </c>
      <c r="T870" s="61">
        <v>581</v>
      </c>
      <c r="U870" s="61">
        <v>830</v>
      </c>
      <c r="W870" s="61">
        <f t="shared" si="28"/>
        <v>2.4E-2</v>
      </c>
      <c r="Z870" s="61"/>
      <c r="AA870" s="61"/>
      <c r="AB870" s="61"/>
      <c r="AC870" s="61"/>
    </row>
    <row r="871" spans="1:29" x14ac:dyDescent="0.35">
      <c r="A871" t="s">
        <v>139</v>
      </c>
      <c r="B871" t="s">
        <v>108</v>
      </c>
      <c r="C871" t="s">
        <v>2</v>
      </c>
      <c r="D871" t="s">
        <v>51</v>
      </c>
      <c r="E871" t="s">
        <v>3</v>
      </c>
      <c r="F871" t="s">
        <v>63</v>
      </c>
      <c r="G871" t="s">
        <v>20</v>
      </c>
      <c r="H871">
        <v>367.2</v>
      </c>
      <c r="I871">
        <v>408</v>
      </c>
      <c r="J871">
        <v>581</v>
      </c>
      <c r="K871">
        <v>830</v>
      </c>
      <c r="L871" t="s">
        <v>48</v>
      </c>
      <c r="M871" s="11">
        <v>24000</v>
      </c>
      <c r="Q871" t="str">
        <f t="shared" si="27"/>
        <v>Luminary Consulting ABA3.3 Tekniker</v>
      </c>
      <c r="R871" s="61">
        <v>367</v>
      </c>
      <c r="S871" s="61">
        <v>408</v>
      </c>
      <c r="T871" s="61">
        <v>581</v>
      </c>
      <c r="U871" s="61">
        <v>830</v>
      </c>
      <c r="W871" s="61">
        <f t="shared" si="28"/>
        <v>2.4E-2</v>
      </c>
      <c r="Z871" s="61"/>
      <c r="AA871" s="61"/>
      <c r="AB871" s="61"/>
      <c r="AC871" s="61"/>
    </row>
    <row r="872" spans="1:29" x14ac:dyDescent="0.35">
      <c r="A872" t="s">
        <v>139</v>
      </c>
      <c r="B872" t="s">
        <v>108</v>
      </c>
      <c r="C872" t="s">
        <v>2</v>
      </c>
      <c r="D872" t="s">
        <v>51</v>
      </c>
      <c r="E872" t="s">
        <v>3</v>
      </c>
      <c r="F872" t="s">
        <v>63</v>
      </c>
      <c r="G872" t="s">
        <v>21</v>
      </c>
      <c r="H872">
        <v>367.2</v>
      </c>
      <c r="I872">
        <v>408</v>
      </c>
      <c r="J872">
        <v>581</v>
      </c>
      <c r="K872">
        <v>830</v>
      </c>
      <c r="L872" t="s">
        <v>48</v>
      </c>
      <c r="M872" s="11">
        <v>24000</v>
      </c>
      <c r="Q872" t="str">
        <f t="shared" si="27"/>
        <v>Luminary Consulting ABA3.4 Testare</v>
      </c>
      <c r="R872" s="61">
        <v>367</v>
      </c>
      <c r="S872" s="61">
        <v>408</v>
      </c>
      <c r="T872" s="61">
        <v>581</v>
      </c>
      <c r="U872" s="61">
        <v>830</v>
      </c>
      <c r="W872" s="61">
        <f t="shared" si="28"/>
        <v>2.4E-2</v>
      </c>
      <c r="Z872" s="61"/>
      <c r="AA872" s="61"/>
      <c r="AB872" s="61"/>
      <c r="AC872" s="61"/>
    </row>
    <row r="873" spans="1:29" x14ac:dyDescent="0.35">
      <c r="A873" t="s">
        <v>139</v>
      </c>
      <c r="B873" t="s">
        <v>108</v>
      </c>
      <c r="C873" t="s">
        <v>2</v>
      </c>
      <c r="D873" t="s">
        <v>52</v>
      </c>
      <c r="E873" t="s">
        <v>2</v>
      </c>
      <c r="F873" t="s">
        <v>63</v>
      </c>
      <c r="G873" t="s">
        <v>53</v>
      </c>
      <c r="H873">
        <v>470.61</v>
      </c>
      <c r="I873">
        <v>522.9</v>
      </c>
      <c r="J873">
        <v>581</v>
      </c>
      <c r="K873">
        <v>830</v>
      </c>
      <c r="L873" t="s">
        <v>48</v>
      </c>
      <c r="M873" s="11">
        <v>24000</v>
      </c>
      <c r="Q873" t="str">
        <f t="shared" si="27"/>
        <v>Luminary Consulting ABA4.1 Enterprisearkitekt</v>
      </c>
      <c r="R873" s="61">
        <v>471</v>
      </c>
      <c r="S873" s="61">
        <v>523</v>
      </c>
      <c r="T873" s="61">
        <v>581</v>
      </c>
      <c r="U873" s="61">
        <v>830</v>
      </c>
      <c r="W873" s="61">
        <f t="shared" si="28"/>
        <v>2.4E-2</v>
      </c>
      <c r="Z873" s="61"/>
      <c r="AA873" s="61"/>
      <c r="AB873" s="61"/>
      <c r="AC873" s="61"/>
    </row>
    <row r="874" spans="1:29" x14ac:dyDescent="0.35">
      <c r="A874" t="s">
        <v>139</v>
      </c>
      <c r="B874" t="s">
        <v>108</v>
      </c>
      <c r="C874" t="s">
        <v>2</v>
      </c>
      <c r="D874" t="s">
        <v>52</v>
      </c>
      <c r="E874" t="s">
        <v>2</v>
      </c>
      <c r="F874" t="s">
        <v>63</v>
      </c>
      <c r="G874" t="s">
        <v>54</v>
      </c>
      <c r="H874">
        <v>470.61</v>
      </c>
      <c r="I874">
        <v>522.9</v>
      </c>
      <c r="J874">
        <v>581</v>
      </c>
      <c r="K874">
        <v>830</v>
      </c>
      <c r="L874" t="s">
        <v>48</v>
      </c>
      <c r="M874" s="11">
        <v>24000</v>
      </c>
      <c r="Q874" t="str">
        <f t="shared" si="27"/>
        <v>Luminary Consulting ABA4.2 Verksamhetsarkitekt</v>
      </c>
      <c r="R874" s="61">
        <v>471</v>
      </c>
      <c r="S874" s="61">
        <v>523</v>
      </c>
      <c r="T874" s="61">
        <v>581</v>
      </c>
      <c r="U874" s="61">
        <v>830</v>
      </c>
      <c r="W874" s="61">
        <f t="shared" si="28"/>
        <v>2.4E-2</v>
      </c>
      <c r="Z874" s="61"/>
      <c r="AA874" s="61"/>
      <c r="AB874" s="61"/>
      <c r="AC874" s="61"/>
    </row>
    <row r="875" spans="1:29" x14ac:dyDescent="0.35">
      <c r="A875" t="s">
        <v>139</v>
      </c>
      <c r="B875" t="s">
        <v>108</v>
      </c>
      <c r="C875" t="s">
        <v>2</v>
      </c>
      <c r="D875" t="s">
        <v>52</v>
      </c>
      <c r="E875" t="s">
        <v>2</v>
      </c>
      <c r="F875" t="s">
        <v>63</v>
      </c>
      <c r="G875" t="s">
        <v>55</v>
      </c>
      <c r="H875">
        <v>470.61</v>
      </c>
      <c r="I875">
        <v>522.9</v>
      </c>
      <c r="J875">
        <v>581</v>
      </c>
      <c r="K875">
        <v>830</v>
      </c>
      <c r="L875" t="s">
        <v>48</v>
      </c>
      <c r="M875" s="11">
        <v>24000</v>
      </c>
      <c r="Q875" t="str">
        <f t="shared" si="27"/>
        <v>Luminary Consulting ABA4.3 Lösningsarkitekt</v>
      </c>
      <c r="R875" s="61">
        <v>471</v>
      </c>
      <c r="S875" s="61">
        <v>523</v>
      </c>
      <c r="T875" s="61">
        <v>581</v>
      </c>
      <c r="U875" s="61">
        <v>830</v>
      </c>
      <c r="W875" s="61">
        <f t="shared" si="28"/>
        <v>2.4E-2</v>
      </c>
      <c r="Z875" s="61"/>
      <c r="AA875" s="61"/>
      <c r="AB875" s="61"/>
      <c r="AC875" s="61"/>
    </row>
    <row r="876" spans="1:29" x14ac:dyDescent="0.35">
      <c r="A876" t="s">
        <v>139</v>
      </c>
      <c r="B876" t="s">
        <v>108</v>
      </c>
      <c r="C876" t="s">
        <v>2</v>
      </c>
      <c r="D876" t="s">
        <v>52</v>
      </c>
      <c r="E876" t="s">
        <v>2</v>
      </c>
      <c r="F876" t="s">
        <v>63</v>
      </c>
      <c r="G876" t="s">
        <v>56</v>
      </c>
      <c r="H876">
        <v>470.61</v>
      </c>
      <c r="I876">
        <v>522.9</v>
      </c>
      <c r="J876">
        <v>581</v>
      </c>
      <c r="K876">
        <v>830</v>
      </c>
      <c r="L876" t="s">
        <v>48</v>
      </c>
      <c r="M876" s="11">
        <v>24000</v>
      </c>
      <c r="Q876" t="str">
        <f t="shared" si="27"/>
        <v>Luminary Consulting ABA4.4 Mjukvaruarkitekt</v>
      </c>
      <c r="R876" s="61">
        <v>471</v>
      </c>
      <c r="S876" s="61">
        <v>523</v>
      </c>
      <c r="T876" s="61">
        <v>581</v>
      </c>
      <c r="U876" s="61">
        <v>830</v>
      </c>
      <c r="W876" s="61">
        <f t="shared" si="28"/>
        <v>2.4E-2</v>
      </c>
      <c r="Z876" s="61"/>
      <c r="AA876" s="61"/>
      <c r="AB876" s="61"/>
      <c r="AC876" s="61"/>
    </row>
    <row r="877" spans="1:29" x14ac:dyDescent="0.35">
      <c r="A877" t="s">
        <v>139</v>
      </c>
      <c r="B877" t="s">
        <v>108</v>
      </c>
      <c r="C877" t="s">
        <v>2</v>
      </c>
      <c r="D877" t="s">
        <v>52</v>
      </c>
      <c r="E877" t="s">
        <v>2</v>
      </c>
      <c r="F877" t="s">
        <v>63</v>
      </c>
      <c r="G877" t="s">
        <v>57</v>
      </c>
      <c r="H877">
        <v>470.61</v>
      </c>
      <c r="I877">
        <v>522.9</v>
      </c>
      <c r="J877">
        <v>581</v>
      </c>
      <c r="K877">
        <v>830</v>
      </c>
      <c r="L877" t="s">
        <v>48</v>
      </c>
      <c r="M877" s="11">
        <v>24000</v>
      </c>
      <c r="Q877" t="str">
        <f t="shared" si="27"/>
        <v>Luminary Consulting ABA4.5 Infrastrukturarkitekt</v>
      </c>
      <c r="R877" s="61">
        <v>471</v>
      </c>
      <c r="S877" s="61">
        <v>523</v>
      </c>
      <c r="T877" s="61">
        <v>581</v>
      </c>
      <c r="U877" s="61">
        <v>830</v>
      </c>
      <c r="W877" s="61">
        <f t="shared" si="28"/>
        <v>2.4E-2</v>
      </c>
      <c r="Z877" s="61"/>
      <c r="AA877" s="61"/>
      <c r="AB877" s="61"/>
      <c r="AC877" s="61"/>
    </row>
    <row r="878" spans="1:29" x14ac:dyDescent="0.35">
      <c r="A878" t="s">
        <v>139</v>
      </c>
      <c r="B878" t="s">
        <v>108</v>
      </c>
      <c r="C878" t="s">
        <v>2</v>
      </c>
      <c r="D878" t="s">
        <v>58</v>
      </c>
      <c r="E878" t="s">
        <v>2</v>
      </c>
      <c r="F878" t="s">
        <v>63</v>
      </c>
      <c r="G878" t="s">
        <v>22</v>
      </c>
      <c r="H878">
        <v>367.2</v>
      </c>
      <c r="I878">
        <v>408</v>
      </c>
      <c r="J878">
        <v>581</v>
      </c>
      <c r="K878">
        <v>830</v>
      </c>
      <c r="L878" t="s">
        <v>48</v>
      </c>
      <c r="M878" s="11">
        <v>24000</v>
      </c>
      <c r="Q878" t="str">
        <f t="shared" si="27"/>
        <v>Luminary Consulting ABA5.1 Säkerhetsstrateg/Säkerhetsanalytiker</v>
      </c>
      <c r="R878" s="61">
        <v>367</v>
      </c>
      <c r="S878" s="61">
        <v>408</v>
      </c>
      <c r="T878" s="61">
        <v>581</v>
      </c>
      <c r="U878" s="61">
        <v>830</v>
      </c>
      <c r="W878" s="61">
        <f t="shared" si="28"/>
        <v>2.4E-2</v>
      </c>
      <c r="Z878" s="61"/>
      <c r="AA878" s="61"/>
      <c r="AB878" s="61"/>
      <c r="AC878" s="61"/>
    </row>
    <row r="879" spans="1:29" x14ac:dyDescent="0.35">
      <c r="A879" t="s">
        <v>139</v>
      </c>
      <c r="B879" t="s">
        <v>108</v>
      </c>
      <c r="C879" t="s">
        <v>2</v>
      </c>
      <c r="D879" t="s">
        <v>58</v>
      </c>
      <c r="E879" t="s">
        <v>2</v>
      </c>
      <c r="F879" t="s">
        <v>64</v>
      </c>
      <c r="G879" t="s">
        <v>23</v>
      </c>
      <c r="H879">
        <v>367.2</v>
      </c>
      <c r="I879">
        <v>408</v>
      </c>
      <c r="J879">
        <v>581</v>
      </c>
      <c r="K879">
        <v>830</v>
      </c>
      <c r="L879" t="s">
        <v>48</v>
      </c>
      <c r="M879" s="11">
        <v>24000</v>
      </c>
      <c r="Q879" t="str">
        <f t="shared" si="27"/>
        <v>Luminary Consulting ABA5.2 Risk Management</v>
      </c>
      <c r="R879" s="61" t="s">
        <v>214</v>
      </c>
      <c r="S879" s="61" t="s">
        <v>214</v>
      </c>
      <c r="T879" s="61" t="s">
        <v>214</v>
      </c>
      <c r="U879" s="61" t="s">
        <v>214</v>
      </c>
      <c r="W879" s="61">
        <f t="shared" si="28"/>
        <v>2.4E-2</v>
      </c>
      <c r="Z879" s="61"/>
      <c r="AA879" s="61"/>
      <c r="AB879" s="61"/>
      <c r="AC879" s="61"/>
    </row>
    <row r="880" spans="1:29" x14ac:dyDescent="0.35">
      <c r="A880" t="s">
        <v>139</v>
      </c>
      <c r="B880" t="s">
        <v>108</v>
      </c>
      <c r="C880" t="s">
        <v>2</v>
      </c>
      <c r="D880" t="s">
        <v>58</v>
      </c>
      <c r="E880" t="s">
        <v>3</v>
      </c>
      <c r="F880" t="s">
        <v>63</v>
      </c>
      <c r="G880" t="s">
        <v>24</v>
      </c>
      <c r="H880">
        <v>360</v>
      </c>
      <c r="I880">
        <v>400</v>
      </c>
      <c r="J880">
        <v>560</v>
      </c>
      <c r="K880">
        <v>800</v>
      </c>
      <c r="L880" t="s">
        <v>48</v>
      </c>
      <c r="M880" s="11">
        <v>24000</v>
      </c>
      <c r="Q880" t="str">
        <f t="shared" si="27"/>
        <v>Luminary Consulting ABA5.3 Säkerhetstekniker</v>
      </c>
      <c r="R880" s="61">
        <v>360</v>
      </c>
      <c r="S880" s="61">
        <v>400</v>
      </c>
      <c r="T880" s="61">
        <v>560</v>
      </c>
      <c r="U880" s="61">
        <v>800</v>
      </c>
      <c r="W880" s="61">
        <f t="shared" si="28"/>
        <v>2.4E-2</v>
      </c>
      <c r="Z880" s="61"/>
      <c r="AA880" s="61"/>
      <c r="AB880" s="61"/>
      <c r="AC880" s="61"/>
    </row>
    <row r="881" spans="1:29" x14ac:dyDescent="0.35">
      <c r="A881" t="s">
        <v>139</v>
      </c>
      <c r="B881" t="s">
        <v>108</v>
      </c>
      <c r="C881" t="s">
        <v>2</v>
      </c>
      <c r="D881" t="s">
        <v>59</v>
      </c>
      <c r="E881" t="s">
        <v>2</v>
      </c>
      <c r="F881" t="s">
        <v>63</v>
      </c>
      <c r="G881" t="s">
        <v>60</v>
      </c>
      <c r="H881">
        <v>367.2</v>
      </c>
      <c r="I881">
        <v>408</v>
      </c>
      <c r="J881">
        <v>581</v>
      </c>
      <c r="K881">
        <v>830</v>
      </c>
      <c r="L881" t="s">
        <v>48</v>
      </c>
      <c r="M881" s="11">
        <v>24000</v>
      </c>
      <c r="Q881" t="str">
        <f t="shared" si="27"/>
        <v>Luminary Consulting ABA6.1 Webbstrateg</v>
      </c>
      <c r="R881" s="61">
        <v>367</v>
      </c>
      <c r="S881" s="61">
        <v>408</v>
      </c>
      <c r="T881" s="61">
        <v>581</v>
      </c>
      <c r="U881" s="61">
        <v>830</v>
      </c>
      <c r="W881" s="61">
        <f t="shared" si="28"/>
        <v>2.4E-2</v>
      </c>
      <c r="Z881" s="61"/>
      <c r="AA881" s="61"/>
      <c r="AB881" s="61"/>
      <c r="AC881" s="61"/>
    </row>
    <row r="882" spans="1:29" x14ac:dyDescent="0.35">
      <c r="A882" t="s">
        <v>139</v>
      </c>
      <c r="B882" t="s">
        <v>108</v>
      </c>
      <c r="C882" t="s">
        <v>2</v>
      </c>
      <c r="D882" t="s">
        <v>59</v>
      </c>
      <c r="E882" t="s">
        <v>2</v>
      </c>
      <c r="F882" t="s">
        <v>63</v>
      </c>
      <c r="G882" t="s">
        <v>25</v>
      </c>
      <c r="H882">
        <v>367.2</v>
      </c>
      <c r="I882">
        <v>408</v>
      </c>
      <c r="J882">
        <v>581</v>
      </c>
      <c r="K882">
        <v>830</v>
      </c>
      <c r="L882" t="s">
        <v>48</v>
      </c>
      <c r="M882" s="11">
        <v>24000</v>
      </c>
      <c r="Q882" t="str">
        <f t="shared" si="27"/>
        <v>Luminary Consulting ABA6.2 Interaktionsdesigner</v>
      </c>
      <c r="R882" s="61">
        <v>367</v>
      </c>
      <c r="S882" s="61">
        <v>408</v>
      </c>
      <c r="T882" s="61">
        <v>581</v>
      </c>
      <c r="U882" s="61">
        <v>830</v>
      </c>
      <c r="W882" s="61">
        <f t="shared" si="28"/>
        <v>2.4E-2</v>
      </c>
      <c r="Z882" s="61"/>
      <c r="AA882" s="61"/>
      <c r="AB882" s="61"/>
      <c r="AC882" s="61"/>
    </row>
    <row r="883" spans="1:29" x14ac:dyDescent="0.35">
      <c r="A883" t="s">
        <v>139</v>
      </c>
      <c r="B883" t="s">
        <v>108</v>
      </c>
      <c r="C883" t="s">
        <v>2</v>
      </c>
      <c r="D883" t="s">
        <v>59</v>
      </c>
      <c r="E883" t="s">
        <v>2</v>
      </c>
      <c r="F883" t="s">
        <v>63</v>
      </c>
      <c r="G883" t="s">
        <v>26</v>
      </c>
      <c r="H883">
        <v>367.2</v>
      </c>
      <c r="I883">
        <v>408</v>
      </c>
      <c r="J883">
        <v>581</v>
      </c>
      <c r="K883">
        <v>830</v>
      </c>
      <c r="L883" t="s">
        <v>48</v>
      </c>
      <c r="M883" s="11">
        <v>24000</v>
      </c>
      <c r="Q883" t="str">
        <f t="shared" si="27"/>
        <v>Luminary Consulting ABA6.3 Grafisk formgivare</v>
      </c>
      <c r="R883" s="61">
        <v>367</v>
      </c>
      <c r="S883" s="61">
        <v>408</v>
      </c>
      <c r="T883" s="61">
        <v>581</v>
      </c>
      <c r="U883" s="61">
        <v>830</v>
      </c>
      <c r="W883" s="61">
        <f t="shared" si="28"/>
        <v>2.4E-2</v>
      </c>
      <c r="Z883" s="61"/>
      <c r="AA883" s="61"/>
      <c r="AB883" s="61"/>
      <c r="AC883" s="61"/>
    </row>
    <row r="884" spans="1:29" x14ac:dyDescent="0.35">
      <c r="A884" t="s">
        <v>139</v>
      </c>
      <c r="B884" t="s">
        <v>108</v>
      </c>
      <c r="C884" t="s">
        <v>2</v>
      </c>
      <c r="D884" t="s">
        <v>59</v>
      </c>
      <c r="E884" t="s">
        <v>3</v>
      </c>
      <c r="F884" t="s">
        <v>63</v>
      </c>
      <c r="G884" t="s">
        <v>27</v>
      </c>
      <c r="H884">
        <v>308.7</v>
      </c>
      <c r="I884">
        <v>343</v>
      </c>
      <c r="J884">
        <v>490</v>
      </c>
      <c r="K884">
        <v>700</v>
      </c>
      <c r="L884" t="s">
        <v>48</v>
      </c>
      <c r="M884" s="11">
        <v>24000</v>
      </c>
      <c r="Q884" t="str">
        <f t="shared" si="27"/>
        <v>Luminary Consulting ABA6.4 Testare av användbarhet</v>
      </c>
      <c r="R884" s="61">
        <v>309</v>
      </c>
      <c r="S884" s="61">
        <v>343</v>
      </c>
      <c r="T884" s="61">
        <v>490</v>
      </c>
      <c r="U884" s="61">
        <v>700</v>
      </c>
      <c r="W884" s="61">
        <f t="shared" si="28"/>
        <v>2.4E-2</v>
      </c>
      <c r="Z884" s="61"/>
      <c r="AA884" s="61"/>
      <c r="AB884" s="61"/>
      <c r="AC884" s="61"/>
    </row>
    <row r="885" spans="1:29" x14ac:dyDescent="0.35">
      <c r="A885" t="s">
        <v>139</v>
      </c>
      <c r="B885" t="s">
        <v>108</v>
      </c>
      <c r="C885" t="s">
        <v>2</v>
      </c>
      <c r="D885" t="s">
        <v>61</v>
      </c>
      <c r="E885" t="s">
        <v>2</v>
      </c>
      <c r="F885" t="s">
        <v>63</v>
      </c>
      <c r="G885" t="s">
        <v>62</v>
      </c>
      <c r="H885">
        <v>308.7</v>
      </c>
      <c r="I885">
        <v>343</v>
      </c>
      <c r="J885">
        <v>490</v>
      </c>
      <c r="K885">
        <v>700</v>
      </c>
      <c r="L885" t="s">
        <v>48</v>
      </c>
      <c r="M885" s="11">
        <v>24000</v>
      </c>
      <c r="Q885" t="str">
        <f t="shared" si="27"/>
        <v>Luminary Consulting ABA7.1 Teknikstöd – på plats</v>
      </c>
      <c r="R885" s="61">
        <v>309</v>
      </c>
      <c r="S885" s="61">
        <v>343</v>
      </c>
      <c r="T885" s="61">
        <v>490</v>
      </c>
      <c r="U885" s="61">
        <v>700</v>
      </c>
      <c r="W885" s="61">
        <f t="shared" si="28"/>
        <v>2.4E-2</v>
      </c>
      <c r="Z885" s="61"/>
      <c r="AA885" s="61"/>
      <c r="AB885" s="61"/>
      <c r="AC885" s="61"/>
    </row>
    <row r="886" spans="1:29" x14ac:dyDescent="0.35">
      <c r="A886" t="s">
        <v>139</v>
      </c>
      <c r="B886" t="s">
        <v>108</v>
      </c>
      <c r="C886" t="s">
        <v>3</v>
      </c>
      <c r="D886" t="s">
        <v>47</v>
      </c>
      <c r="E886" t="s">
        <v>2</v>
      </c>
      <c r="F886" t="s">
        <v>63</v>
      </c>
      <c r="G886" t="s">
        <v>10</v>
      </c>
      <c r="H886">
        <v>498.96</v>
      </c>
      <c r="I886">
        <v>554.4</v>
      </c>
      <c r="J886">
        <v>616</v>
      </c>
      <c r="K886">
        <v>880</v>
      </c>
      <c r="L886" t="s">
        <v>48</v>
      </c>
      <c r="M886" s="11">
        <v>30000</v>
      </c>
      <c r="Q886" t="str">
        <f t="shared" si="27"/>
        <v>Luminary Consulting ABB1.1 IT- eller Digitaliseringsstrateg</v>
      </c>
      <c r="R886" s="61">
        <v>499</v>
      </c>
      <c r="S886" s="61">
        <v>554</v>
      </c>
      <c r="T886" s="61">
        <v>616</v>
      </c>
      <c r="U886" s="61">
        <v>880</v>
      </c>
      <c r="W886" s="61">
        <f t="shared" si="28"/>
        <v>0.03</v>
      </c>
      <c r="Z886" s="61"/>
      <c r="AA886" s="61"/>
      <c r="AB886" s="61"/>
      <c r="AC886" s="61"/>
    </row>
    <row r="887" spans="1:29" x14ac:dyDescent="0.35">
      <c r="A887" t="s">
        <v>139</v>
      </c>
      <c r="B887" t="s">
        <v>108</v>
      </c>
      <c r="C887" t="s">
        <v>3</v>
      </c>
      <c r="D887" t="s">
        <v>47</v>
      </c>
      <c r="E887" t="s">
        <v>2</v>
      </c>
      <c r="F887" t="s">
        <v>63</v>
      </c>
      <c r="G887" t="s">
        <v>11</v>
      </c>
      <c r="H887">
        <v>498.96</v>
      </c>
      <c r="I887">
        <v>554.4</v>
      </c>
      <c r="J887">
        <v>616</v>
      </c>
      <c r="K887">
        <v>880</v>
      </c>
      <c r="L887" t="s">
        <v>48</v>
      </c>
      <c r="M887" s="11">
        <v>30000</v>
      </c>
      <c r="Q887" t="str">
        <f t="shared" si="27"/>
        <v>Luminary Consulting ABB1.2 Modelleringsledare</v>
      </c>
      <c r="R887" s="61">
        <v>499</v>
      </c>
      <c r="S887" s="61">
        <v>554</v>
      </c>
      <c r="T887" s="61">
        <v>616</v>
      </c>
      <c r="U887" s="61">
        <v>880</v>
      </c>
      <c r="W887" s="61">
        <f t="shared" si="28"/>
        <v>0.03</v>
      </c>
      <c r="Z887" s="61"/>
      <c r="AA887" s="61"/>
      <c r="AB887" s="61"/>
      <c r="AC887" s="61"/>
    </row>
    <row r="888" spans="1:29" x14ac:dyDescent="0.35">
      <c r="A888" t="s">
        <v>139</v>
      </c>
      <c r="B888" t="s">
        <v>108</v>
      </c>
      <c r="C888" t="s">
        <v>3</v>
      </c>
      <c r="D888" t="s">
        <v>47</v>
      </c>
      <c r="E888" t="s">
        <v>2</v>
      </c>
      <c r="F888" t="s">
        <v>63</v>
      </c>
      <c r="G888" t="s">
        <v>49</v>
      </c>
      <c r="H888">
        <v>498.96</v>
      </c>
      <c r="I888">
        <v>554.4</v>
      </c>
      <c r="J888">
        <v>616</v>
      </c>
      <c r="K888">
        <v>880</v>
      </c>
      <c r="L888" t="s">
        <v>48</v>
      </c>
      <c r="M888" s="11">
        <v>30000</v>
      </c>
      <c r="Q888" t="str">
        <f t="shared" si="27"/>
        <v>Luminary Consulting ABB1.3 Kravställare/Kravanalytiker</v>
      </c>
      <c r="R888" s="61">
        <v>499</v>
      </c>
      <c r="S888" s="61">
        <v>554</v>
      </c>
      <c r="T888" s="61">
        <v>616</v>
      </c>
      <c r="U888" s="61">
        <v>880</v>
      </c>
      <c r="W888" s="61">
        <f t="shared" si="28"/>
        <v>0.03</v>
      </c>
      <c r="Z888" s="61"/>
      <c r="AA888" s="61"/>
      <c r="AB888" s="61"/>
      <c r="AC888" s="61"/>
    </row>
    <row r="889" spans="1:29" x14ac:dyDescent="0.35">
      <c r="A889" t="s">
        <v>139</v>
      </c>
      <c r="B889" t="s">
        <v>108</v>
      </c>
      <c r="C889" t="s">
        <v>3</v>
      </c>
      <c r="D889" t="s">
        <v>47</v>
      </c>
      <c r="E889" t="s">
        <v>2</v>
      </c>
      <c r="F889" t="s">
        <v>63</v>
      </c>
      <c r="G889" t="s">
        <v>12</v>
      </c>
      <c r="H889">
        <v>498.96</v>
      </c>
      <c r="I889">
        <v>554.4</v>
      </c>
      <c r="J889">
        <v>616</v>
      </c>
      <c r="K889">
        <v>880</v>
      </c>
      <c r="L889" t="s">
        <v>48</v>
      </c>
      <c r="M889" s="11">
        <v>30000</v>
      </c>
      <c r="Q889" t="str">
        <f t="shared" si="27"/>
        <v>Luminary Consulting ABB1.4 Metodstöd</v>
      </c>
      <c r="R889" s="61">
        <v>499</v>
      </c>
      <c r="S889" s="61">
        <v>554</v>
      </c>
      <c r="T889" s="61">
        <v>616</v>
      </c>
      <c r="U889" s="61">
        <v>880</v>
      </c>
      <c r="W889" s="61">
        <f t="shared" si="28"/>
        <v>0.03</v>
      </c>
      <c r="Z889" s="61"/>
      <c r="AA889" s="61"/>
      <c r="AB889" s="61"/>
      <c r="AC889" s="61"/>
    </row>
    <row r="890" spans="1:29" x14ac:dyDescent="0.35">
      <c r="A890" t="s">
        <v>139</v>
      </c>
      <c r="B890" t="s">
        <v>108</v>
      </c>
      <c r="C890" t="s">
        <v>3</v>
      </c>
      <c r="D890" t="s">
        <v>50</v>
      </c>
      <c r="E890" t="s">
        <v>2</v>
      </c>
      <c r="F890" t="s">
        <v>63</v>
      </c>
      <c r="G890" t="s">
        <v>13</v>
      </c>
      <c r="H890">
        <v>410.40000000000003</v>
      </c>
      <c r="I890">
        <v>456</v>
      </c>
      <c r="J890">
        <v>651</v>
      </c>
      <c r="K890">
        <v>930</v>
      </c>
      <c r="L890" t="s">
        <v>48</v>
      </c>
      <c r="M890" s="11">
        <v>30000</v>
      </c>
      <c r="Q890" t="str">
        <f t="shared" si="27"/>
        <v>Luminary Consulting ABB2.1 Projektledare</v>
      </c>
      <c r="R890" s="61">
        <v>410</v>
      </c>
      <c r="S890" s="61">
        <v>456</v>
      </c>
      <c r="T890" s="61">
        <v>651</v>
      </c>
      <c r="U890" s="61">
        <v>930</v>
      </c>
      <c r="W890" s="61">
        <f t="shared" si="28"/>
        <v>0.03</v>
      </c>
      <c r="Z890" s="61"/>
      <c r="AA890" s="61"/>
      <c r="AB890" s="61"/>
      <c r="AC890" s="61"/>
    </row>
    <row r="891" spans="1:29" x14ac:dyDescent="0.35">
      <c r="A891" t="s">
        <v>139</v>
      </c>
      <c r="B891" t="s">
        <v>108</v>
      </c>
      <c r="C891" t="s">
        <v>3</v>
      </c>
      <c r="D891" t="s">
        <v>50</v>
      </c>
      <c r="E891" t="s">
        <v>2</v>
      </c>
      <c r="F891" t="s">
        <v>63</v>
      </c>
      <c r="G891" t="s">
        <v>14</v>
      </c>
      <c r="H891">
        <v>410.40000000000003</v>
      </c>
      <c r="I891">
        <v>456</v>
      </c>
      <c r="J891">
        <v>651</v>
      </c>
      <c r="K891">
        <v>930</v>
      </c>
      <c r="L891" t="s">
        <v>48</v>
      </c>
      <c r="M891" s="11">
        <v>30000</v>
      </c>
      <c r="Q891" t="str">
        <f t="shared" si="27"/>
        <v>Luminary Consulting ABB2.2 Teknisk projektledare</v>
      </c>
      <c r="R891" s="61">
        <v>410</v>
      </c>
      <c r="S891" s="61">
        <v>456</v>
      </c>
      <c r="T891" s="61">
        <v>651</v>
      </c>
      <c r="U891" s="61">
        <v>930</v>
      </c>
      <c r="W891" s="61">
        <f t="shared" si="28"/>
        <v>0.03</v>
      </c>
      <c r="Z891" s="61"/>
      <c r="AA891" s="61"/>
      <c r="AB891" s="61"/>
      <c r="AC891" s="61"/>
    </row>
    <row r="892" spans="1:29" x14ac:dyDescent="0.35">
      <c r="A892" t="s">
        <v>139</v>
      </c>
      <c r="B892" t="s">
        <v>108</v>
      </c>
      <c r="C892" t="s">
        <v>3</v>
      </c>
      <c r="D892" t="s">
        <v>50</v>
      </c>
      <c r="E892" t="s">
        <v>2</v>
      </c>
      <c r="F892" t="s">
        <v>63</v>
      </c>
      <c r="G892" t="s">
        <v>15</v>
      </c>
      <c r="H892">
        <v>410.40000000000003</v>
      </c>
      <c r="I892">
        <v>456</v>
      </c>
      <c r="J892">
        <v>651</v>
      </c>
      <c r="K892">
        <v>930</v>
      </c>
      <c r="L892" t="s">
        <v>48</v>
      </c>
      <c r="M892" s="11">
        <v>30000</v>
      </c>
      <c r="Q892" t="str">
        <f t="shared" si="27"/>
        <v>Luminary Consulting ABB2.3 Process-/Förändringsledare</v>
      </c>
      <c r="R892" s="61">
        <v>410</v>
      </c>
      <c r="S892" s="61">
        <v>456</v>
      </c>
      <c r="T892" s="61">
        <v>651</v>
      </c>
      <c r="U892" s="61">
        <v>930</v>
      </c>
      <c r="W892" s="61">
        <f t="shared" si="28"/>
        <v>0.03</v>
      </c>
      <c r="Z892" s="61"/>
      <c r="AA892" s="61"/>
      <c r="AB892" s="61"/>
      <c r="AC892" s="61"/>
    </row>
    <row r="893" spans="1:29" x14ac:dyDescent="0.35">
      <c r="A893" t="s">
        <v>139</v>
      </c>
      <c r="B893" t="s">
        <v>108</v>
      </c>
      <c r="C893" t="s">
        <v>3</v>
      </c>
      <c r="D893" t="s">
        <v>50</v>
      </c>
      <c r="E893" t="s">
        <v>2</v>
      </c>
      <c r="F893" t="s">
        <v>63</v>
      </c>
      <c r="G893" t="s">
        <v>16</v>
      </c>
      <c r="H893">
        <v>410.40000000000003</v>
      </c>
      <c r="I893">
        <v>456</v>
      </c>
      <c r="J893">
        <v>651</v>
      </c>
      <c r="K893">
        <v>930</v>
      </c>
      <c r="L893" t="s">
        <v>48</v>
      </c>
      <c r="M893" s="11">
        <v>30000</v>
      </c>
      <c r="Q893" t="str">
        <f t="shared" si="27"/>
        <v>Luminary Consulting ABB2.4 Testledare</v>
      </c>
      <c r="R893" s="61">
        <v>410</v>
      </c>
      <c r="S893" s="61">
        <v>456</v>
      </c>
      <c r="T893" s="61">
        <v>651</v>
      </c>
      <c r="U893" s="61">
        <v>930</v>
      </c>
      <c r="W893" s="61">
        <f t="shared" si="28"/>
        <v>0.03</v>
      </c>
      <c r="Z893" s="61"/>
      <c r="AA893" s="61"/>
      <c r="AB893" s="61"/>
      <c r="AC893" s="61"/>
    </row>
    <row r="894" spans="1:29" x14ac:dyDescent="0.35">
      <c r="A894" t="s">
        <v>139</v>
      </c>
      <c r="B894" t="s">
        <v>108</v>
      </c>
      <c r="C894" t="s">
        <v>3</v>
      </c>
      <c r="D894" t="s">
        <v>50</v>
      </c>
      <c r="E894" t="s">
        <v>2</v>
      </c>
      <c r="F894" t="s">
        <v>63</v>
      </c>
      <c r="G894" t="s">
        <v>17</v>
      </c>
      <c r="H894">
        <v>410.40000000000003</v>
      </c>
      <c r="I894">
        <v>456</v>
      </c>
      <c r="J894">
        <v>651</v>
      </c>
      <c r="K894">
        <v>930</v>
      </c>
      <c r="L894" t="s">
        <v>48</v>
      </c>
      <c r="M894" s="11">
        <v>30000</v>
      </c>
      <c r="Q894" t="str">
        <f t="shared" si="27"/>
        <v>Luminary Consulting ABB2.5 IT-controller</v>
      </c>
      <c r="R894" s="61">
        <v>410</v>
      </c>
      <c r="S894" s="61">
        <v>456</v>
      </c>
      <c r="T894" s="61">
        <v>651</v>
      </c>
      <c r="U894" s="61">
        <v>930</v>
      </c>
      <c r="W894" s="61">
        <f t="shared" si="28"/>
        <v>0.03</v>
      </c>
      <c r="Z894" s="61"/>
      <c r="AA894" s="61"/>
      <c r="AB894" s="61"/>
      <c r="AC894" s="61"/>
    </row>
    <row r="895" spans="1:29" x14ac:dyDescent="0.35">
      <c r="A895" t="s">
        <v>139</v>
      </c>
      <c r="B895" t="s">
        <v>108</v>
      </c>
      <c r="C895" t="s">
        <v>3</v>
      </c>
      <c r="D895" t="s">
        <v>51</v>
      </c>
      <c r="E895" t="s">
        <v>2</v>
      </c>
      <c r="F895" t="s">
        <v>63</v>
      </c>
      <c r="G895" t="s">
        <v>18</v>
      </c>
      <c r="H895">
        <v>367.2</v>
      </c>
      <c r="I895">
        <v>408</v>
      </c>
      <c r="J895">
        <v>581</v>
      </c>
      <c r="K895">
        <v>830</v>
      </c>
      <c r="L895" t="s">
        <v>48</v>
      </c>
      <c r="M895" s="11">
        <v>30000</v>
      </c>
      <c r="Q895" t="str">
        <f t="shared" si="27"/>
        <v>Luminary Consulting ABB3.1 Systemutvecklare</v>
      </c>
      <c r="R895" s="61">
        <v>367</v>
      </c>
      <c r="S895" s="61">
        <v>408</v>
      </c>
      <c r="T895" s="61">
        <v>581</v>
      </c>
      <c r="U895" s="61">
        <v>830</v>
      </c>
      <c r="W895" s="61">
        <f t="shared" si="28"/>
        <v>0.03</v>
      </c>
      <c r="Z895" s="61"/>
      <c r="AA895" s="61"/>
      <c r="AB895" s="61"/>
      <c r="AC895" s="61"/>
    </row>
    <row r="896" spans="1:29" x14ac:dyDescent="0.35">
      <c r="A896" t="s">
        <v>139</v>
      </c>
      <c r="B896" t="s">
        <v>108</v>
      </c>
      <c r="C896" t="s">
        <v>3</v>
      </c>
      <c r="D896" t="s">
        <v>51</v>
      </c>
      <c r="E896" t="s">
        <v>2</v>
      </c>
      <c r="F896" t="s">
        <v>63</v>
      </c>
      <c r="G896" t="s">
        <v>19</v>
      </c>
      <c r="H896">
        <v>367.2</v>
      </c>
      <c r="I896">
        <v>408</v>
      </c>
      <c r="J896">
        <v>581</v>
      </c>
      <c r="K896">
        <v>830</v>
      </c>
      <c r="L896" t="s">
        <v>48</v>
      </c>
      <c r="M896" s="11">
        <v>30000</v>
      </c>
      <c r="Q896" t="str">
        <f t="shared" si="27"/>
        <v>Luminary Consulting ABB3.2 Systemintegratör</v>
      </c>
      <c r="R896" s="61">
        <v>367</v>
      </c>
      <c r="S896" s="61">
        <v>408</v>
      </c>
      <c r="T896" s="61">
        <v>581</v>
      </c>
      <c r="U896" s="61">
        <v>830</v>
      </c>
      <c r="W896" s="61">
        <f t="shared" si="28"/>
        <v>0.03</v>
      </c>
      <c r="Z896" s="61"/>
      <c r="AA896" s="61"/>
      <c r="AB896" s="61"/>
      <c r="AC896" s="61"/>
    </row>
    <row r="897" spans="1:29" x14ac:dyDescent="0.35">
      <c r="A897" t="s">
        <v>139</v>
      </c>
      <c r="B897" t="s">
        <v>108</v>
      </c>
      <c r="C897" t="s">
        <v>3</v>
      </c>
      <c r="D897" t="s">
        <v>51</v>
      </c>
      <c r="E897" t="s">
        <v>3</v>
      </c>
      <c r="F897" t="s">
        <v>63</v>
      </c>
      <c r="G897" t="s">
        <v>20</v>
      </c>
      <c r="H897">
        <v>367.2</v>
      </c>
      <c r="I897">
        <v>408</v>
      </c>
      <c r="J897">
        <v>581</v>
      </c>
      <c r="K897">
        <v>830</v>
      </c>
      <c r="L897" t="s">
        <v>48</v>
      </c>
      <c r="M897" s="11">
        <v>30000</v>
      </c>
      <c r="Q897" t="str">
        <f t="shared" si="27"/>
        <v>Luminary Consulting ABB3.3 Tekniker</v>
      </c>
      <c r="R897" s="61">
        <v>367</v>
      </c>
      <c r="S897" s="61">
        <v>408</v>
      </c>
      <c r="T897" s="61">
        <v>581</v>
      </c>
      <c r="U897" s="61">
        <v>830</v>
      </c>
      <c r="W897" s="61">
        <f t="shared" si="28"/>
        <v>0.03</v>
      </c>
      <c r="Z897" s="61"/>
      <c r="AA897" s="61"/>
      <c r="AB897" s="61"/>
      <c r="AC897" s="61"/>
    </row>
    <row r="898" spans="1:29" x14ac:dyDescent="0.35">
      <c r="A898" t="s">
        <v>139</v>
      </c>
      <c r="B898" t="s">
        <v>108</v>
      </c>
      <c r="C898" t="s">
        <v>3</v>
      </c>
      <c r="D898" t="s">
        <v>51</v>
      </c>
      <c r="E898" t="s">
        <v>3</v>
      </c>
      <c r="F898" t="s">
        <v>63</v>
      </c>
      <c r="G898" t="s">
        <v>21</v>
      </c>
      <c r="H898">
        <v>367.2</v>
      </c>
      <c r="I898">
        <v>408</v>
      </c>
      <c r="J898">
        <v>581</v>
      </c>
      <c r="K898">
        <v>830</v>
      </c>
      <c r="L898" t="s">
        <v>48</v>
      </c>
      <c r="M898" s="11">
        <v>30000</v>
      </c>
      <c r="Q898" t="str">
        <f t="shared" si="27"/>
        <v>Luminary Consulting ABB3.4 Testare</v>
      </c>
      <c r="R898" s="61">
        <v>367</v>
      </c>
      <c r="S898" s="61">
        <v>408</v>
      </c>
      <c r="T898" s="61">
        <v>581</v>
      </c>
      <c r="U898" s="61">
        <v>830</v>
      </c>
      <c r="W898" s="61">
        <f t="shared" si="28"/>
        <v>0.03</v>
      </c>
      <c r="Z898" s="61"/>
      <c r="AA898" s="61"/>
      <c r="AB898" s="61"/>
      <c r="AC898" s="61"/>
    </row>
    <row r="899" spans="1:29" x14ac:dyDescent="0.35">
      <c r="A899" t="s">
        <v>139</v>
      </c>
      <c r="B899" t="s">
        <v>108</v>
      </c>
      <c r="C899" t="s">
        <v>3</v>
      </c>
      <c r="D899" t="s">
        <v>52</v>
      </c>
      <c r="E899" t="s">
        <v>2</v>
      </c>
      <c r="F899" t="s">
        <v>63</v>
      </c>
      <c r="G899" t="s">
        <v>53</v>
      </c>
      <c r="H899">
        <v>470.61</v>
      </c>
      <c r="I899">
        <v>522.9</v>
      </c>
      <c r="J899">
        <v>581</v>
      </c>
      <c r="K899">
        <v>830</v>
      </c>
      <c r="L899" t="s">
        <v>48</v>
      </c>
      <c r="M899" s="11">
        <v>30000</v>
      </c>
      <c r="Q899" t="str">
        <f t="shared" ref="Q899:Q962" si="29">$A899&amp;$C899&amp;$G899</f>
        <v>Luminary Consulting ABB4.1 Enterprisearkitekt</v>
      </c>
      <c r="R899" s="61">
        <v>471</v>
      </c>
      <c r="S899" s="61">
        <v>523</v>
      </c>
      <c r="T899" s="61">
        <v>581</v>
      </c>
      <c r="U899" s="61">
        <v>830</v>
      </c>
      <c r="W899" s="61">
        <f t="shared" ref="W899:W962" si="30">M899/1000000</f>
        <v>0.03</v>
      </c>
      <c r="Z899" s="61"/>
      <c r="AA899" s="61"/>
      <c r="AB899" s="61"/>
      <c r="AC899" s="61"/>
    </row>
    <row r="900" spans="1:29" x14ac:dyDescent="0.35">
      <c r="A900" t="s">
        <v>139</v>
      </c>
      <c r="B900" t="s">
        <v>108</v>
      </c>
      <c r="C900" t="s">
        <v>3</v>
      </c>
      <c r="D900" t="s">
        <v>52</v>
      </c>
      <c r="E900" t="s">
        <v>2</v>
      </c>
      <c r="F900" t="s">
        <v>63</v>
      </c>
      <c r="G900" t="s">
        <v>54</v>
      </c>
      <c r="H900">
        <v>470.61</v>
      </c>
      <c r="I900">
        <v>522.9</v>
      </c>
      <c r="J900">
        <v>581</v>
      </c>
      <c r="K900">
        <v>830</v>
      </c>
      <c r="L900" t="s">
        <v>48</v>
      </c>
      <c r="M900" s="11">
        <v>30000</v>
      </c>
      <c r="Q900" t="str">
        <f t="shared" si="29"/>
        <v>Luminary Consulting ABB4.2 Verksamhetsarkitekt</v>
      </c>
      <c r="R900" s="61">
        <v>471</v>
      </c>
      <c r="S900" s="61">
        <v>523</v>
      </c>
      <c r="T900" s="61">
        <v>581</v>
      </c>
      <c r="U900" s="61">
        <v>830</v>
      </c>
      <c r="W900" s="61">
        <f t="shared" si="30"/>
        <v>0.03</v>
      </c>
      <c r="Z900" s="61"/>
      <c r="AA900" s="61"/>
      <c r="AB900" s="61"/>
      <c r="AC900" s="61"/>
    </row>
    <row r="901" spans="1:29" x14ac:dyDescent="0.35">
      <c r="A901" t="s">
        <v>139</v>
      </c>
      <c r="B901" t="s">
        <v>108</v>
      </c>
      <c r="C901" t="s">
        <v>3</v>
      </c>
      <c r="D901" t="s">
        <v>52</v>
      </c>
      <c r="E901" t="s">
        <v>2</v>
      </c>
      <c r="F901" t="s">
        <v>63</v>
      </c>
      <c r="G901" t="s">
        <v>55</v>
      </c>
      <c r="H901">
        <v>470.61</v>
      </c>
      <c r="I901">
        <v>522.9</v>
      </c>
      <c r="J901">
        <v>581</v>
      </c>
      <c r="K901">
        <v>830</v>
      </c>
      <c r="L901" t="s">
        <v>48</v>
      </c>
      <c r="M901" s="11">
        <v>30000</v>
      </c>
      <c r="Q901" t="str">
        <f t="shared" si="29"/>
        <v>Luminary Consulting ABB4.3 Lösningsarkitekt</v>
      </c>
      <c r="R901" s="61">
        <v>471</v>
      </c>
      <c r="S901" s="61">
        <v>523</v>
      </c>
      <c r="T901" s="61">
        <v>581</v>
      </c>
      <c r="U901" s="61">
        <v>830</v>
      </c>
      <c r="W901" s="61">
        <f t="shared" si="30"/>
        <v>0.03</v>
      </c>
      <c r="Z901" s="61"/>
      <c r="AA901" s="61"/>
      <c r="AB901" s="61"/>
      <c r="AC901" s="61"/>
    </row>
    <row r="902" spans="1:29" x14ac:dyDescent="0.35">
      <c r="A902" t="s">
        <v>139</v>
      </c>
      <c r="B902" t="s">
        <v>108</v>
      </c>
      <c r="C902" t="s">
        <v>3</v>
      </c>
      <c r="D902" t="s">
        <v>52</v>
      </c>
      <c r="E902" t="s">
        <v>2</v>
      </c>
      <c r="F902" t="s">
        <v>63</v>
      </c>
      <c r="G902" t="s">
        <v>56</v>
      </c>
      <c r="H902">
        <v>470.61</v>
      </c>
      <c r="I902">
        <v>522.9</v>
      </c>
      <c r="J902">
        <v>581</v>
      </c>
      <c r="K902">
        <v>830</v>
      </c>
      <c r="L902" t="s">
        <v>48</v>
      </c>
      <c r="M902" s="11">
        <v>30000</v>
      </c>
      <c r="Q902" t="str">
        <f t="shared" si="29"/>
        <v>Luminary Consulting ABB4.4 Mjukvaruarkitekt</v>
      </c>
      <c r="R902" s="61">
        <v>471</v>
      </c>
      <c r="S902" s="61">
        <v>523</v>
      </c>
      <c r="T902" s="61">
        <v>581</v>
      </c>
      <c r="U902" s="61">
        <v>830</v>
      </c>
      <c r="W902" s="61">
        <f t="shared" si="30"/>
        <v>0.03</v>
      </c>
      <c r="Z902" s="61"/>
      <c r="AA902" s="61"/>
      <c r="AB902" s="61"/>
      <c r="AC902" s="61"/>
    </row>
    <row r="903" spans="1:29" x14ac:dyDescent="0.35">
      <c r="A903" t="s">
        <v>139</v>
      </c>
      <c r="B903" t="s">
        <v>108</v>
      </c>
      <c r="C903" t="s">
        <v>3</v>
      </c>
      <c r="D903" t="s">
        <v>52</v>
      </c>
      <c r="E903" t="s">
        <v>2</v>
      </c>
      <c r="F903" t="s">
        <v>63</v>
      </c>
      <c r="G903" t="s">
        <v>57</v>
      </c>
      <c r="H903">
        <v>470.61</v>
      </c>
      <c r="I903">
        <v>522.9</v>
      </c>
      <c r="J903">
        <v>581</v>
      </c>
      <c r="K903">
        <v>830</v>
      </c>
      <c r="L903" t="s">
        <v>48</v>
      </c>
      <c r="M903" s="11">
        <v>30000</v>
      </c>
      <c r="Q903" t="str">
        <f t="shared" si="29"/>
        <v>Luminary Consulting ABB4.5 Infrastrukturarkitekt</v>
      </c>
      <c r="R903" s="61">
        <v>471</v>
      </c>
      <c r="S903" s="61">
        <v>523</v>
      </c>
      <c r="T903" s="61">
        <v>581</v>
      </c>
      <c r="U903" s="61">
        <v>830</v>
      </c>
      <c r="W903" s="61">
        <f t="shared" si="30"/>
        <v>0.03</v>
      </c>
      <c r="Z903" s="61"/>
      <c r="AA903" s="61"/>
      <c r="AB903" s="61"/>
      <c r="AC903" s="61"/>
    </row>
    <row r="904" spans="1:29" x14ac:dyDescent="0.35">
      <c r="A904" t="s">
        <v>139</v>
      </c>
      <c r="B904" t="s">
        <v>108</v>
      </c>
      <c r="C904" t="s">
        <v>3</v>
      </c>
      <c r="D904" t="s">
        <v>58</v>
      </c>
      <c r="E904" t="s">
        <v>2</v>
      </c>
      <c r="F904" t="s">
        <v>63</v>
      </c>
      <c r="G904" t="s">
        <v>22</v>
      </c>
      <c r="H904">
        <v>367.2</v>
      </c>
      <c r="I904">
        <v>408</v>
      </c>
      <c r="J904">
        <v>581</v>
      </c>
      <c r="K904">
        <v>830</v>
      </c>
      <c r="L904" t="s">
        <v>48</v>
      </c>
      <c r="M904" s="11">
        <v>30000</v>
      </c>
      <c r="Q904" t="str">
        <f t="shared" si="29"/>
        <v>Luminary Consulting ABB5.1 Säkerhetsstrateg/Säkerhetsanalytiker</v>
      </c>
      <c r="R904" s="61">
        <v>367</v>
      </c>
      <c r="S904" s="61">
        <v>408</v>
      </c>
      <c r="T904" s="61">
        <v>581</v>
      </c>
      <c r="U904" s="61">
        <v>830</v>
      </c>
      <c r="W904" s="61">
        <f t="shared" si="30"/>
        <v>0.03</v>
      </c>
      <c r="Z904" s="61"/>
      <c r="AA904" s="61"/>
      <c r="AB904" s="61"/>
      <c r="AC904" s="61"/>
    </row>
    <row r="905" spans="1:29" x14ac:dyDescent="0.35">
      <c r="A905" t="s">
        <v>139</v>
      </c>
      <c r="B905" t="s">
        <v>108</v>
      </c>
      <c r="C905" t="s">
        <v>3</v>
      </c>
      <c r="D905" t="s">
        <v>58</v>
      </c>
      <c r="E905" t="s">
        <v>2</v>
      </c>
      <c r="F905" t="s">
        <v>64</v>
      </c>
      <c r="G905" t="s">
        <v>23</v>
      </c>
      <c r="H905">
        <v>367.2</v>
      </c>
      <c r="I905">
        <v>408</v>
      </c>
      <c r="J905">
        <v>581</v>
      </c>
      <c r="K905">
        <v>830</v>
      </c>
      <c r="L905" t="s">
        <v>48</v>
      </c>
      <c r="M905" s="11">
        <v>30000</v>
      </c>
      <c r="Q905" t="str">
        <f t="shared" si="29"/>
        <v>Luminary Consulting ABB5.2 Risk Management</v>
      </c>
      <c r="R905" s="61" t="s">
        <v>214</v>
      </c>
      <c r="S905" s="61" t="s">
        <v>214</v>
      </c>
      <c r="T905" s="61" t="s">
        <v>214</v>
      </c>
      <c r="U905" s="61" t="s">
        <v>214</v>
      </c>
      <c r="W905" s="61">
        <f t="shared" si="30"/>
        <v>0.03</v>
      </c>
      <c r="Z905" s="61"/>
      <c r="AA905" s="61"/>
      <c r="AB905" s="61"/>
      <c r="AC905" s="61"/>
    </row>
    <row r="906" spans="1:29" x14ac:dyDescent="0.35">
      <c r="A906" t="s">
        <v>139</v>
      </c>
      <c r="B906" t="s">
        <v>108</v>
      </c>
      <c r="C906" t="s">
        <v>3</v>
      </c>
      <c r="D906" t="s">
        <v>58</v>
      </c>
      <c r="E906" t="s">
        <v>3</v>
      </c>
      <c r="F906" t="s">
        <v>63</v>
      </c>
      <c r="G906" t="s">
        <v>24</v>
      </c>
      <c r="H906">
        <v>360</v>
      </c>
      <c r="I906">
        <v>400</v>
      </c>
      <c r="J906">
        <v>560</v>
      </c>
      <c r="K906">
        <v>800</v>
      </c>
      <c r="L906" t="s">
        <v>48</v>
      </c>
      <c r="M906" s="11">
        <v>30000</v>
      </c>
      <c r="Q906" t="str">
        <f t="shared" si="29"/>
        <v>Luminary Consulting ABB5.3 Säkerhetstekniker</v>
      </c>
      <c r="R906" s="61">
        <v>360</v>
      </c>
      <c r="S906" s="61">
        <v>400</v>
      </c>
      <c r="T906" s="61">
        <v>560</v>
      </c>
      <c r="U906" s="61">
        <v>800</v>
      </c>
      <c r="W906" s="61">
        <f t="shared" si="30"/>
        <v>0.03</v>
      </c>
      <c r="Z906" s="61"/>
      <c r="AA906" s="61"/>
      <c r="AB906" s="61"/>
      <c r="AC906" s="61"/>
    </row>
    <row r="907" spans="1:29" x14ac:dyDescent="0.35">
      <c r="A907" t="s">
        <v>139</v>
      </c>
      <c r="B907" t="s">
        <v>108</v>
      </c>
      <c r="C907" t="s">
        <v>3</v>
      </c>
      <c r="D907" t="s">
        <v>59</v>
      </c>
      <c r="E907" t="s">
        <v>2</v>
      </c>
      <c r="F907" t="s">
        <v>63</v>
      </c>
      <c r="G907" t="s">
        <v>60</v>
      </c>
      <c r="H907">
        <v>367.2</v>
      </c>
      <c r="I907">
        <v>408</v>
      </c>
      <c r="J907">
        <v>581</v>
      </c>
      <c r="K907">
        <v>830</v>
      </c>
      <c r="L907" t="s">
        <v>48</v>
      </c>
      <c r="M907" s="11">
        <v>30000</v>
      </c>
      <c r="Q907" t="str">
        <f t="shared" si="29"/>
        <v>Luminary Consulting ABB6.1 Webbstrateg</v>
      </c>
      <c r="R907" s="61">
        <v>367</v>
      </c>
      <c r="S907" s="61">
        <v>408</v>
      </c>
      <c r="T907" s="61">
        <v>581</v>
      </c>
      <c r="U907" s="61">
        <v>830</v>
      </c>
      <c r="W907" s="61">
        <f t="shared" si="30"/>
        <v>0.03</v>
      </c>
      <c r="Z907" s="61"/>
      <c r="AA907" s="61"/>
      <c r="AB907" s="61"/>
      <c r="AC907" s="61"/>
    </row>
    <row r="908" spans="1:29" x14ac:dyDescent="0.35">
      <c r="A908" t="s">
        <v>139</v>
      </c>
      <c r="B908" t="s">
        <v>108</v>
      </c>
      <c r="C908" t="s">
        <v>3</v>
      </c>
      <c r="D908" t="s">
        <v>59</v>
      </c>
      <c r="E908" t="s">
        <v>2</v>
      </c>
      <c r="F908" t="s">
        <v>63</v>
      </c>
      <c r="G908" t="s">
        <v>25</v>
      </c>
      <c r="H908">
        <v>367.2</v>
      </c>
      <c r="I908">
        <v>408</v>
      </c>
      <c r="J908">
        <v>581</v>
      </c>
      <c r="K908">
        <v>830</v>
      </c>
      <c r="L908" t="s">
        <v>48</v>
      </c>
      <c r="M908" s="11">
        <v>30000</v>
      </c>
      <c r="Q908" t="str">
        <f t="shared" si="29"/>
        <v>Luminary Consulting ABB6.2 Interaktionsdesigner</v>
      </c>
      <c r="R908" s="61">
        <v>367</v>
      </c>
      <c r="S908" s="61">
        <v>408</v>
      </c>
      <c r="T908" s="61">
        <v>581</v>
      </c>
      <c r="U908" s="61">
        <v>830</v>
      </c>
      <c r="W908" s="61">
        <f t="shared" si="30"/>
        <v>0.03</v>
      </c>
      <c r="Z908" s="61"/>
      <c r="AA908" s="61"/>
      <c r="AB908" s="61"/>
      <c r="AC908" s="61"/>
    </row>
    <row r="909" spans="1:29" x14ac:dyDescent="0.35">
      <c r="A909" t="s">
        <v>139</v>
      </c>
      <c r="B909" t="s">
        <v>108</v>
      </c>
      <c r="C909" t="s">
        <v>3</v>
      </c>
      <c r="D909" t="s">
        <v>59</v>
      </c>
      <c r="E909" t="s">
        <v>2</v>
      </c>
      <c r="F909" t="s">
        <v>63</v>
      </c>
      <c r="G909" t="s">
        <v>26</v>
      </c>
      <c r="H909">
        <v>367.2</v>
      </c>
      <c r="I909">
        <v>408</v>
      </c>
      <c r="J909">
        <v>581</v>
      </c>
      <c r="K909">
        <v>830</v>
      </c>
      <c r="L909" t="s">
        <v>48</v>
      </c>
      <c r="M909" s="11">
        <v>30000</v>
      </c>
      <c r="Q909" t="str">
        <f t="shared" si="29"/>
        <v>Luminary Consulting ABB6.3 Grafisk formgivare</v>
      </c>
      <c r="R909" s="61">
        <v>367</v>
      </c>
      <c r="S909" s="61">
        <v>408</v>
      </c>
      <c r="T909" s="61">
        <v>581</v>
      </c>
      <c r="U909" s="61">
        <v>830</v>
      </c>
      <c r="W909" s="61">
        <f t="shared" si="30"/>
        <v>0.03</v>
      </c>
      <c r="Z909" s="61"/>
      <c r="AA909" s="61"/>
      <c r="AB909" s="61"/>
      <c r="AC909" s="61"/>
    </row>
    <row r="910" spans="1:29" x14ac:dyDescent="0.35">
      <c r="A910" t="s">
        <v>139</v>
      </c>
      <c r="B910" t="s">
        <v>108</v>
      </c>
      <c r="C910" t="s">
        <v>3</v>
      </c>
      <c r="D910" t="s">
        <v>59</v>
      </c>
      <c r="E910" t="s">
        <v>3</v>
      </c>
      <c r="F910" t="s">
        <v>63</v>
      </c>
      <c r="G910" t="s">
        <v>27</v>
      </c>
      <c r="H910">
        <v>308.7</v>
      </c>
      <c r="I910">
        <v>343</v>
      </c>
      <c r="J910">
        <v>490</v>
      </c>
      <c r="K910">
        <v>700</v>
      </c>
      <c r="L910" t="s">
        <v>48</v>
      </c>
      <c r="M910" s="11">
        <v>30000</v>
      </c>
      <c r="Q910" t="str">
        <f t="shared" si="29"/>
        <v>Luminary Consulting ABB6.4 Testare av användbarhet</v>
      </c>
      <c r="R910" s="61">
        <v>309</v>
      </c>
      <c r="S910" s="61">
        <v>343</v>
      </c>
      <c r="T910" s="61">
        <v>490</v>
      </c>
      <c r="U910" s="61">
        <v>700</v>
      </c>
      <c r="W910" s="61">
        <f t="shared" si="30"/>
        <v>0.03</v>
      </c>
      <c r="Z910" s="61"/>
      <c r="AA910" s="61"/>
      <c r="AB910" s="61"/>
      <c r="AC910" s="61"/>
    </row>
    <row r="911" spans="1:29" x14ac:dyDescent="0.35">
      <c r="A911" t="s">
        <v>139</v>
      </c>
      <c r="B911" t="s">
        <v>108</v>
      </c>
      <c r="C911" t="s">
        <v>3</v>
      </c>
      <c r="D911" t="s">
        <v>61</v>
      </c>
      <c r="E911" t="s">
        <v>2</v>
      </c>
      <c r="F911" t="s">
        <v>63</v>
      </c>
      <c r="G911" t="s">
        <v>62</v>
      </c>
      <c r="H911">
        <v>308.7</v>
      </c>
      <c r="I911">
        <v>343</v>
      </c>
      <c r="J911">
        <v>490</v>
      </c>
      <c r="K911">
        <v>700</v>
      </c>
      <c r="L911" t="s">
        <v>48</v>
      </c>
      <c r="M911" s="11">
        <v>30000</v>
      </c>
      <c r="Q911" t="str">
        <f t="shared" si="29"/>
        <v>Luminary Consulting ABB7.1 Teknikstöd – på plats</v>
      </c>
      <c r="R911" s="61">
        <v>309</v>
      </c>
      <c r="S911" s="61">
        <v>343</v>
      </c>
      <c r="T911" s="61">
        <v>490</v>
      </c>
      <c r="U911" s="61">
        <v>700</v>
      </c>
      <c r="W911" s="61">
        <f t="shared" si="30"/>
        <v>0.03</v>
      </c>
      <c r="Z911" s="61"/>
      <c r="AA911" s="61"/>
      <c r="AB911" s="61"/>
      <c r="AC911" s="61"/>
    </row>
    <row r="912" spans="1:29" x14ac:dyDescent="0.35">
      <c r="A912" t="s">
        <v>123</v>
      </c>
      <c r="B912" t="s">
        <v>124</v>
      </c>
      <c r="C912" t="s">
        <v>5</v>
      </c>
      <c r="D912" t="s">
        <v>47</v>
      </c>
      <c r="E912" t="s">
        <v>2</v>
      </c>
      <c r="F912" t="s">
        <v>63</v>
      </c>
      <c r="G912" t="s">
        <v>10</v>
      </c>
      <c r="H912">
        <v>521.64</v>
      </c>
      <c r="I912">
        <v>579.6</v>
      </c>
      <c r="J912">
        <v>644</v>
      </c>
      <c r="K912">
        <v>920</v>
      </c>
      <c r="L912" t="s">
        <v>48</v>
      </c>
      <c r="M912" s="11">
        <v>30000</v>
      </c>
      <c r="Q912" t="str">
        <f t="shared" si="29"/>
        <v>Pro4u ABD1.1 IT- eller Digitaliseringsstrateg</v>
      </c>
      <c r="R912" s="61">
        <v>522</v>
      </c>
      <c r="S912" s="61">
        <v>580</v>
      </c>
      <c r="T912" s="61">
        <v>644</v>
      </c>
      <c r="U912" s="61">
        <v>920</v>
      </c>
      <c r="W912" s="61">
        <f t="shared" si="30"/>
        <v>0.03</v>
      </c>
      <c r="Z912" s="61"/>
      <c r="AA912" s="61"/>
      <c r="AB912" s="61"/>
      <c r="AC912" s="61"/>
    </row>
    <row r="913" spans="1:29" x14ac:dyDescent="0.35">
      <c r="A913" t="s">
        <v>123</v>
      </c>
      <c r="B913" t="s">
        <v>124</v>
      </c>
      <c r="C913" t="s">
        <v>5</v>
      </c>
      <c r="D913" t="s">
        <v>47</v>
      </c>
      <c r="E913" t="s">
        <v>2</v>
      </c>
      <c r="F913" t="s">
        <v>63</v>
      </c>
      <c r="G913" t="s">
        <v>11</v>
      </c>
      <c r="H913">
        <v>521.64</v>
      </c>
      <c r="I913">
        <v>579.6</v>
      </c>
      <c r="J913">
        <v>644</v>
      </c>
      <c r="K913">
        <v>920</v>
      </c>
      <c r="L913" t="s">
        <v>48</v>
      </c>
      <c r="M913" s="11">
        <v>30000</v>
      </c>
      <c r="Q913" t="str">
        <f t="shared" si="29"/>
        <v>Pro4u ABD1.2 Modelleringsledare</v>
      </c>
      <c r="R913" s="61">
        <v>522</v>
      </c>
      <c r="S913" s="61">
        <v>580</v>
      </c>
      <c r="T913" s="61">
        <v>644</v>
      </c>
      <c r="U913" s="61">
        <v>920</v>
      </c>
      <c r="W913" s="61">
        <f t="shared" si="30"/>
        <v>0.03</v>
      </c>
      <c r="Z913" s="61"/>
      <c r="AA913" s="61"/>
      <c r="AB913" s="61"/>
      <c r="AC913" s="61"/>
    </row>
    <row r="914" spans="1:29" x14ac:dyDescent="0.35">
      <c r="A914" t="s">
        <v>123</v>
      </c>
      <c r="B914" t="s">
        <v>124</v>
      </c>
      <c r="C914" t="s">
        <v>5</v>
      </c>
      <c r="D914" t="s">
        <v>47</v>
      </c>
      <c r="E914" t="s">
        <v>2</v>
      </c>
      <c r="F914" t="s">
        <v>63</v>
      </c>
      <c r="G914" t="s">
        <v>49</v>
      </c>
      <c r="H914">
        <v>521.64</v>
      </c>
      <c r="I914">
        <v>579.6</v>
      </c>
      <c r="J914">
        <v>644</v>
      </c>
      <c r="K914">
        <v>920</v>
      </c>
      <c r="L914" t="s">
        <v>48</v>
      </c>
      <c r="M914" s="11">
        <v>30000</v>
      </c>
      <c r="Q914" t="str">
        <f t="shared" si="29"/>
        <v>Pro4u ABD1.3 Kravställare/Kravanalytiker</v>
      </c>
      <c r="R914" s="61">
        <v>522</v>
      </c>
      <c r="S914" s="61">
        <v>580</v>
      </c>
      <c r="T914" s="61">
        <v>644</v>
      </c>
      <c r="U914" s="61">
        <v>920</v>
      </c>
      <c r="W914" s="61">
        <f t="shared" si="30"/>
        <v>0.03</v>
      </c>
      <c r="Z914" s="61"/>
      <c r="AA914" s="61"/>
      <c r="AB914" s="61"/>
      <c r="AC914" s="61"/>
    </row>
    <row r="915" spans="1:29" x14ac:dyDescent="0.35">
      <c r="A915" t="s">
        <v>123</v>
      </c>
      <c r="B915" t="s">
        <v>124</v>
      </c>
      <c r="C915" t="s">
        <v>5</v>
      </c>
      <c r="D915" t="s">
        <v>47</v>
      </c>
      <c r="E915" t="s">
        <v>2</v>
      </c>
      <c r="F915" t="s">
        <v>63</v>
      </c>
      <c r="G915" t="s">
        <v>12</v>
      </c>
      <c r="H915">
        <v>521.64</v>
      </c>
      <c r="I915">
        <v>579.6</v>
      </c>
      <c r="J915">
        <v>644</v>
      </c>
      <c r="K915">
        <v>920</v>
      </c>
      <c r="L915" t="s">
        <v>48</v>
      </c>
      <c r="M915" s="11">
        <v>30000</v>
      </c>
      <c r="Q915" t="str">
        <f t="shared" si="29"/>
        <v>Pro4u ABD1.4 Metodstöd</v>
      </c>
      <c r="R915" s="61">
        <v>522</v>
      </c>
      <c r="S915" s="61">
        <v>580</v>
      </c>
      <c r="T915" s="61">
        <v>644</v>
      </c>
      <c r="U915" s="61">
        <v>920</v>
      </c>
      <c r="W915" s="61">
        <f t="shared" si="30"/>
        <v>0.03</v>
      </c>
      <c r="Z915" s="61"/>
      <c r="AA915" s="61"/>
      <c r="AB915" s="61"/>
      <c r="AC915" s="61"/>
    </row>
    <row r="916" spans="1:29" x14ac:dyDescent="0.35">
      <c r="A916" t="s">
        <v>123</v>
      </c>
      <c r="B916" t="s">
        <v>124</v>
      </c>
      <c r="C916" t="s">
        <v>5</v>
      </c>
      <c r="D916" t="s">
        <v>50</v>
      </c>
      <c r="E916" t="s">
        <v>2</v>
      </c>
      <c r="F916" t="s">
        <v>63</v>
      </c>
      <c r="G916" t="s">
        <v>13</v>
      </c>
      <c r="H916">
        <v>419.40000000000003</v>
      </c>
      <c r="I916">
        <v>466</v>
      </c>
      <c r="J916">
        <v>665</v>
      </c>
      <c r="K916">
        <v>950</v>
      </c>
      <c r="L916" t="s">
        <v>48</v>
      </c>
      <c r="M916" s="11">
        <v>30000</v>
      </c>
      <c r="Q916" t="str">
        <f t="shared" si="29"/>
        <v>Pro4u ABD2.1 Projektledare</v>
      </c>
      <c r="R916" s="61">
        <v>419</v>
      </c>
      <c r="S916" s="61">
        <v>466</v>
      </c>
      <c r="T916" s="61">
        <v>665</v>
      </c>
      <c r="U916" s="61">
        <v>950</v>
      </c>
      <c r="W916" s="61">
        <f t="shared" si="30"/>
        <v>0.03</v>
      </c>
      <c r="Z916" s="61"/>
      <c r="AA916" s="61"/>
      <c r="AB916" s="61"/>
      <c r="AC916" s="61"/>
    </row>
    <row r="917" spans="1:29" x14ac:dyDescent="0.35">
      <c r="A917" t="s">
        <v>123</v>
      </c>
      <c r="B917" t="s">
        <v>124</v>
      </c>
      <c r="C917" t="s">
        <v>5</v>
      </c>
      <c r="D917" t="s">
        <v>50</v>
      </c>
      <c r="E917" t="s">
        <v>2</v>
      </c>
      <c r="F917" t="s">
        <v>63</v>
      </c>
      <c r="G917" t="s">
        <v>14</v>
      </c>
      <c r="H917">
        <v>419.40000000000003</v>
      </c>
      <c r="I917">
        <v>466</v>
      </c>
      <c r="J917">
        <v>665</v>
      </c>
      <c r="K917">
        <v>950</v>
      </c>
      <c r="L917" t="s">
        <v>48</v>
      </c>
      <c r="M917" s="11">
        <v>30000</v>
      </c>
      <c r="Q917" t="str">
        <f t="shared" si="29"/>
        <v>Pro4u ABD2.2 Teknisk projektledare</v>
      </c>
      <c r="R917" s="61">
        <v>419</v>
      </c>
      <c r="S917" s="61">
        <v>466</v>
      </c>
      <c r="T917" s="61">
        <v>665</v>
      </c>
      <c r="U917" s="61">
        <v>950</v>
      </c>
      <c r="W917" s="61">
        <f t="shared" si="30"/>
        <v>0.03</v>
      </c>
      <c r="Z917" s="61"/>
      <c r="AA917" s="61"/>
      <c r="AB917" s="61"/>
      <c r="AC917" s="61"/>
    </row>
    <row r="918" spans="1:29" x14ac:dyDescent="0.35">
      <c r="A918" t="s">
        <v>123</v>
      </c>
      <c r="B918" t="s">
        <v>124</v>
      </c>
      <c r="C918" t="s">
        <v>5</v>
      </c>
      <c r="D918" t="s">
        <v>50</v>
      </c>
      <c r="E918" t="s">
        <v>2</v>
      </c>
      <c r="F918" t="s">
        <v>63</v>
      </c>
      <c r="G918" t="s">
        <v>15</v>
      </c>
      <c r="H918">
        <v>419.40000000000003</v>
      </c>
      <c r="I918">
        <v>466</v>
      </c>
      <c r="J918">
        <v>665</v>
      </c>
      <c r="K918">
        <v>950</v>
      </c>
      <c r="L918" t="s">
        <v>48</v>
      </c>
      <c r="M918" s="11">
        <v>30000</v>
      </c>
      <c r="Q918" t="str">
        <f t="shared" si="29"/>
        <v>Pro4u ABD2.3 Process-/Förändringsledare</v>
      </c>
      <c r="R918" s="61">
        <v>419</v>
      </c>
      <c r="S918" s="61">
        <v>466</v>
      </c>
      <c r="T918" s="61">
        <v>665</v>
      </c>
      <c r="U918" s="61">
        <v>950</v>
      </c>
      <c r="W918" s="61">
        <f t="shared" si="30"/>
        <v>0.03</v>
      </c>
      <c r="Z918" s="61"/>
      <c r="AA918" s="61"/>
      <c r="AB918" s="61"/>
      <c r="AC918" s="61"/>
    </row>
    <row r="919" spans="1:29" x14ac:dyDescent="0.35">
      <c r="A919" t="s">
        <v>123</v>
      </c>
      <c r="B919" t="s">
        <v>124</v>
      </c>
      <c r="C919" t="s">
        <v>5</v>
      </c>
      <c r="D919" t="s">
        <v>50</v>
      </c>
      <c r="E919" t="s">
        <v>2</v>
      </c>
      <c r="F919" t="s">
        <v>63</v>
      </c>
      <c r="G919" t="s">
        <v>16</v>
      </c>
      <c r="H919">
        <v>419.40000000000003</v>
      </c>
      <c r="I919">
        <v>466</v>
      </c>
      <c r="J919">
        <v>665</v>
      </c>
      <c r="K919">
        <v>950</v>
      </c>
      <c r="L919" t="s">
        <v>48</v>
      </c>
      <c r="M919" s="11">
        <v>30000</v>
      </c>
      <c r="Q919" t="str">
        <f t="shared" si="29"/>
        <v>Pro4u ABD2.4 Testledare</v>
      </c>
      <c r="R919" s="61">
        <v>419</v>
      </c>
      <c r="S919" s="61">
        <v>466</v>
      </c>
      <c r="T919" s="61">
        <v>665</v>
      </c>
      <c r="U919" s="61">
        <v>950</v>
      </c>
      <c r="W919" s="61">
        <f t="shared" si="30"/>
        <v>0.03</v>
      </c>
      <c r="Z919" s="61"/>
      <c r="AA919" s="61"/>
      <c r="AB919" s="61"/>
      <c r="AC919" s="61"/>
    </row>
    <row r="920" spans="1:29" x14ac:dyDescent="0.35">
      <c r="A920" t="s">
        <v>123</v>
      </c>
      <c r="B920" t="s">
        <v>124</v>
      </c>
      <c r="C920" t="s">
        <v>5</v>
      </c>
      <c r="D920" t="s">
        <v>50</v>
      </c>
      <c r="E920" t="s">
        <v>2</v>
      </c>
      <c r="F920" t="s">
        <v>63</v>
      </c>
      <c r="G920" t="s">
        <v>17</v>
      </c>
      <c r="H920">
        <v>419.40000000000003</v>
      </c>
      <c r="I920">
        <v>466</v>
      </c>
      <c r="J920">
        <v>665</v>
      </c>
      <c r="K920">
        <v>950</v>
      </c>
      <c r="L920" t="s">
        <v>48</v>
      </c>
      <c r="M920" s="11">
        <v>30000</v>
      </c>
      <c r="Q920" t="str">
        <f t="shared" si="29"/>
        <v>Pro4u ABD2.5 IT-controller</v>
      </c>
      <c r="R920" s="61">
        <v>419</v>
      </c>
      <c r="S920" s="61">
        <v>466</v>
      </c>
      <c r="T920" s="61">
        <v>665</v>
      </c>
      <c r="U920" s="61">
        <v>950</v>
      </c>
      <c r="W920" s="61">
        <f t="shared" si="30"/>
        <v>0.03</v>
      </c>
      <c r="Z920" s="61"/>
      <c r="AA920" s="61"/>
      <c r="AB920" s="61"/>
      <c r="AC920" s="61"/>
    </row>
    <row r="921" spans="1:29" x14ac:dyDescent="0.35">
      <c r="A921" t="s">
        <v>123</v>
      </c>
      <c r="B921" t="s">
        <v>124</v>
      </c>
      <c r="C921" t="s">
        <v>5</v>
      </c>
      <c r="D921" t="s">
        <v>51</v>
      </c>
      <c r="E921" t="s">
        <v>2</v>
      </c>
      <c r="F921" t="s">
        <v>63</v>
      </c>
      <c r="G921" t="s">
        <v>18</v>
      </c>
      <c r="H921">
        <v>419.40000000000003</v>
      </c>
      <c r="I921">
        <v>466</v>
      </c>
      <c r="J921">
        <v>665</v>
      </c>
      <c r="K921">
        <v>950</v>
      </c>
      <c r="L921" t="s">
        <v>48</v>
      </c>
      <c r="M921" s="11">
        <v>30000</v>
      </c>
      <c r="Q921" t="str">
        <f t="shared" si="29"/>
        <v>Pro4u ABD3.1 Systemutvecklare</v>
      </c>
      <c r="R921" s="61">
        <v>419</v>
      </c>
      <c r="S921" s="61">
        <v>466</v>
      </c>
      <c r="T921" s="61">
        <v>665</v>
      </c>
      <c r="U921" s="61">
        <v>950</v>
      </c>
      <c r="W921" s="61">
        <f t="shared" si="30"/>
        <v>0.03</v>
      </c>
      <c r="Z921" s="61"/>
      <c r="AA921" s="61"/>
      <c r="AB921" s="61"/>
      <c r="AC921" s="61"/>
    </row>
    <row r="922" spans="1:29" x14ac:dyDescent="0.35">
      <c r="A922" t="s">
        <v>123</v>
      </c>
      <c r="B922" t="s">
        <v>124</v>
      </c>
      <c r="C922" t="s">
        <v>5</v>
      </c>
      <c r="D922" t="s">
        <v>51</v>
      </c>
      <c r="E922" t="s">
        <v>2</v>
      </c>
      <c r="F922" t="s">
        <v>63</v>
      </c>
      <c r="G922" t="s">
        <v>19</v>
      </c>
      <c r="H922">
        <v>419.40000000000003</v>
      </c>
      <c r="I922">
        <v>466</v>
      </c>
      <c r="J922">
        <v>665</v>
      </c>
      <c r="K922">
        <v>950</v>
      </c>
      <c r="L922" t="s">
        <v>48</v>
      </c>
      <c r="M922" s="11">
        <v>30000</v>
      </c>
      <c r="Q922" t="str">
        <f t="shared" si="29"/>
        <v>Pro4u ABD3.2 Systemintegratör</v>
      </c>
      <c r="R922" s="61">
        <v>419</v>
      </c>
      <c r="S922" s="61">
        <v>466</v>
      </c>
      <c r="T922" s="61">
        <v>665</v>
      </c>
      <c r="U922" s="61">
        <v>950</v>
      </c>
      <c r="W922" s="61">
        <f t="shared" si="30"/>
        <v>0.03</v>
      </c>
      <c r="Z922" s="61"/>
      <c r="AA922" s="61"/>
      <c r="AB922" s="61"/>
      <c r="AC922" s="61"/>
    </row>
    <row r="923" spans="1:29" x14ac:dyDescent="0.35">
      <c r="A923" t="s">
        <v>123</v>
      </c>
      <c r="B923" t="s">
        <v>124</v>
      </c>
      <c r="C923" t="s">
        <v>5</v>
      </c>
      <c r="D923" t="s">
        <v>51</v>
      </c>
      <c r="E923" t="s">
        <v>3</v>
      </c>
      <c r="F923" t="s">
        <v>63</v>
      </c>
      <c r="G923" t="s">
        <v>20</v>
      </c>
      <c r="H923">
        <v>419.40000000000003</v>
      </c>
      <c r="I923">
        <v>466</v>
      </c>
      <c r="J923">
        <v>665</v>
      </c>
      <c r="K923">
        <v>950</v>
      </c>
      <c r="L923" t="s">
        <v>48</v>
      </c>
      <c r="M923" s="11">
        <v>30000</v>
      </c>
      <c r="Q923" t="str">
        <f t="shared" si="29"/>
        <v>Pro4u ABD3.3 Tekniker</v>
      </c>
      <c r="R923" s="61">
        <v>419</v>
      </c>
      <c r="S923" s="61">
        <v>466</v>
      </c>
      <c r="T923" s="61">
        <v>665</v>
      </c>
      <c r="U923" s="61">
        <v>950</v>
      </c>
      <c r="W923" s="61">
        <f t="shared" si="30"/>
        <v>0.03</v>
      </c>
      <c r="Z923" s="61"/>
      <c r="AA923" s="61"/>
      <c r="AB923" s="61"/>
      <c r="AC923" s="61"/>
    </row>
    <row r="924" spans="1:29" x14ac:dyDescent="0.35">
      <c r="A924" t="s">
        <v>123</v>
      </c>
      <c r="B924" t="s">
        <v>124</v>
      </c>
      <c r="C924" t="s">
        <v>5</v>
      </c>
      <c r="D924" t="s">
        <v>51</v>
      </c>
      <c r="E924" t="s">
        <v>3</v>
      </c>
      <c r="F924" t="s">
        <v>63</v>
      </c>
      <c r="G924" t="s">
        <v>21</v>
      </c>
      <c r="H924">
        <v>419.40000000000003</v>
      </c>
      <c r="I924">
        <v>466</v>
      </c>
      <c r="J924">
        <v>665</v>
      </c>
      <c r="K924">
        <v>950</v>
      </c>
      <c r="L924" t="s">
        <v>48</v>
      </c>
      <c r="M924" s="11">
        <v>30000</v>
      </c>
      <c r="Q924" t="str">
        <f t="shared" si="29"/>
        <v>Pro4u ABD3.4 Testare</v>
      </c>
      <c r="R924" s="61">
        <v>419</v>
      </c>
      <c r="S924" s="61">
        <v>466</v>
      </c>
      <c r="T924" s="61">
        <v>665</v>
      </c>
      <c r="U924" s="61">
        <v>950</v>
      </c>
      <c r="W924" s="61">
        <f t="shared" si="30"/>
        <v>0.03</v>
      </c>
      <c r="Z924" s="61"/>
      <c r="AA924" s="61"/>
      <c r="AB924" s="61"/>
      <c r="AC924" s="61"/>
    </row>
    <row r="925" spans="1:29" x14ac:dyDescent="0.35">
      <c r="A925" t="s">
        <v>123</v>
      </c>
      <c r="B925" t="s">
        <v>124</v>
      </c>
      <c r="C925" t="s">
        <v>5</v>
      </c>
      <c r="D925" t="s">
        <v>52</v>
      </c>
      <c r="E925" t="s">
        <v>2</v>
      </c>
      <c r="F925" t="s">
        <v>63</v>
      </c>
      <c r="G925" t="s">
        <v>53</v>
      </c>
      <c r="H925">
        <v>481.95</v>
      </c>
      <c r="I925">
        <v>535.5</v>
      </c>
      <c r="J925">
        <v>595</v>
      </c>
      <c r="K925">
        <v>850</v>
      </c>
      <c r="L925" t="s">
        <v>48</v>
      </c>
      <c r="M925" s="11">
        <v>30000</v>
      </c>
      <c r="Q925" t="str">
        <f t="shared" si="29"/>
        <v>Pro4u ABD4.1 Enterprisearkitekt</v>
      </c>
      <c r="R925" s="61">
        <v>482</v>
      </c>
      <c r="S925" s="61">
        <v>536</v>
      </c>
      <c r="T925" s="61">
        <v>595</v>
      </c>
      <c r="U925" s="61">
        <v>850</v>
      </c>
      <c r="W925" s="61">
        <f t="shared" si="30"/>
        <v>0.03</v>
      </c>
      <c r="Z925" s="61"/>
      <c r="AA925" s="61"/>
      <c r="AB925" s="61"/>
      <c r="AC925" s="61"/>
    </row>
    <row r="926" spans="1:29" x14ac:dyDescent="0.35">
      <c r="A926" t="s">
        <v>123</v>
      </c>
      <c r="B926" t="s">
        <v>124</v>
      </c>
      <c r="C926" t="s">
        <v>5</v>
      </c>
      <c r="D926" t="s">
        <v>52</v>
      </c>
      <c r="E926" t="s">
        <v>2</v>
      </c>
      <c r="F926" t="s">
        <v>63</v>
      </c>
      <c r="G926" t="s">
        <v>54</v>
      </c>
      <c r="H926">
        <v>481.95</v>
      </c>
      <c r="I926">
        <v>535.5</v>
      </c>
      <c r="J926">
        <v>595</v>
      </c>
      <c r="K926">
        <v>850</v>
      </c>
      <c r="L926" t="s">
        <v>48</v>
      </c>
      <c r="M926" s="11">
        <v>30000</v>
      </c>
      <c r="Q926" t="str">
        <f t="shared" si="29"/>
        <v>Pro4u ABD4.2 Verksamhetsarkitekt</v>
      </c>
      <c r="R926" s="61">
        <v>482</v>
      </c>
      <c r="S926" s="61">
        <v>536</v>
      </c>
      <c r="T926" s="61">
        <v>595</v>
      </c>
      <c r="U926" s="61">
        <v>850</v>
      </c>
      <c r="W926" s="61">
        <f t="shared" si="30"/>
        <v>0.03</v>
      </c>
      <c r="Z926" s="61"/>
      <c r="AA926" s="61"/>
      <c r="AB926" s="61"/>
      <c r="AC926" s="61"/>
    </row>
    <row r="927" spans="1:29" x14ac:dyDescent="0.35">
      <c r="A927" t="s">
        <v>123</v>
      </c>
      <c r="B927" t="s">
        <v>124</v>
      </c>
      <c r="C927" t="s">
        <v>5</v>
      </c>
      <c r="D927" t="s">
        <v>52</v>
      </c>
      <c r="E927" t="s">
        <v>2</v>
      </c>
      <c r="F927" t="s">
        <v>63</v>
      </c>
      <c r="G927" t="s">
        <v>55</v>
      </c>
      <c r="H927">
        <v>481.95</v>
      </c>
      <c r="I927">
        <v>535.5</v>
      </c>
      <c r="J927">
        <v>595</v>
      </c>
      <c r="K927">
        <v>850</v>
      </c>
      <c r="L927" t="s">
        <v>48</v>
      </c>
      <c r="M927" s="11">
        <v>30000</v>
      </c>
      <c r="Q927" t="str">
        <f t="shared" si="29"/>
        <v>Pro4u ABD4.3 Lösningsarkitekt</v>
      </c>
      <c r="R927" s="61">
        <v>482</v>
      </c>
      <c r="S927" s="61">
        <v>536</v>
      </c>
      <c r="T927" s="61">
        <v>595</v>
      </c>
      <c r="U927" s="61">
        <v>850</v>
      </c>
      <c r="W927" s="61">
        <f t="shared" si="30"/>
        <v>0.03</v>
      </c>
      <c r="Z927" s="61"/>
      <c r="AA927" s="61"/>
      <c r="AB927" s="61"/>
      <c r="AC927" s="61"/>
    </row>
    <row r="928" spans="1:29" x14ac:dyDescent="0.35">
      <c r="A928" t="s">
        <v>123</v>
      </c>
      <c r="B928" t="s">
        <v>124</v>
      </c>
      <c r="C928" t="s">
        <v>5</v>
      </c>
      <c r="D928" t="s">
        <v>52</v>
      </c>
      <c r="E928" t="s">
        <v>2</v>
      </c>
      <c r="F928" t="s">
        <v>63</v>
      </c>
      <c r="G928" t="s">
        <v>56</v>
      </c>
      <c r="H928">
        <v>481.95</v>
      </c>
      <c r="I928">
        <v>535.5</v>
      </c>
      <c r="J928">
        <v>595</v>
      </c>
      <c r="K928">
        <v>850</v>
      </c>
      <c r="L928" t="s">
        <v>48</v>
      </c>
      <c r="M928" s="11">
        <v>30000</v>
      </c>
      <c r="Q928" t="str">
        <f t="shared" si="29"/>
        <v>Pro4u ABD4.4 Mjukvaruarkitekt</v>
      </c>
      <c r="R928" s="61">
        <v>482</v>
      </c>
      <c r="S928" s="61">
        <v>536</v>
      </c>
      <c r="T928" s="61">
        <v>595</v>
      </c>
      <c r="U928" s="61">
        <v>850</v>
      </c>
      <c r="W928" s="61">
        <f t="shared" si="30"/>
        <v>0.03</v>
      </c>
      <c r="Z928" s="61"/>
      <c r="AA928" s="61"/>
      <c r="AB928" s="61"/>
      <c r="AC928" s="61"/>
    </row>
    <row r="929" spans="1:29" x14ac:dyDescent="0.35">
      <c r="A929" t="s">
        <v>123</v>
      </c>
      <c r="B929" t="s">
        <v>124</v>
      </c>
      <c r="C929" t="s">
        <v>5</v>
      </c>
      <c r="D929" t="s">
        <v>52</v>
      </c>
      <c r="E929" t="s">
        <v>2</v>
      </c>
      <c r="F929" t="s">
        <v>63</v>
      </c>
      <c r="G929" t="s">
        <v>57</v>
      </c>
      <c r="H929">
        <v>481.95</v>
      </c>
      <c r="I929">
        <v>535.5</v>
      </c>
      <c r="J929">
        <v>595</v>
      </c>
      <c r="K929">
        <v>850</v>
      </c>
      <c r="L929" t="s">
        <v>48</v>
      </c>
      <c r="M929" s="11">
        <v>30000</v>
      </c>
      <c r="Q929" t="str">
        <f t="shared" si="29"/>
        <v>Pro4u ABD4.5 Infrastrukturarkitekt</v>
      </c>
      <c r="R929" s="61">
        <v>482</v>
      </c>
      <c r="S929" s="61">
        <v>536</v>
      </c>
      <c r="T929" s="61">
        <v>595</v>
      </c>
      <c r="U929" s="61">
        <v>850</v>
      </c>
      <c r="W929" s="61">
        <f t="shared" si="30"/>
        <v>0.03</v>
      </c>
      <c r="Z929" s="61"/>
      <c r="AA929" s="61"/>
      <c r="AB929" s="61"/>
      <c r="AC929" s="61"/>
    </row>
    <row r="930" spans="1:29" x14ac:dyDescent="0.35">
      <c r="A930" t="s">
        <v>123</v>
      </c>
      <c r="B930" t="s">
        <v>124</v>
      </c>
      <c r="C930" t="s">
        <v>5</v>
      </c>
      <c r="D930" t="s">
        <v>58</v>
      </c>
      <c r="E930" t="s">
        <v>2</v>
      </c>
      <c r="F930" t="s">
        <v>63</v>
      </c>
      <c r="G930" t="s">
        <v>22</v>
      </c>
      <c r="H930">
        <v>376.2</v>
      </c>
      <c r="I930">
        <v>418</v>
      </c>
      <c r="J930">
        <v>595</v>
      </c>
      <c r="K930">
        <v>850</v>
      </c>
      <c r="L930" t="s">
        <v>48</v>
      </c>
      <c r="M930" s="11">
        <v>30000</v>
      </c>
      <c r="Q930" t="str">
        <f t="shared" si="29"/>
        <v>Pro4u ABD5.1 Säkerhetsstrateg/Säkerhetsanalytiker</v>
      </c>
      <c r="R930" s="61">
        <v>376</v>
      </c>
      <c r="S930" s="61">
        <v>418</v>
      </c>
      <c r="T930" s="61">
        <v>595</v>
      </c>
      <c r="U930" s="61">
        <v>850</v>
      </c>
      <c r="W930" s="61">
        <f t="shared" si="30"/>
        <v>0.03</v>
      </c>
      <c r="Z930" s="61"/>
      <c r="AA930" s="61"/>
      <c r="AB930" s="61"/>
      <c r="AC930" s="61"/>
    </row>
    <row r="931" spans="1:29" x14ac:dyDescent="0.35">
      <c r="A931" t="s">
        <v>123</v>
      </c>
      <c r="B931" t="s">
        <v>124</v>
      </c>
      <c r="C931" t="s">
        <v>5</v>
      </c>
      <c r="D931" t="s">
        <v>58</v>
      </c>
      <c r="E931" t="s">
        <v>2</v>
      </c>
      <c r="F931" t="s">
        <v>63</v>
      </c>
      <c r="G931" t="s">
        <v>23</v>
      </c>
      <c r="H931">
        <v>376.2</v>
      </c>
      <c r="I931">
        <v>418</v>
      </c>
      <c r="J931">
        <v>595</v>
      </c>
      <c r="K931">
        <v>850</v>
      </c>
      <c r="L931" t="s">
        <v>48</v>
      </c>
      <c r="M931" s="11">
        <v>30000</v>
      </c>
      <c r="Q931" t="str">
        <f t="shared" si="29"/>
        <v>Pro4u ABD5.2 Risk Management</v>
      </c>
      <c r="R931" s="61">
        <v>376</v>
      </c>
      <c r="S931" s="61">
        <v>418</v>
      </c>
      <c r="T931" s="61">
        <v>595</v>
      </c>
      <c r="U931" s="61">
        <v>850</v>
      </c>
      <c r="W931" s="61">
        <f t="shared" si="30"/>
        <v>0.03</v>
      </c>
      <c r="Z931" s="61"/>
      <c r="AA931" s="61"/>
      <c r="AB931" s="61"/>
      <c r="AC931" s="61"/>
    </row>
    <row r="932" spans="1:29" x14ac:dyDescent="0.35">
      <c r="A932" t="s">
        <v>123</v>
      </c>
      <c r="B932" t="s">
        <v>124</v>
      </c>
      <c r="C932" t="s">
        <v>5</v>
      </c>
      <c r="D932" t="s">
        <v>58</v>
      </c>
      <c r="E932" t="s">
        <v>3</v>
      </c>
      <c r="F932" t="s">
        <v>63</v>
      </c>
      <c r="G932" t="s">
        <v>24</v>
      </c>
      <c r="H932">
        <v>376.2</v>
      </c>
      <c r="I932">
        <v>418</v>
      </c>
      <c r="J932">
        <v>595</v>
      </c>
      <c r="K932">
        <v>800</v>
      </c>
      <c r="L932" t="s">
        <v>48</v>
      </c>
      <c r="M932" s="11">
        <v>30000</v>
      </c>
      <c r="Q932" t="str">
        <f t="shared" si="29"/>
        <v>Pro4u ABD5.3 Säkerhetstekniker</v>
      </c>
      <c r="R932" s="61">
        <v>376</v>
      </c>
      <c r="S932" s="61">
        <v>418</v>
      </c>
      <c r="T932" s="61">
        <v>595</v>
      </c>
      <c r="U932" s="61">
        <v>800</v>
      </c>
      <c r="W932" s="61">
        <f t="shared" si="30"/>
        <v>0.03</v>
      </c>
      <c r="Z932" s="61"/>
      <c r="AA932" s="61"/>
      <c r="AB932" s="61"/>
      <c r="AC932" s="61"/>
    </row>
    <row r="933" spans="1:29" x14ac:dyDescent="0.35">
      <c r="A933" t="s">
        <v>123</v>
      </c>
      <c r="B933" t="s">
        <v>124</v>
      </c>
      <c r="C933" t="s">
        <v>5</v>
      </c>
      <c r="D933" t="s">
        <v>59</v>
      </c>
      <c r="E933" t="s">
        <v>2</v>
      </c>
      <c r="F933" t="s">
        <v>63</v>
      </c>
      <c r="G933" t="s">
        <v>60</v>
      </c>
      <c r="H933">
        <v>396.90000000000003</v>
      </c>
      <c r="I933">
        <v>441</v>
      </c>
      <c r="J933">
        <v>630</v>
      </c>
      <c r="K933">
        <v>900</v>
      </c>
      <c r="L933" t="s">
        <v>48</v>
      </c>
      <c r="M933" s="11">
        <v>30000</v>
      </c>
      <c r="Q933" t="str">
        <f t="shared" si="29"/>
        <v>Pro4u ABD6.1 Webbstrateg</v>
      </c>
      <c r="R933" s="61">
        <v>397</v>
      </c>
      <c r="S933" s="61">
        <v>441</v>
      </c>
      <c r="T933" s="61">
        <v>630</v>
      </c>
      <c r="U933" s="61">
        <v>900</v>
      </c>
      <c r="W933" s="61">
        <f t="shared" si="30"/>
        <v>0.03</v>
      </c>
      <c r="Z933" s="61"/>
      <c r="AA933" s="61"/>
      <c r="AB933" s="61"/>
      <c r="AC933" s="61"/>
    </row>
    <row r="934" spans="1:29" x14ac:dyDescent="0.35">
      <c r="A934" t="s">
        <v>123</v>
      </c>
      <c r="B934" t="s">
        <v>124</v>
      </c>
      <c r="C934" t="s">
        <v>5</v>
      </c>
      <c r="D934" t="s">
        <v>59</v>
      </c>
      <c r="E934" t="s">
        <v>2</v>
      </c>
      <c r="F934" t="s">
        <v>63</v>
      </c>
      <c r="G934" t="s">
        <v>25</v>
      </c>
      <c r="H934">
        <v>396.90000000000003</v>
      </c>
      <c r="I934">
        <v>441</v>
      </c>
      <c r="J934">
        <v>630</v>
      </c>
      <c r="K934">
        <v>900</v>
      </c>
      <c r="L934" t="s">
        <v>48</v>
      </c>
      <c r="M934" s="11">
        <v>30000</v>
      </c>
      <c r="Q934" t="str">
        <f t="shared" si="29"/>
        <v>Pro4u ABD6.2 Interaktionsdesigner</v>
      </c>
      <c r="R934" s="61">
        <v>397</v>
      </c>
      <c r="S934" s="61">
        <v>441</v>
      </c>
      <c r="T934" s="61">
        <v>630</v>
      </c>
      <c r="U934" s="61">
        <v>900</v>
      </c>
      <c r="W934" s="61">
        <f t="shared" si="30"/>
        <v>0.03</v>
      </c>
      <c r="Z934" s="61"/>
      <c r="AA934" s="61"/>
      <c r="AB934" s="61"/>
      <c r="AC934" s="61"/>
    </row>
    <row r="935" spans="1:29" x14ac:dyDescent="0.35">
      <c r="A935" t="s">
        <v>123</v>
      </c>
      <c r="B935" t="s">
        <v>124</v>
      </c>
      <c r="C935" t="s">
        <v>5</v>
      </c>
      <c r="D935" t="s">
        <v>59</v>
      </c>
      <c r="E935" t="s">
        <v>2</v>
      </c>
      <c r="F935" t="s">
        <v>63</v>
      </c>
      <c r="G935" t="s">
        <v>26</v>
      </c>
      <c r="H935">
        <v>396.90000000000003</v>
      </c>
      <c r="I935">
        <v>441</v>
      </c>
      <c r="J935">
        <v>630</v>
      </c>
      <c r="K935">
        <v>900</v>
      </c>
      <c r="L935" t="s">
        <v>48</v>
      </c>
      <c r="M935" s="11">
        <v>30000</v>
      </c>
      <c r="Q935" t="str">
        <f t="shared" si="29"/>
        <v>Pro4u ABD6.3 Grafisk formgivare</v>
      </c>
      <c r="R935" s="61">
        <v>397</v>
      </c>
      <c r="S935" s="61">
        <v>441</v>
      </c>
      <c r="T935" s="61">
        <v>630</v>
      </c>
      <c r="U935" s="61">
        <v>900</v>
      </c>
      <c r="W935" s="61">
        <f t="shared" si="30"/>
        <v>0.03</v>
      </c>
      <c r="Z935" s="61"/>
      <c r="AA935" s="61"/>
      <c r="AB935" s="61"/>
      <c r="AC935" s="61"/>
    </row>
    <row r="936" spans="1:29" x14ac:dyDescent="0.35">
      <c r="A936" t="s">
        <v>123</v>
      </c>
      <c r="B936" t="s">
        <v>124</v>
      </c>
      <c r="C936" t="s">
        <v>5</v>
      </c>
      <c r="D936" t="s">
        <v>59</v>
      </c>
      <c r="E936" t="s">
        <v>3</v>
      </c>
      <c r="F936" t="s">
        <v>63</v>
      </c>
      <c r="G936" t="s">
        <v>27</v>
      </c>
      <c r="H936">
        <v>396.90000000000003</v>
      </c>
      <c r="I936">
        <v>441</v>
      </c>
      <c r="J936">
        <v>630</v>
      </c>
      <c r="K936">
        <v>900</v>
      </c>
      <c r="L936" t="s">
        <v>48</v>
      </c>
      <c r="M936" s="11">
        <v>30000</v>
      </c>
      <c r="Q936" t="str">
        <f t="shared" si="29"/>
        <v>Pro4u ABD6.4 Testare av användbarhet</v>
      </c>
      <c r="R936" s="61">
        <v>397</v>
      </c>
      <c r="S936" s="61">
        <v>441</v>
      </c>
      <c r="T936" s="61">
        <v>630</v>
      </c>
      <c r="U936" s="61">
        <v>900</v>
      </c>
      <c r="W936" s="61">
        <f t="shared" si="30"/>
        <v>0.03</v>
      </c>
      <c r="Z936" s="61"/>
      <c r="AA936" s="61"/>
      <c r="AB936" s="61"/>
      <c r="AC936" s="61"/>
    </row>
    <row r="937" spans="1:29" x14ac:dyDescent="0.35">
      <c r="A937" t="s">
        <v>123</v>
      </c>
      <c r="B937" t="s">
        <v>124</v>
      </c>
      <c r="C937" t="s">
        <v>5</v>
      </c>
      <c r="D937" t="s">
        <v>61</v>
      </c>
      <c r="E937" t="s">
        <v>2</v>
      </c>
      <c r="F937" t="s">
        <v>63</v>
      </c>
      <c r="G937" t="s">
        <v>62</v>
      </c>
      <c r="H937">
        <v>342</v>
      </c>
      <c r="I937">
        <v>380</v>
      </c>
      <c r="J937">
        <v>380</v>
      </c>
      <c r="K937">
        <v>540</v>
      </c>
      <c r="L937" t="s">
        <v>48</v>
      </c>
      <c r="M937" s="11">
        <v>30000</v>
      </c>
      <c r="Q937" t="str">
        <f t="shared" si="29"/>
        <v>Pro4u ABD7.1 Teknikstöd – på plats</v>
      </c>
      <c r="R937" s="61">
        <v>342</v>
      </c>
      <c r="S937" s="61">
        <v>380</v>
      </c>
      <c r="T937" s="61">
        <v>380</v>
      </c>
      <c r="U937" s="61">
        <v>540</v>
      </c>
      <c r="W937" s="61">
        <f t="shared" si="30"/>
        <v>0.03</v>
      </c>
      <c r="Z937" s="61"/>
      <c r="AA937" s="61"/>
      <c r="AB937" s="61"/>
      <c r="AC937" s="61"/>
    </row>
    <row r="938" spans="1:29" x14ac:dyDescent="0.35">
      <c r="A938" t="s">
        <v>125</v>
      </c>
      <c r="B938" t="s">
        <v>126</v>
      </c>
      <c r="C938" t="s">
        <v>5</v>
      </c>
      <c r="D938" t="s">
        <v>47</v>
      </c>
      <c r="E938" t="s">
        <v>2</v>
      </c>
      <c r="F938" t="s">
        <v>63</v>
      </c>
      <c r="G938" t="s">
        <v>10</v>
      </c>
      <c r="H938">
        <v>269.73</v>
      </c>
      <c r="I938">
        <v>299.7</v>
      </c>
      <c r="J938">
        <v>333</v>
      </c>
      <c r="K938">
        <v>475</v>
      </c>
      <c r="L938" t="s">
        <v>48</v>
      </c>
      <c r="M938" s="11">
        <v>24000</v>
      </c>
      <c r="Q938" t="str">
        <f t="shared" si="29"/>
        <v>R2Meton ABD1.1 IT- eller Digitaliseringsstrateg</v>
      </c>
      <c r="R938" s="61">
        <v>270</v>
      </c>
      <c r="S938" s="61">
        <v>300</v>
      </c>
      <c r="T938" s="61">
        <v>333</v>
      </c>
      <c r="U938" s="61">
        <v>475</v>
      </c>
      <c r="W938" s="61">
        <f t="shared" si="30"/>
        <v>2.4E-2</v>
      </c>
      <c r="Z938" s="61"/>
      <c r="AA938" s="61"/>
      <c r="AB938" s="61"/>
      <c r="AC938" s="61"/>
    </row>
    <row r="939" spans="1:29" x14ac:dyDescent="0.35">
      <c r="A939" t="s">
        <v>125</v>
      </c>
      <c r="B939" t="s">
        <v>126</v>
      </c>
      <c r="C939" t="s">
        <v>5</v>
      </c>
      <c r="D939" t="s">
        <v>47</v>
      </c>
      <c r="E939" t="s">
        <v>2</v>
      </c>
      <c r="F939" t="s">
        <v>63</v>
      </c>
      <c r="G939" t="s">
        <v>11</v>
      </c>
      <c r="H939">
        <v>269.73</v>
      </c>
      <c r="I939">
        <v>299.7</v>
      </c>
      <c r="J939">
        <v>333</v>
      </c>
      <c r="K939">
        <v>475</v>
      </c>
      <c r="L939" t="s">
        <v>48</v>
      </c>
      <c r="M939" s="11">
        <v>24000</v>
      </c>
      <c r="Q939" t="str">
        <f t="shared" si="29"/>
        <v>R2Meton ABD1.2 Modelleringsledare</v>
      </c>
      <c r="R939" s="61">
        <v>270</v>
      </c>
      <c r="S939" s="61">
        <v>300</v>
      </c>
      <c r="T939" s="61">
        <v>333</v>
      </c>
      <c r="U939" s="61">
        <v>475</v>
      </c>
      <c r="W939" s="61">
        <f t="shared" si="30"/>
        <v>2.4E-2</v>
      </c>
      <c r="Z939" s="61"/>
      <c r="AA939" s="61"/>
      <c r="AB939" s="61"/>
      <c r="AC939" s="61"/>
    </row>
    <row r="940" spans="1:29" x14ac:dyDescent="0.35">
      <c r="A940" t="s">
        <v>125</v>
      </c>
      <c r="B940" t="s">
        <v>126</v>
      </c>
      <c r="C940" t="s">
        <v>5</v>
      </c>
      <c r="D940" t="s">
        <v>47</v>
      </c>
      <c r="E940" t="s">
        <v>2</v>
      </c>
      <c r="F940" t="s">
        <v>63</v>
      </c>
      <c r="G940" t="s">
        <v>49</v>
      </c>
      <c r="H940">
        <v>269.73</v>
      </c>
      <c r="I940">
        <v>299.7</v>
      </c>
      <c r="J940">
        <v>333</v>
      </c>
      <c r="K940">
        <v>475</v>
      </c>
      <c r="L940" t="s">
        <v>48</v>
      </c>
      <c r="M940" s="11">
        <v>24000</v>
      </c>
      <c r="Q940" t="str">
        <f t="shared" si="29"/>
        <v>R2Meton ABD1.3 Kravställare/Kravanalytiker</v>
      </c>
      <c r="R940" s="61">
        <v>270</v>
      </c>
      <c r="S940" s="61">
        <v>300</v>
      </c>
      <c r="T940" s="61">
        <v>333</v>
      </c>
      <c r="U940" s="61">
        <v>475</v>
      </c>
      <c r="W940" s="61">
        <f t="shared" si="30"/>
        <v>2.4E-2</v>
      </c>
      <c r="Z940" s="61"/>
      <c r="AA940" s="61"/>
      <c r="AB940" s="61"/>
      <c r="AC940" s="61"/>
    </row>
    <row r="941" spans="1:29" x14ac:dyDescent="0.35">
      <c r="A941" t="s">
        <v>125</v>
      </c>
      <c r="B941" t="s">
        <v>126</v>
      </c>
      <c r="C941" t="s">
        <v>5</v>
      </c>
      <c r="D941" t="s">
        <v>47</v>
      </c>
      <c r="E941" t="s">
        <v>2</v>
      </c>
      <c r="F941" t="s">
        <v>63</v>
      </c>
      <c r="G941" t="s">
        <v>12</v>
      </c>
      <c r="H941">
        <v>269.73</v>
      </c>
      <c r="I941">
        <v>299.7</v>
      </c>
      <c r="J941">
        <v>333</v>
      </c>
      <c r="K941">
        <v>475</v>
      </c>
      <c r="L941" t="s">
        <v>48</v>
      </c>
      <c r="M941" s="11">
        <v>24000</v>
      </c>
      <c r="Q941" t="str">
        <f t="shared" si="29"/>
        <v>R2Meton ABD1.4 Metodstöd</v>
      </c>
      <c r="R941" s="61">
        <v>270</v>
      </c>
      <c r="S941" s="61">
        <v>300</v>
      </c>
      <c r="T941" s="61">
        <v>333</v>
      </c>
      <c r="U941" s="61">
        <v>475</v>
      </c>
      <c r="W941" s="61">
        <f t="shared" si="30"/>
        <v>2.4E-2</v>
      </c>
      <c r="Z941" s="61"/>
      <c r="AA941" s="61"/>
      <c r="AB941" s="61"/>
      <c r="AC941" s="61"/>
    </row>
    <row r="942" spans="1:29" x14ac:dyDescent="0.35">
      <c r="A942" t="s">
        <v>125</v>
      </c>
      <c r="B942" t="s">
        <v>126</v>
      </c>
      <c r="C942" t="s">
        <v>5</v>
      </c>
      <c r="D942" t="s">
        <v>50</v>
      </c>
      <c r="E942" t="s">
        <v>2</v>
      </c>
      <c r="F942" t="s">
        <v>63</v>
      </c>
      <c r="G942" t="s">
        <v>13</v>
      </c>
      <c r="H942">
        <v>419.40000000000003</v>
      </c>
      <c r="I942">
        <v>466</v>
      </c>
      <c r="J942">
        <v>665</v>
      </c>
      <c r="K942">
        <v>950</v>
      </c>
      <c r="L942" t="s">
        <v>48</v>
      </c>
      <c r="M942" s="11">
        <v>24000</v>
      </c>
      <c r="Q942" t="str">
        <f t="shared" si="29"/>
        <v>R2Meton ABD2.1 Projektledare</v>
      </c>
      <c r="R942" s="61">
        <v>419</v>
      </c>
      <c r="S942" s="61">
        <v>466</v>
      </c>
      <c r="T942" s="61">
        <v>665</v>
      </c>
      <c r="U942" s="61">
        <v>950</v>
      </c>
      <c r="W942" s="61">
        <f t="shared" si="30"/>
        <v>2.4E-2</v>
      </c>
      <c r="Z942" s="61"/>
      <c r="AA942" s="61"/>
      <c r="AB942" s="61"/>
      <c r="AC942" s="61"/>
    </row>
    <row r="943" spans="1:29" x14ac:dyDescent="0.35">
      <c r="A943" t="s">
        <v>125</v>
      </c>
      <c r="B943" t="s">
        <v>126</v>
      </c>
      <c r="C943" t="s">
        <v>5</v>
      </c>
      <c r="D943" t="s">
        <v>50</v>
      </c>
      <c r="E943" t="s">
        <v>2</v>
      </c>
      <c r="F943" t="s">
        <v>63</v>
      </c>
      <c r="G943" t="s">
        <v>14</v>
      </c>
      <c r="H943">
        <v>419.40000000000003</v>
      </c>
      <c r="I943">
        <v>466</v>
      </c>
      <c r="J943">
        <v>665</v>
      </c>
      <c r="K943">
        <v>950</v>
      </c>
      <c r="L943" t="s">
        <v>48</v>
      </c>
      <c r="M943" s="11">
        <v>24000</v>
      </c>
      <c r="Q943" t="str">
        <f t="shared" si="29"/>
        <v>R2Meton ABD2.2 Teknisk projektledare</v>
      </c>
      <c r="R943" s="61">
        <v>419</v>
      </c>
      <c r="S943" s="61">
        <v>466</v>
      </c>
      <c r="T943" s="61">
        <v>665</v>
      </c>
      <c r="U943" s="61">
        <v>950</v>
      </c>
      <c r="W943" s="61">
        <f t="shared" si="30"/>
        <v>2.4E-2</v>
      </c>
      <c r="Z943" s="61"/>
      <c r="AA943" s="61"/>
      <c r="AB943" s="61"/>
      <c r="AC943" s="61"/>
    </row>
    <row r="944" spans="1:29" x14ac:dyDescent="0.35">
      <c r="A944" t="s">
        <v>125</v>
      </c>
      <c r="B944" t="s">
        <v>126</v>
      </c>
      <c r="C944" t="s">
        <v>5</v>
      </c>
      <c r="D944" t="s">
        <v>50</v>
      </c>
      <c r="E944" t="s">
        <v>2</v>
      </c>
      <c r="F944" t="s">
        <v>63</v>
      </c>
      <c r="G944" t="s">
        <v>15</v>
      </c>
      <c r="H944">
        <v>419.40000000000003</v>
      </c>
      <c r="I944">
        <v>466</v>
      </c>
      <c r="J944">
        <v>665</v>
      </c>
      <c r="K944">
        <v>950</v>
      </c>
      <c r="L944" t="s">
        <v>48</v>
      </c>
      <c r="M944" s="11">
        <v>24000</v>
      </c>
      <c r="Q944" t="str">
        <f t="shared" si="29"/>
        <v>R2Meton ABD2.3 Process-/Förändringsledare</v>
      </c>
      <c r="R944" s="61">
        <v>419</v>
      </c>
      <c r="S944" s="61">
        <v>466</v>
      </c>
      <c r="T944" s="61">
        <v>665</v>
      </c>
      <c r="U944" s="61">
        <v>950</v>
      </c>
      <c r="W944" s="61">
        <f t="shared" si="30"/>
        <v>2.4E-2</v>
      </c>
      <c r="Z944" s="61"/>
      <c r="AA944" s="61"/>
      <c r="AB944" s="61"/>
      <c r="AC944" s="61"/>
    </row>
    <row r="945" spans="1:29" x14ac:dyDescent="0.35">
      <c r="A945" t="s">
        <v>125</v>
      </c>
      <c r="B945" t="s">
        <v>126</v>
      </c>
      <c r="C945" t="s">
        <v>5</v>
      </c>
      <c r="D945" t="s">
        <v>50</v>
      </c>
      <c r="E945" t="s">
        <v>2</v>
      </c>
      <c r="F945" t="s">
        <v>63</v>
      </c>
      <c r="G945" t="s">
        <v>16</v>
      </c>
      <c r="H945">
        <v>419.40000000000003</v>
      </c>
      <c r="I945">
        <v>466</v>
      </c>
      <c r="J945">
        <v>665</v>
      </c>
      <c r="K945">
        <v>950</v>
      </c>
      <c r="L945" t="s">
        <v>48</v>
      </c>
      <c r="M945" s="11">
        <v>24000</v>
      </c>
      <c r="Q945" t="str">
        <f t="shared" si="29"/>
        <v>R2Meton ABD2.4 Testledare</v>
      </c>
      <c r="R945" s="61">
        <v>419</v>
      </c>
      <c r="S945" s="61">
        <v>466</v>
      </c>
      <c r="T945" s="61">
        <v>665</v>
      </c>
      <c r="U945" s="61">
        <v>950</v>
      </c>
      <c r="W945" s="61">
        <f t="shared" si="30"/>
        <v>2.4E-2</v>
      </c>
      <c r="Z945" s="61"/>
      <c r="AA945" s="61"/>
      <c r="AB945" s="61"/>
      <c r="AC945" s="61"/>
    </row>
    <row r="946" spans="1:29" x14ac:dyDescent="0.35">
      <c r="A946" t="s">
        <v>125</v>
      </c>
      <c r="B946" t="s">
        <v>126</v>
      </c>
      <c r="C946" t="s">
        <v>5</v>
      </c>
      <c r="D946" t="s">
        <v>50</v>
      </c>
      <c r="E946" t="s">
        <v>2</v>
      </c>
      <c r="F946" t="s">
        <v>63</v>
      </c>
      <c r="G946" t="s">
        <v>17</v>
      </c>
      <c r="H946">
        <v>419.40000000000003</v>
      </c>
      <c r="I946">
        <v>466</v>
      </c>
      <c r="J946">
        <v>665</v>
      </c>
      <c r="K946">
        <v>950</v>
      </c>
      <c r="L946" t="s">
        <v>48</v>
      </c>
      <c r="M946" s="11">
        <v>24000</v>
      </c>
      <c r="Q946" t="str">
        <f t="shared" si="29"/>
        <v>R2Meton ABD2.5 IT-controller</v>
      </c>
      <c r="R946" s="61">
        <v>419</v>
      </c>
      <c r="S946" s="61">
        <v>466</v>
      </c>
      <c r="T946" s="61">
        <v>665</v>
      </c>
      <c r="U946" s="61">
        <v>950</v>
      </c>
      <c r="W946" s="61">
        <f t="shared" si="30"/>
        <v>2.4E-2</v>
      </c>
      <c r="Z946" s="61"/>
      <c r="AA946" s="61"/>
      <c r="AB946" s="61"/>
      <c r="AC946" s="61"/>
    </row>
    <row r="947" spans="1:29" x14ac:dyDescent="0.35">
      <c r="A947" t="s">
        <v>125</v>
      </c>
      <c r="B947" t="s">
        <v>126</v>
      </c>
      <c r="C947" t="s">
        <v>5</v>
      </c>
      <c r="D947" t="s">
        <v>51</v>
      </c>
      <c r="E947" t="s">
        <v>2</v>
      </c>
      <c r="F947" t="s">
        <v>63</v>
      </c>
      <c r="G947" t="s">
        <v>18</v>
      </c>
      <c r="H947">
        <v>535.5</v>
      </c>
      <c r="I947">
        <v>595</v>
      </c>
      <c r="J947">
        <v>850</v>
      </c>
      <c r="K947">
        <v>950</v>
      </c>
      <c r="L947" t="s">
        <v>48</v>
      </c>
      <c r="M947" s="11">
        <v>24000</v>
      </c>
      <c r="Q947" t="str">
        <f t="shared" si="29"/>
        <v>R2Meton ABD3.1 Systemutvecklare</v>
      </c>
      <c r="R947" s="61">
        <v>536</v>
      </c>
      <c r="S947" s="61">
        <v>595</v>
      </c>
      <c r="T947" s="61">
        <v>850</v>
      </c>
      <c r="U947" s="61">
        <v>950</v>
      </c>
      <c r="W947" s="61">
        <f t="shared" si="30"/>
        <v>2.4E-2</v>
      </c>
      <c r="Z947" s="61"/>
      <c r="AA947" s="61"/>
      <c r="AB947" s="61"/>
      <c r="AC947" s="61"/>
    </row>
    <row r="948" spans="1:29" x14ac:dyDescent="0.35">
      <c r="A948" t="s">
        <v>125</v>
      </c>
      <c r="B948" t="s">
        <v>126</v>
      </c>
      <c r="C948" t="s">
        <v>5</v>
      </c>
      <c r="D948" t="s">
        <v>51</v>
      </c>
      <c r="E948" t="s">
        <v>2</v>
      </c>
      <c r="F948" t="s">
        <v>63</v>
      </c>
      <c r="G948" t="s">
        <v>19</v>
      </c>
      <c r="H948">
        <v>535.5</v>
      </c>
      <c r="I948">
        <v>595</v>
      </c>
      <c r="J948">
        <v>850</v>
      </c>
      <c r="K948">
        <v>950</v>
      </c>
      <c r="L948" t="s">
        <v>48</v>
      </c>
      <c r="M948" s="11">
        <v>24000</v>
      </c>
      <c r="Q948" t="str">
        <f t="shared" si="29"/>
        <v>R2Meton ABD3.2 Systemintegratör</v>
      </c>
      <c r="R948" s="61">
        <v>536</v>
      </c>
      <c r="S948" s="61">
        <v>595</v>
      </c>
      <c r="T948" s="61">
        <v>850</v>
      </c>
      <c r="U948" s="61">
        <v>950</v>
      </c>
      <c r="W948" s="61">
        <f t="shared" si="30"/>
        <v>2.4E-2</v>
      </c>
      <c r="Z948" s="61"/>
      <c r="AA948" s="61"/>
      <c r="AB948" s="61"/>
      <c r="AC948" s="61"/>
    </row>
    <row r="949" spans="1:29" x14ac:dyDescent="0.35">
      <c r="A949" t="s">
        <v>125</v>
      </c>
      <c r="B949" t="s">
        <v>126</v>
      </c>
      <c r="C949" t="s">
        <v>5</v>
      </c>
      <c r="D949" t="s">
        <v>51</v>
      </c>
      <c r="E949" t="s">
        <v>3</v>
      </c>
      <c r="F949" t="s">
        <v>63</v>
      </c>
      <c r="G949" t="s">
        <v>20</v>
      </c>
      <c r="H949">
        <v>535.5</v>
      </c>
      <c r="I949">
        <v>595</v>
      </c>
      <c r="J949">
        <v>850</v>
      </c>
      <c r="K949">
        <v>950</v>
      </c>
      <c r="L949" t="s">
        <v>48</v>
      </c>
      <c r="M949" s="11">
        <v>24000</v>
      </c>
      <c r="Q949" t="str">
        <f t="shared" si="29"/>
        <v>R2Meton ABD3.3 Tekniker</v>
      </c>
      <c r="R949" s="61">
        <v>536</v>
      </c>
      <c r="S949" s="61">
        <v>595</v>
      </c>
      <c r="T949" s="61">
        <v>850</v>
      </c>
      <c r="U949" s="61">
        <v>950</v>
      </c>
      <c r="W949" s="61">
        <f t="shared" si="30"/>
        <v>2.4E-2</v>
      </c>
      <c r="Z949" s="61"/>
      <c r="AA949" s="61"/>
      <c r="AB949" s="61"/>
      <c r="AC949" s="61"/>
    </row>
    <row r="950" spans="1:29" x14ac:dyDescent="0.35">
      <c r="A950" t="s">
        <v>125</v>
      </c>
      <c r="B950" t="s">
        <v>126</v>
      </c>
      <c r="C950" t="s">
        <v>5</v>
      </c>
      <c r="D950" t="s">
        <v>51</v>
      </c>
      <c r="E950" t="s">
        <v>3</v>
      </c>
      <c r="F950" t="s">
        <v>63</v>
      </c>
      <c r="G950" t="s">
        <v>21</v>
      </c>
      <c r="H950">
        <v>535.5</v>
      </c>
      <c r="I950">
        <v>595</v>
      </c>
      <c r="J950">
        <v>850</v>
      </c>
      <c r="K950">
        <v>950</v>
      </c>
      <c r="L950" t="s">
        <v>48</v>
      </c>
      <c r="M950" s="11">
        <v>24000</v>
      </c>
      <c r="Q950" t="str">
        <f t="shared" si="29"/>
        <v>R2Meton ABD3.4 Testare</v>
      </c>
      <c r="R950" s="61">
        <v>536</v>
      </c>
      <c r="S950" s="61">
        <v>595</v>
      </c>
      <c r="T950" s="61">
        <v>850</v>
      </c>
      <c r="U950" s="61">
        <v>950</v>
      </c>
      <c r="W950" s="61">
        <f t="shared" si="30"/>
        <v>2.4E-2</v>
      </c>
      <c r="Z950" s="61"/>
      <c r="AA950" s="61"/>
      <c r="AB950" s="61"/>
      <c r="AC950" s="61"/>
    </row>
    <row r="951" spans="1:29" x14ac:dyDescent="0.35">
      <c r="A951" t="s">
        <v>125</v>
      </c>
      <c r="B951" t="s">
        <v>126</v>
      </c>
      <c r="C951" t="s">
        <v>5</v>
      </c>
      <c r="D951" t="s">
        <v>52</v>
      </c>
      <c r="E951" t="s">
        <v>2</v>
      </c>
      <c r="F951" t="s">
        <v>63</v>
      </c>
      <c r="G951" t="s">
        <v>53</v>
      </c>
      <c r="H951">
        <v>538.65</v>
      </c>
      <c r="I951">
        <v>598.5</v>
      </c>
      <c r="J951">
        <v>665</v>
      </c>
      <c r="K951">
        <v>950</v>
      </c>
      <c r="L951" t="s">
        <v>48</v>
      </c>
      <c r="M951" s="11">
        <v>24000</v>
      </c>
      <c r="Q951" t="str">
        <f t="shared" si="29"/>
        <v>R2Meton ABD4.1 Enterprisearkitekt</v>
      </c>
      <c r="R951" s="61">
        <v>539</v>
      </c>
      <c r="S951" s="61">
        <v>599</v>
      </c>
      <c r="T951" s="61">
        <v>665</v>
      </c>
      <c r="U951" s="61">
        <v>950</v>
      </c>
      <c r="W951" s="61">
        <f t="shared" si="30"/>
        <v>2.4E-2</v>
      </c>
      <c r="Z951" s="61"/>
      <c r="AA951" s="61"/>
      <c r="AB951" s="61"/>
      <c r="AC951" s="61"/>
    </row>
    <row r="952" spans="1:29" x14ac:dyDescent="0.35">
      <c r="A952" t="s">
        <v>125</v>
      </c>
      <c r="B952" t="s">
        <v>126</v>
      </c>
      <c r="C952" t="s">
        <v>5</v>
      </c>
      <c r="D952" t="s">
        <v>52</v>
      </c>
      <c r="E952" t="s">
        <v>2</v>
      </c>
      <c r="F952" t="s">
        <v>63</v>
      </c>
      <c r="G952" t="s">
        <v>54</v>
      </c>
      <c r="H952">
        <v>538.65</v>
      </c>
      <c r="I952">
        <v>598.5</v>
      </c>
      <c r="J952">
        <v>665</v>
      </c>
      <c r="K952">
        <v>950</v>
      </c>
      <c r="L952" t="s">
        <v>48</v>
      </c>
      <c r="M952" s="11">
        <v>24000</v>
      </c>
      <c r="Q952" t="str">
        <f t="shared" si="29"/>
        <v>R2Meton ABD4.2 Verksamhetsarkitekt</v>
      </c>
      <c r="R952" s="61">
        <v>539</v>
      </c>
      <c r="S952" s="61">
        <v>599</v>
      </c>
      <c r="T952" s="61">
        <v>665</v>
      </c>
      <c r="U952" s="61">
        <v>950</v>
      </c>
      <c r="W952" s="61">
        <f t="shared" si="30"/>
        <v>2.4E-2</v>
      </c>
      <c r="Z952" s="61"/>
      <c r="AA952" s="61"/>
      <c r="AB952" s="61"/>
      <c r="AC952" s="61"/>
    </row>
    <row r="953" spans="1:29" x14ac:dyDescent="0.35">
      <c r="A953" t="s">
        <v>125</v>
      </c>
      <c r="B953" t="s">
        <v>126</v>
      </c>
      <c r="C953" t="s">
        <v>5</v>
      </c>
      <c r="D953" t="s">
        <v>52</v>
      </c>
      <c r="E953" t="s">
        <v>2</v>
      </c>
      <c r="F953" t="s">
        <v>63</v>
      </c>
      <c r="G953" t="s">
        <v>55</v>
      </c>
      <c r="H953">
        <v>538.65</v>
      </c>
      <c r="I953">
        <v>598.5</v>
      </c>
      <c r="J953">
        <v>665</v>
      </c>
      <c r="K953">
        <v>950</v>
      </c>
      <c r="L953" t="s">
        <v>48</v>
      </c>
      <c r="M953" s="11">
        <v>24000</v>
      </c>
      <c r="Q953" t="str">
        <f t="shared" si="29"/>
        <v>R2Meton ABD4.3 Lösningsarkitekt</v>
      </c>
      <c r="R953" s="61">
        <v>539</v>
      </c>
      <c r="S953" s="61">
        <v>599</v>
      </c>
      <c r="T953" s="61">
        <v>665</v>
      </c>
      <c r="U953" s="61">
        <v>950</v>
      </c>
      <c r="W953" s="61">
        <f t="shared" si="30"/>
        <v>2.4E-2</v>
      </c>
      <c r="Z953" s="61"/>
      <c r="AA953" s="61"/>
      <c r="AB953" s="61"/>
      <c r="AC953" s="61"/>
    </row>
    <row r="954" spans="1:29" x14ac:dyDescent="0.35">
      <c r="A954" t="s">
        <v>125</v>
      </c>
      <c r="B954" t="s">
        <v>126</v>
      </c>
      <c r="C954" t="s">
        <v>5</v>
      </c>
      <c r="D954" t="s">
        <v>52</v>
      </c>
      <c r="E954" t="s">
        <v>2</v>
      </c>
      <c r="F954" t="s">
        <v>63</v>
      </c>
      <c r="G954" t="s">
        <v>56</v>
      </c>
      <c r="H954">
        <v>538.65</v>
      </c>
      <c r="I954">
        <v>598.5</v>
      </c>
      <c r="J954">
        <v>665</v>
      </c>
      <c r="K954">
        <v>950</v>
      </c>
      <c r="L954" t="s">
        <v>48</v>
      </c>
      <c r="M954" s="11">
        <v>24000</v>
      </c>
      <c r="Q954" t="str">
        <f t="shared" si="29"/>
        <v>R2Meton ABD4.4 Mjukvaruarkitekt</v>
      </c>
      <c r="R954" s="61">
        <v>539</v>
      </c>
      <c r="S954" s="61">
        <v>599</v>
      </c>
      <c r="T954" s="61">
        <v>665</v>
      </c>
      <c r="U954" s="61">
        <v>950</v>
      </c>
      <c r="W954" s="61">
        <f t="shared" si="30"/>
        <v>2.4E-2</v>
      </c>
      <c r="Z954" s="61"/>
      <c r="AA954" s="61"/>
      <c r="AB954" s="61"/>
      <c r="AC954" s="61"/>
    </row>
    <row r="955" spans="1:29" x14ac:dyDescent="0.35">
      <c r="A955" t="s">
        <v>125</v>
      </c>
      <c r="B955" t="s">
        <v>126</v>
      </c>
      <c r="C955" t="s">
        <v>5</v>
      </c>
      <c r="D955" t="s">
        <v>52</v>
      </c>
      <c r="E955" t="s">
        <v>2</v>
      </c>
      <c r="F955" t="s">
        <v>63</v>
      </c>
      <c r="G955" t="s">
        <v>57</v>
      </c>
      <c r="H955">
        <v>538.65</v>
      </c>
      <c r="I955">
        <v>598.5</v>
      </c>
      <c r="J955">
        <v>665</v>
      </c>
      <c r="K955">
        <v>950</v>
      </c>
      <c r="L955" t="s">
        <v>48</v>
      </c>
      <c r="M955" s="11">
        <v>24000</v>
      </c>
      <c r="Q955" t="str">
        <f t="shared" si="29"/>
        <v>R2Meton ABD4.5 Infrastrukturarkitekt</v>
      </c>
      <c r="R955" s="61">
        <v>539</v>
      </c>
      <c r="S955" s="61">
        <v>599</v>
      </c>
      <c r="T955" s="61">
        <v>665</v>
      </c>
      <c r="U955" s="61">
        <v>950</v>
      </c>
      <c r="W955" s="61">
        <f t="shared" si="30"/>
        <v>2.4E-2</v>
      </c>
      <c r="Z955" s="61"/>
      <c r="AA955" s="61"/>
      <c r="AB955" s="61"/>
      <c r="AC955" s="61"/>
    </row>
    <row r="956" spans="1:29" x14ac:dyDescent="0.35">
      <c r="A956" t="s">
        <v>125</v>
      </c>
      <c r="B956" t="s">
        <v>126</v>
      </c>
      <c r="C956" t="s">
        <v>5</v>
      </c>
      <c r="D956" t="s">
        <v>58</v>
      </c>
      <c r="E956" t="s">
        <v>2</v>
      </c>
      <c r="F956" t="s">
        <v>63</v>
      </c>
      <c r="G956" t="s">
        <v>22</v>
      </c>
      <c r="H956">
        <v>419.40000000000003</v>
      </c>
      <c r="I956">
        <v>466</v>
      </c>
      <c r="J956">
        <v>665</v>
      </c>
      <c r="K956">
        <v>950</v>
      </c>
      <c r="L956" t="s">
        <v>48</v>
      </c>
      <c r="M956" s="11">
        <v>24000</v>
      </c>
      <c r="Q956" t="str">
        <f t="shared" si="29"/>
        <v>R2Meton ABD5.1 Säkerhetsstrateg/Säkerhetsanalytiker</v>
      </c>
      <c r="R956" s="61">
        <v>419</v>
      </c>
      <c r="S956" s="61">
        <v>466</v>
      </c>
      <c r="T956" s="61">
        <v>665</v>
      </c>
      <c r="U956" s="61">
        <v>950</v>
      </c>
      <c r="W956" s="61">
        <f t="shared" si="30"/>
        <v>2.4E-2</v>
      </c>
      <c r="Z956" s="61"/>
      <c r="AA956" s="61"/>
      <c r="AB956" s="61"/>
      <c r="AC956" s="61"/>
    </row>
    <row r="957" spans="1:29" x14ac:dyDescent="0.35">
      <c r="A957" t="s">
        <v>125</v>
      </c>
      <c r="B957" t="s">
        <v>126</v>
      </c>
      <c r="C957" t="s">
        <v>5</v>
      </c>
      <c r="D957" t="s">
        <v>58</v>
      </c>
      <c r="E957" t="s">
        <v>2</v>
      </c>
      <c r="F957" t="s">
        <v>63</v>
      </c>
      <c r="G957" t="s">
        <v>23</v>
      </c>
      <c r="H957">
        <v>419.40000000000003</v>
      </c>
      <c r="I957">
        <v>466</v>
      </c>
      <c r="J957">
        <v>665</v>
      </c>
      <c r="K957">
        <v>950</v>
      </c>
      <c r="L957" t="s">
        <v>48</v>
      </c>
      <c r="M957" s="11">
        <v>24000</v>
      </c>
      <c r="Q957" t="str">
        <f t="shared" si="29"/>
        <v>R2Meton ABD5.2 Risk Management</v>
      </c>
      <c r="R957" s="61">
        <v>419</v>
      </c>
      <c r="S957" s="61">
        <v>466</v>
      </c>
      <c r="T957" s="61">
        <v>665</v>
      </c>
      <c r="U957" s="61">
        <v>950</v>
      </c>
      <c r="W957" s="61">
        <f t="shared" si="30"/>
        <v>2.4E-2</v>
      </c>
      <c r="Z957" s="61"/>
      <c r="AA957" s="61"/>
      <c r="AB957" s="61"/>
      <c r="AC957" s="61"/>
    </row>
    <row r="958" spans="1:29" x14ac:dyDescent="0.35">
      <c r="A958" t="s">
        <v>125</v>
      </c>
      <c r="B958" t="s">
        <v>126</v>
      </c>
      <c r="C958" t="s">
        <v>5</v>
      </c>
      <c r="D958" t="s">
        <v>58</v>
      </c>
      <c r="E958" t="s">
        <v>3</v>
      </c>
      <c r="F958" t="s">
        <v>63</v>
      </c>
      <c r="G958" t="s">
        <v>24</v>
      </c>
      <c r="H958">
        <v>419.40000000000003</v>
      </c>
      <c r="I958">
        <v>466</v>
      </c>
      <c r="J958">
        <v>665</v>
      </c>
      <c r="K958">
        <v>950</v>
      </c>
      <c r="L958" t="s">
        <v>48</v>
      </c>
      <c r="M958" s="11">
        <v>24000</v>
      </c>
      <c r="Q958" t="str">
        <f t="shared" si="29"/>
        <v>R2Meton ABD5.3 Säkerhetstekniker</v>
      </c>
      <c r="R958" s="61">
        <v>419</v>
      </c>
      <c r="S958" s="61">
        <v>466</v>
      </c>
      <c r="T958" s="61">
        <v>665</v>
      </c>
      <c r="U958" s="61">
        <v>950</v>
      </c>
      <c r="W958" s="61">
        <f t="shared" si="30"/>
        <v>2.4E-2</v>
      </c>
      <c r="Z958" s="61"/>
      <c r="AA958" s="61"/>
      <c r="AB958" s="61"/>
      <c r="AC958" s="61"/>
    </row>
    <row r="959" spans="1:29" x14ac:dyDescent="0.35">
      <c r="A959" t="s">
        <v>125</v>
      </c>
      <c r="B959" t="s">
        <v>126</v>
      </c>
      <c r="C959" t="s">
        <v>5</v>
      </c>
      <c r="D959" t="s">
        <v>59</v>
      </c>
      <c r="E959" t="s">
        <v>2</v>
      </c>
      <c r="F959" t="s">
        <v>63</v>
      </c>
      <c r="G959" t="s">
        <v>60</v>
      </c>
      <c r="H959">
        <v>535.5</v>
      </c>
      <c r="I959">
        <v>595</v>
      </c>
      <c r="J959">
        <v>850</v>
      </c>
      <c r="K959">
        <v>950</v>
      </c>
      <c r="L959" t="s">
        <v>48</v>
      </c>
      <c r="M959" s="11">
        <v>24000</v>
      </c>
      <c r="Q959" t="str">
        <f t="shared" si="29"/>
        <v>R2Meton ABD6.1 Webbstrateg</v>
      </c>
      <c r="R959" s="61">
        <v>536</v>
      </c>
      <c r="S959" s="61">
        <v>595</v>
      </c>
      <c r="T959" s="61">
        <v>850</v>
      </c>
      <c r="U959" s="61">
        <v>950</v>
      </c>
      <c r="W959" s="61">
        <f t="shared" si="30"/>
        <v>2.4E-2</v>
      </c>
      <c r="Z959" s="61"/>
      <c r="AA959" s="61"/>
      <c r="AB959" s="61"/>
      <c r="AC959" s="61"/>
    </row>
    <row r="960" spans="1:29" x14ac:dyDescent="0.35">
      <c r="A960" t="s">
        <v>125</v>
      </c>
      <c r="B960" t="s">
        <v>126</v>
      </c>
      <c r="C960" t="s">
        <v>5</v>
      </c>
      <c r="D960" t="s">
        <v>59</v>
      </c>
      <c r="E960" t="s">
        <v>2</v>
      </c>
      <c r="F960" t="s">
        <v>63</v>
      </c>
      <c r="G960" t="s">
        <v>25</v>
      </c>
      <c r="H960">
        <v>535.5</v>
      </c>
      <c r="I960">
        <v>595</v>
      </c>
      <c r="J960">
        <v>850</v>
      </c>
      <c r="K960">
        <v>950</v>
      </c>
      <c r="L960" t="s">
        <v>48</v>
      </c>
      <c r="M960" s="11">
        <v>24000</v>
      </c>
      <c r="Q960" t="str">
        <f t="shared" si="29"/>
        <v>R2Meton ABD6.2 Interaktionsdesigner</v>
      </c>
      <c r="R960" s="61">
        <v>536</v>
      </c>
      <c r="S960" s="61">
        <v>595</v>
      </c>
      <c r="T960" s="61">
        <v>850</v>
      </c>
      <c r="U960" s="61">
        <v>950</v>
      </c>
      <c r="W960" s="61">
        <f t="shared" si="30"/>
        <v>2.4E-2</v>
      </c>
      <c r="Z960" s="61"/>
      <c r="AA960" s="61"/>
      <c r="AB960" s="61"/>
      <c r="AC960" s="61"/>
    </row>
    <row r="961" spans="1:29" x14ac:dyDescent="0.35">
      <c r="A961" t="s">
        <v>125</v>
      </c>
      <c r="B961" t="s">
        <v>126</v>
      </c>
      <c r="C961" t="s">
        <v>5</v>
      </c>
      <c r="D961" t="s">
        <v>59</v>
      </c>
      <c r="E961" t="s">
        <v>2</v>
      </c>
      <c r="F961" t="s">
        <v>63</v>
      </c>
      <c r="G961" t="s">
        <v>26</v>
      </c>
      <c r="H961">
        <v>535.5</v>
      </c>
      <c r="I961">
        <v>595</v>
      </c>
      <c r="J961">
        <v>850</v>
      </c>
      <c r="K961">
        <v>950</v>
      </c>
      <c r="L961" t="s">
        <v>48</v>
      </c>
      <c r="M961" s="11">
        <v>24000</v>
      </c>
      <c r="Q961" t="str">
        <f t="shared" si="29"/>
        <v>R2Meton ABD6.3 Grafisk formgivare</v>
      </c>
      <c r="R961" s="61">
        <v>536</v>
      </c>
      <c r="S961" s="61">
        <v>595</v>
      </c>
      <c r="T961" s="61">
        <v>850</v>
      </c>
      <c r="U961" s="61">
        <v>950</v>
      </c>
      <c r="W961" s="61">
        <f t="shared" si="30"/>
        <v>2.4E-2</v>
      </c>
      <c r="Z961" s="61"/>
      <c r="AA961" s="61"/>
      <c r="AB961" s="61"/>
      <c r="AC961" s="61"/>
    </row>
    <row r="962" spans="1:29" x14ac:dyDescent="0.35">
      <c r="A962" t="s">
        <v>125</v>
      </c>
      <c r="B962" t="s">
        <v>126</v>
      </c>
      <c r="C962" t="s">
        <v>5</v>
      </c>
      <c r="D962" t="s">
        <v>59</v>
      </c>
      <c r="E962" t="s">
        <v>3</v>
      </c>
      <c r="F962" t="s">
        <v>63</v>
      </c>
      <c r="G962" t="s">
        <v>27</v>
      </c>
      <c r="H962">
        <v>535.5</v>
      </c>
      <c r="I962">
        <v>595</v>
      </c>
      <c r="J962">
        <v>850</v>
      </c>
      <c r="K962">
        <v>950</v>
      </c>
      <c r="L962" t="s">
        <v>48</v>
      </c>
      <c r="M962" s="11">
        <v>24000</v>
      </c>
      <c r="Q962" t="str">
        <f t="shared" si="29"/>
        <v>R2Meton ABD6.4 Testare av användbarhet</v>
      </c>
      <c r="R962" s="61">
        <v>536</v>
      </c>
      <c r="S962" s="61">
        <v>595</v>
      </c>
      <c r="T962" s="61">
        <v>850</v>
      </c>
      <c r="U962" s="61">
        <v>950</v>
      </c>
      <c r="W962" s="61">
        <f t="shared" si="30"/>
        <v>2.4E-2</v>
      </c>
      <c r="Z962" s="61"/>
      <c r="AA962" s="61"/>
      <c r="AB962" s="61"/>
      <c r="AC962" s="61"/>
    </row>
    <row r="963" spans="1:29" x14ac:dyDescent="0.35">
      <c r="A963" t="s">
        <v>125</v>
      </c>
      <c r="B963" t="s">
        <v>126</v>
      </c>
      <c r="C963" t="s">
        <v>5</v>
      </c>
      <c r="D963" t="s">
        <v>61</v>
      </c>
      <c r="E963" t="s">
        <v>2</v>
      </c>
      <c r="F963" t="s">
        <v>63</v>
      </c>
      <c r="G963" t="s">
        <v>62</v>
      </c>
      <c r="H963">
        <v>210.6</v>
      </c>
      <c r="I963">
        <v>234</v>
      </c>
      <c r="J963">
        <v>333</v>
      </c>
      <c r="K963">
        <v>475</v>
      </c>
      <c r="L963" t="s">
        <v>48</v>
      </c>
      <c r="M963" s="11">
        <v>24000</v>
      </c>
      <c r="Q963" t="str">
        <f t="shared" ref="Q963:Q1026" si="31">$A963&amp;$C963&amp;$G963</f>
        <v>R2Meton ABD7.1 Teknikstöd – på plats</v>
      </c>
      <c r="R963" s="61">
        <v>211</v>
      </c>
      <c r="S963" s="61">
        <v>234</v>
      </c>
      <c r="T963" s="61">
        <v>333</v>
      </c>
      <c r="U963" s="61">
        <v>475</v>
      </c>
      <c r="W963" s="61">
        <f t="shared" ref="W963:W1026" si="32">M963/1000000</f>
        <v>2.4E-2</v>
      </c>
      <c r="Z963" s="61"/>
      <c r="AA963" s="61"/>
      <c r="AB963" s="61"/>
      <c r="AC963" s="61"/>
    </row>
    <row r="964" spans="1:29" x14ac:dyDescent="0.35">
      <c r="A964" t="s">
        <v>109</v>
      </c>
      <c r="B964" t="s">
        <v>110</v>
      </c>
      <c r="C964" t="s">
        <v>2</v>
      </c>
      <c r="D964" t="s">
        <v>47</v>
      </c>
      <c r="E964" t="s">
        <v>2</v>
      </c>
      <c r="F964" t="s">
        <v>63</v>
      </c>
      <c r="G964" t="s">
        <v>10</v>
      </c>
      <c r="H964">
        <v>549.99</v>
      </c>
      <c r="I964">
        <v>611.1</v>
      </c>
      <c r="J964">
        <v>679</v>
      </c>
      <c r="K964">
        <v>970</v>
      </c>
      <c r="L964" t="s">
        <v>48</v>
      </c>
      <c r="M964" s="11">
        <v>26000</v>
      </c>
      <c r="Q964" t="str">
        <f t="shared" si="31"/>
        <v>Sogeti Sverige ABA1.1 IT- eller Digitaliseringsstrateg</v>
      </c>
      <c r="R964" s="61">
        <v>550</v>
      </c>
      <c r="S964" s="61">
        <v>611</v>
      </c>
      <c r="T964" s="61">
        <v>679</v>
      </c>
      <c r="U964" s="61">
        <v>970</v>
      </c>
      <c r="W964" s="61">
        <f t="shared" si="32"/>
        <v>2.5999999999999999E-2</v>
      </c>
      <c r="Z964" s="61"/>
      <c r="AA964" s="61"/>
      <c r="AB964" s="61"/>
      <c r="AC964" s="61"/>
    </row>
    <row r="965" spans="1:29" x14ac:dyDescent="0.35">
      <c r="A965" t="s">
        <v>109</v>
      </c>
      <c r="B965" t="s">
        <v>110</v>
      </c>
      <c r="C965" t="s">
        <v>2</v>
      </c>
      <c r="D965" t="s">
        <v>47</v>
      </c>
      <c r="E965" t="s">
        <v>2</v>
      </c>
      <c r="F965" t="s">
        <v>63</v>
      </c>
      <c r="G965" t="s">
        <v>11</v>
      </c>
      <c r="H965">
        <v>549.99</v>
      </c>
      <c r="I965">
        <v>611.1</v>
      </c>
      <c r="J965">
        <v>679</v>
      </c>
      <c r="K965">
        <v>970</v>
      </c>
      <c r="L965" t="s">
        <v>48</v>
      </c>
      <c r="M965" s="11">
        <v>26000</v>
      </c>
      <c r="Q965" t="str">
        <f t="shared" si="31"/>
        <v>Sogeti Sverige ABA1.2 Modelleringsledare</v>
      </c>
      <c r="R965" s="61">
        <v>550</v>
      </c>
      <c r="S965" s="61">
        <v>611</v>
      </c>
      <c r="T965" s="61">
        <v>679</v>
      </c>
      <c r="U965" s="61">
        <v>970</v>
      </c>
      <c r="W965" s="61">
        <f t="shared" si="32"/>
        <v>2.5999999999999999E-2</v>
      </c>
      <c r="Z965" s="61"/>
      <c r="AA965" s="61"/>
      <c r="AB965" s="61"/>
      <c r="AC965" s="61"/>
    </row>
    <row r="966" spans="1:29" x14ac:dyDescent="0.35">
      <c r="A966" t="s">
        <v>109</v>
      </c>
      <c r="B966" t="s">
        <v>110</v>
      </c>
      <c r="C966" t="s">
        <v>2</v>
      </c>
      <c r="D966" t="s">
        <v>47</v>
      </c>
      <c r="E966" t="s">
        <v>2</v>
      </c>
      <c r="F966" t="s">
        <v>63</v>
      </c>
      <c r="G966" t="s">
        <v>49</v>
      </c>
      <c r="H966">
        <v>549.99</v>
      </c>
      <c r="I966">
        <v>611.1</v>
      </c>
      <c r="J966">
        <v>679</v>
      </c>
      <c r="K966">
        <v>970</v>
      </c>
      <c r="L966" t="s">
        <v>48</v>
      </c>
      <c r="M966" s="11">
        <v>26000</v>
      </c>
      <c r="Q966" t="str">
        <f t="shared" si="31"/>
        <v>Sogeti Sverige ABA1.3 Kravställare/Kravanalytiker</v>
      </c>
      <c r="R966" s="61">
        <v>550</v>
      </c>
      <c r="S966" s="61">
        <v>611</v>
      </c>
      <c r="T966" s="61">
        <v>679</v>
      </c>
      <c r="U966" s="61">
        <v>970</v>
      </c>
      <c r="W966" s="61">
        <f t="shared" si="32"/>
        <v>2.5999999999999999E-2</v>
      </c>
      <c r="Z966" s="61"/>
      <c r="AA966" s="61"/>
      <c r="AB966" s="61"/>
      <c r="AC966" s="61"/>
    </row>
    <row r="967" spans="1:29" x14ac:dyDescent="0.35">
      <c r="A967" t="s">
        <v>109</v>
      </c>
      <c r="B967" t="s">
        <v>110</v>
      </c>
      <c r="C967" t="s">
        <v>2</v>
      </c>
      <c r="D967" t="s">
        <v>47</v>
      </c>
      <c r="E967" t="s">
        <v>2</v>
      </c>
      <c r="F967" t="s">
        <v>63</v>
      </c>
      <c r="G967" t="s">
        <v>12</v>
      </c>
      <c r="H967">
        <v>549.99</v>
      </c>
      <c r="I967">
        <v>611.1</v>
      </c>
      <c r="J967">
        <v>679</v>
      </c>
      <c r="K967">
        <v>970</v>
      </c>
      <c r="L967" t="s">
        <v>48</v>
      </c>
      <c r="M967" s="11">
        <v>26000</v>
      </c>
      <c r="Q967" t="str">
        <f t="shared" si="31"/>
        <v>Sogeti Sverige ABA1.4 Metodstöd</v>
      </c>
      <c r="R967" s="61">
        <v>550</v>
      </c>
      <c r="S967" s="61">
        <v>611</v>
      </c>
      <c r="T967" s="61">
        <v>679</v>
      </c>
      <c r="U967" s="61">
        <v>970</v>
      </c>
      <c r="W967" s="61">
        <f t="shared" si="32"/>
        <v>2.5999999999999999E-2</v>
      </c>
      <c r="Z967" s="61"/>
      <c r="AA967" s="61"/>
      <c r="AB967" s="61"/>
      <c r="AC967" s="61"/>
    </row>
    <row r="968" spans="1:29" x14ac:dyDescent="0.35">
      <c r="A968" t="s">
        <v>109</v>
      </c>
      <c r="B968" t="s">
        <v>110</v>
      </c>
      <c r="C968" t="s">
        <v>2</v>
      </c>
      <c r="D968" t="s">
        <v>50</v>
      </c>
      <c r="E968" t="s">
        <v>2</v>
      </c>
      <c r="F968" t="s">
        <v>63</v>
      </c>
      <c r="G968" t="s">
        <v>13</v>
      </c>
      <c r="H968">
        <v>517.5</v>
      </c>
      <c r="I968">
        <v>575</v>
      </c>
      <c r="J968">
        <v>800</v>
      </c>
      <c r="K968">
        <v>970</v>
      </c>
      <c r="L968" t="s">
        <v>48</v>
      </c>
      <c r="M968" s="11">
        <v>26000</v>
      </c>
      <c r="Q968" t="str">
        <f t="shared" si="31"/>
        <v>Sogeti Sverige ABA2.1 Projektledare</v>
      </c>
      <c r="R968" s="61">
        <v>518</v>
      </c>
      <c r="S968" s="61">
        <v>575</v>
      </c>
      <c r="T968" s="61">
        <v>800</v>
      </c>
      <c r="U968" s="61">
        <v>970</v>
      </c>
      <c r="W968" s="61">
        <f t="shared" si="32"/>
        <v>2.5999999999999999E-2</v>
      </c>
      <c r="Z968" s="61"/>
      <c r="AA968" s="61"/>
      <c r="AB968" s="61"/>
      <c r="AC968" s="61"/>
    </row>
    <row r="969" spans="1:29" x14ac:dyDescent="0.35">
      <c r="A969" t="s">
        <v>109</v>
      </c>
      <c r="B969" t="s">
        <v>110</v>
      </c>
      <c r="C969" t="s">
        <v>2</v>
      </c>
      <c r="D969" t="s">
        <v>50</v>
      </c>
      <c r="E969" t="s">
        <v>2</v>
      </c>
      <c r="F969" t="s">
        <v>63</v>
      </c>
      <c r="G969" t="s">
        <v>14</v>
      </c>
      <c r="H969">
        <v>517.5</v>
      </c>
      <c r="I969">
        <v>575</v>
      </c>
      <c r="J969">
        <v>800</v>
      </c>
      <c r="K969">
        <v>970</v>
      </c>
      <c r="L969" t="s">
        <v>48</v>
      </c>
      <c r="M969" s="11">
        <v>26000</v>
      </c>
      <c r="Q969" t="str">
        <f t="shared" si="31"/>
        <v>Sogeti Sverige ABA2.2 Teknisk projektledare</v>
      </c>
      <c r="R969" s="61">
        <v>518</v>
      </c>
      <c r="S969" s="61">
        <v>575</v>
      </c>
      <c r="T969" s="61">
        <v>800</v>
      </c>
      <c r="U969" s="61">
        <v>970</v>
      </c>
      <c r="W969" s="61">
        <f t="shared" si="32"/>
        <v>2.5999999999999999E-2</v>
      </c>
      <c r="Z969" s="61"/>
      <c r="AA969" s="61"/>
      <c r="AB969" s="61"/>
      <c r="AC969" s="61"/>
    </row>
    <row r="970" spans="1:29" x14ac:dyDescent="0.35">
      <c r="A970" t="s">
        <v>109</v>
      </c>
      <c r="B970" t="s">
        <v>110</v>
      </c>
      <c r="C970" t="s">
        <v>2</v>
      </c>
      <c r="D970" t="s">
        <v>50</v>
      </c>
      <c r="E970" t="s">
        <v>2</v>
      </c>
      <c r="F970" t="s">
        <v>63</v>
      </c>
      <c r="G970" t="s">
        <v>15</v>
      </c>
      <c r="H970">
        <v>517.5</v>
      </c>
      <c r="I970">
        <v>575</v>
      </c>
      <c r="J970">
        <v>800</v>
      </c>
      <c r="K970">
        <v>970</v>
      </c>
      <c r="L970" t="s">
        <v>48</v>
      </c>
      <c r="M970" s="11">
        <v>26000</v>
      </c>
      <c r="Q970" t="str">
        <f t="shared" si="31"/>
        <v>Sogeti Sverige ABA2.3 Process-/Förändringsledare</v>
      </c>
      <c r="R970" s="61">
        <v>518</v>
      </c>
      <c r="S970" s="61">
        <v>575</v>
      </c>
      <c r="T970" s="61">
        <v>800</v>
      </c>
      <c r="U970" s="61">
        <v>970</v>
      </c>
      <c r="W970" s="61">
        <f t="shared" si="32"/>
        <v>2.5999999999999999E-2</v>
      </c>
      <c r="Z970" s="61"/>
      <c r="AA970" s="61"/>
      <c r="AB970" s="61"/>
      <c r="AC970" s="61"/>
    </row>
    <row r="971" spans="1:29" x14ac:dyDescent="0.35">
      <c r="A971" t="s">
        <v>109</v>
      </c>
      <c r="B971" t="s">
        <v>110</v>
      </c>
      <c r="C971" t="s">
        <v>2</v>
      </c>
      <c r="D971" t="s">
        <v>50</v>
      </c>
      <c r="E971" t="s">
        <v>2</v>
      </c>
      <c r="F971" t="s">
        <v>63</v>
      </c>
      <c r="G971" t="s">
        <v>16</v>
      </c>
      <c r="H971">
        <v>517.5</v>
      </c>
      <c r="I971">
        <v>575</v>
      </c>
      <c r="J971">
        <v>800</v>
      </c>
      <c r="K971">
        <v>970</v>
      </c>
      <c r="L971" t="s">
        <v>48</v>
      </c>
      <c r="M971" s="11">
        <v>26000</v>
      </c>
      <c r="Q971" t="str">
        <f t="shared" si="31"/>
        <v>Sogeti Sverige ABA2.4 Testledare</v>
      </c>
      <c r="R971" s="61">
        <v>518</v>
      </c>
      <c r="S971" s="61">
        <v>575</v>
      </c>
      <c r="T971" s="61">
        <v>800</v>
      </c>
      <c r="U971" s="61">
        <v>970</v>
      </c>
      <c r="W971" s="61">
        <f t="shared" si="32"/>
        <v>2.5999999999999999E-2</v>
      </c>
      <c r="Z971" s="61"/>
      <c r="AA971" s="61"/>
      <c r="AB971" s="61"/>
      <c r="AC971" s="61"/>
    </row>
    <row r="972" spans="1:29" x14ac:dyDescent="0.35">
      <c r="A972" t="s">
        <v>109</v>
      </c>
      <c r="B972" t="s">
        <v>110</v>
      </c>
      <c r="C972" t="s">
        <v>2</v>
      </c>
      <c r="D972" t="s">
        <v>50</v>
      </c>
      <c r="E972" t="s">
        <v>2</v>
      </c>
      <c r="F972" t="s">
        <v>63</v>
      </c>
      <c r="G972" t="s">
        <v>17</v>
      </c>
      <c r="H972">
        <v>517.5</v>
      </c>
      <c r="I972">
        <v>575</v>
      </c>
      <c r="J972">
        <v>800</v>
      </c>
      <c r="K972">
        <v>970</v>
      </c>
      <c r="L972" t="s">
        <v>48</v>
      </c>
      <c r="M972" s="11">
        <v>26000</v>
      </c>
      <c r="Q972" t="str">
        <f t="shared" si="31"/>
        <v>Sogeti Sverige ABA2.5 IT-controller</v>
      </c>
      <c r="R972" s="61">
        <v>518</v>
      </c>
      <c r="S972" s="61">
        <v>575</v>
      </c>
      <c r="T972" s="61">
        <v>800</v>
      </c>
      <c r="U972" s="61">
        <v>970</v>
      </c>
      <c r="W972" s="61">
        <f t="shared" si="32"/>
        <v>2.5999999999999999E-2</v>
      </c>
      <c r="Z972" s="61"/>
      <c r="AA972" s="61"/>
      <c r="AB972" s="61"/>
      <c r="AC972" s="61"/>
    </row>
    <row r="973" spans="1:29" x14ac:dyDescent="0.35">
      <c r="A973" t="s">
        <v>109</v>
      </c>
      <c r="B973" t="s">
        <v>110</v>
      </c>
      <c r="C973" t="s">
        <v>2</v>
      </c>
      <c r="D973" t="s">
        <v>51</v>
      </c>
      <c r="E973" t="s">
        <v>2</v>
      </c>
      <c r="F973" t="s">
        <v>63</v>
      </c>
      <c r="G973" t="s">
        <v>18</v>
      </c>
      <c r="H973">
        <v>535.5</v>
      </c>
      <c r="I973">
        <v>595</v>
      </c>
      <c r="J973">
        <v>850</v>
      </c>
      <c r="K973">
        <v>950</v>
      </c>
      <c r="L973" t="s">
        <v>48</v>
      </c>
      <c r="M973" s="11">
        <v>26000</v>
      </c>
      <c r="Q973" t="str">
        <f t="shared" si="31"/>
        <v>Sogeti Sverige ABA3.1 Systemutvecklare</v>
      </c>
      <c r="R973" s="61">
        <v>536</v>
      </c>
      <c r="S973" s="61">
        <v>595</v>
      </c>
      <c r="T973" s="61">
        <v>850</v>
      </c>
      <c r="U973" s="61">
        <v>950</v>
      </c>
      <c r="W973" s="61">
        <f t="shared" si="32"/>
        <v>2.5999999999999999E-2</v>
      </c>
      <c r="Z973" s="61"/>
      <c r="AA973" s="61"/>
      <c r="AB973" s="61"/>
      <c r="AC973" s="61"/>
    </row>
    <row r="974" spans="1:29" x14ac:dyDescent="0.35">
      <c r="A974" t="s">
        <v>109</v>
      </c>
      <c r="B974" t="s">
        <v>110</v>
      </c>
      <c r="C974" t="s">
        <v>2</v>
      </c>
      <c r="D974" t="s">
        <v>51</v>
      </c>
      <c r="E974" t="s">
        <v>2</v>
      </c>
      <c r="F974" t="s">
        <v>63</v>
      </c>
      <c r="G974" t="s">
        <v>19</v>
      </c>
      <c r="H974">
        <v>535.5</v>
      </c>
      <c r="I974">
        <v>595</v>
      </c>
      <c r="J974">
        <v>850</v>
      </c>
      <c r="K974">
        <v>950</v>
      </c>
      <c r="L974" t="s">
        <v>48</v>
      </c>
      <c r="M974" s="11">
        <v>26000</v>
      </c>
      <c r="Q974" t="str">
        <f t="shared" si="31"/>
        <v>Sogeti Sverige ABA3.2 Systemintegratör</v>
      </c>
      <c r="R974" s="61">
        <v>536</v>
      </c>
      <c r="S974" s="61">
        <v>595</v>
      </c>
      <c r="T974" s="61">
        <v>850</v>
      </c>
      <c r="U974" s="61">
        <v>950</v>
      </c>
      <c r="W974" s="61">
        <f t="shared" si="32"/>
        <v>2.5999999999999999E-2</v>
      </c>
      <c r="Z974" s="61"/>
      <c r="AA974" s="61"/>
      <c r="AB974" s="61"/>
      <c r="AC974" s="61"/>
    </row>
    <row r="975" spans="1:29" x14ac:dyDescent="0.35">
      <c r="A975" t="s">
        <v>109</v>
      </c>
      <c r="B975" t="s">
        <v>110</v>
      </c>
      <c r="C975" t="s">
        <v>2</v>
      </c>
      <c r="D975" t="s">
        <v>51</v>
      </c>
      <c r="E975" t="s">
        <v>3</v>
      </c>
      <c r="F975" t="s">
        <v>63</v>
      </c>
      <c r="G975" t="s">
        <v>20</v>
      </c>
      <c r="H975">
        <v>535.5</v>
      </c>
      <c r="I975">
        <v>595</v>
      </c>
      <c r="J975">
        <v>850</v>
      </c>
      <c r="K975">
        <v>950</v>
      </c>
      <c r="L975" t="s">
        <v>48</v>
      </c>
      <c r="M975" s="11">
        <v>26000</v>
      </c>
      <c r="Q975" t="str">
        <f t="shared" si="31"/>
        <v>Sogeti Sverige ABA3.3 Tekniker</v>
      </c>
      <c r="R975" s="61">
        <v>536</v>
      </c>
      <c r="S975" s="61">
        <v>595</v>
      </c>
      <c r="T975" s="61">
        <v>850</v>
      </c>
      <c r="U975" s="61">
        <v>950</v>
      </c>
      <c r="W975" s="61">
        <f t="shared" si="32"/>
        <v>2.5999999999999999E-2</v>
      </c>
      <c r="Z975" s="61"/>
      <c r="AA975" s="61"/>
      <c r="AB975" s="61"/>
      <c r="AC975" s="61"/>
    </row>
    <row r="976" spans="1:29" x14ac:dyDescent="0.35">
      <c r="A976" t="s">
        <v>109</v>
      </c>
      <c r="B976" t="s">
        <v>110</v>
      </c>
      <c r="C976" t="s">
        <v>2</v>
      </c>
      <c r="D976" t="s">
        <v>51</v>
      </c>
      <c r="E976" t="s">
        <v>3</v>
      </c>
      <c r="F976" t="s">
        <v>63</v>
      </c>
      <c r="G976" t="s">
        <v>21</v>
      </c>
      <c r="H976">
        <v>535.5</v>
      </c>
      <c r="I976">
        <v>595</v>
      </c>
      <c r="J976">
        <v>850</v>
      </c>
      <c r="K976">
        <v>950</v>
      </c>
      <c r="L976" t="s">
        <v>48</v>
      </c>
      <c r="M976" s="11">
        <v>26000</v>
      </c>
      <c r="Q976" t="str">
        <f t="shared" si="31"/>
        <v>Sogeti Sverige ABA3.4 Testare</v>
      </c>
      <c r="R976" s="61">
        <v>536</v>
      </c>
      <c r="S976" s="61">
        <v>595</v>
      </c>
      <c r="T976" s="61">
        <v>850</v>
      </c>
      <c r="U976" s="61">
        <v>950</v>
      </c>
      <c r="W976" s="61">
        <f t="shared" si="32"/>
        <v>2.5999999999999999E-2</v>
      </c>
      <c r="Z976" s="61"/>
      <c r="AA976" s="61"/>
      <c r="AB976" s="61"/>
      <c r="AC976" s="61"/>
    </row>
    <row r="977" spans="1:29" x14ac:dyDescent="0.35">
      <c r="A977" t="s">
        <v>109</v>
      </c>
      <c r="B977" t="s">
        <v>110</v>
      </c>
      <c r="C977" t="s">
        <v>2</v>
      </c>
      <c r="D977" t="s">
        <v>52</v>
      </c>
      <c r="E977" t="s">
        <v>2</v>
      </c>
      <c r="F977" t="s">
        <v>63</v>
      </c>
      <c r="G977" t="s">
        <v>53</v>
      </c>
      <c r="H977">
        <v>538.65</v>
      </c>
      <c r="I977">
        <v>598.5</v>
      </c>
      <c r="J977">
        <v>665</v>
      </c>
      <c r="K977">
        <v>950</v>
      </c>
      <c r="L977" t="s">
        <v>48</v>
      </c>
      <c r="M977" s="11">
        <v>26000</v>
      </c>
      <c r="Q977" t="str">
        <f t="shared" si="31"/>
        <v>Sogeti Sverige ABA4.1 Enterprisearkitekt</v>
      </c>
      <c r="R977" s="61">
        <v>539</v>
      </c>
      <c r="S977" s="61">
        <v>599</v>
      </c>
      <c r="T977" s="61">
        <v>665</v>
      </c>
      <c r="U977" s="61">
        <v>950</v>
      </c>
      <c r="W977" s="61">
        <f t="shared" si="32"/>
        <v>2.5999999999999999E-2</v>
      </c>
      <c r="Z977" s="61"/>
      <c r="AA977" s="61"/>
      <c r="AB977" s="61"/>
      <c r="AC977" s="61"/>
    </row>
    <row r="978" spans="1:29" x14ac:dyDescent="0.35">
      <c r="A978" t="s">
        <v>109</v>
      </c>
      <c r="B978" t="s">
        <v>110</v>
      </c>
      <c r="C978" t="s">
        <v>2</v>
      </c>
      <c r="D978" t="s">
        <v>52</v>
      </c>
      <c r="E978" t="s">
        <v>2</v>
      </c>
      <c r="F978" t="s">
        <v>63</v>
      </c>
      <c r="G978" t="s">
        <v>54</v>
      </c>
      <c r="H978">
        <v>538.65</v>
      </c>
      <c r="I978">
        <v>598.5</v>
      </c>
      <c r="J978">
        <v>665</v>
      </c>
      <c r="K978">
        <v>950</v>
      </c>
      <c r="L978" t="s">
        <v>48</v>
      </c>
      <c r="M978" s="11">
        <v>26000</v>
      </c>
      <c r="Q978" t="str">
        <f t="shared" si="31"/>
        <v>Sogeti Sverige ABA4.2 Verksamhetsarkitekt</v>
      </c>
      <c r="R978" s="61">
        <v>539</v>
      </c>
      <c r="S978" s="61">
        <v>599</v>
      </c>
      <c r="T978" s="61">
        <v>665</v>
      </c>
      <c r="U978" s="61">
        <v>950</v>
      </c>
      <c r="W978" s="61">
        <f t="shared" si="32"/>
        <v>2.5999999999999999E-2</v>
      </c>
      <c r="Z978" s="61"/>
      <c r="AA978" s="61"/>
      <c r="AB978" s="61"/>
      <c r="AC978" s="61"/>
    </row>
    <row r="979" spans="1:29" x14ac:dyDescent="0.35">
      <c r="A979" t="s">
        <v>109</v>
      </c>
      <c r="B979" t="s">
        <v>110</v>
      </c>
      <c r="C979" t="s">
        <v>2</v>
      </c>
      <c r="D979" t="s">
        <v>52</v>
      </c>
      <c r="E979" t="s">
        <v>2</v>
      </c>
      <c r="F979" t="s">
        <v>63</v>
      </c>
      <c r="G979" t="s">
        <v>55</v>
      </c>
      <c r="H979">
        <v>538.65</v>
      </c>
      <c r="I979">
        <v>598.5</v>
      </c>
      <c r="J979">
        <v>665</v>
      </c>
      <c r="K979">
        <v>950</v>
      </c>
      <c r="L979" t="s">
        <v>48</v>
      </c>
      <c r="M979" s="11">
        <v>26000</v>
      </c>
      <c r="Q979" t="str">
        <f t="shared" si="31"/>
        <v>Sogeti Sverige ABA4.3 Lösningsarkitekt</v>
      </c>
      <c r="R979" s="61">
        <v>539</v>
      </c>
      <c r="S979" s="61">
        <v>599</v>
      </c>
      <c r="T979" s="61">
        <v>665</v>
      </c>
      <c r="U979" s="61">
        <v>950</v>
      </c>
      <c r="W979" s="61">
        <f t="shared" si="32"/>
        <v>2.5999999999999999E-2</v>
      </c>
      <c r="Z979" s="61"/>
      <c r="AA979" s="61"/>
      <c r="AB979" s="61"/>
      <c r="AC979" s="61"/>
    </row>
    <row r="980" spans="1:29" x14ac:dyDescent="0.35">
      <c r="A980" t="s">
        <v>109</v>
      </c>
      <c r="B980" t="s">
        <v>110</v>
      </c>
      <c r="C980" t="s">
        <v>2</v>
      </c>
      <c r="D980" t="s">
        <v>52</v>
      </c>
      <c r="E980" t="s">
        <v>2</v>
      </c>
      <c r="F980" t="s">
        <v>63</v>
      </c>
      <c r="G980" t="s">
        <v>56</v>
      </c>
      <c r="H980">
        <v>538.65</v>
      </c>
      <c r="I980">
        <v>598.5</v>
      </c>
      <c r="J980">
        <v>665</v>
      </c>
      <c r="K980">
        <v>950</v>
      </c>
      <c r="L980" t="s">
        <v>48</v>
      </c>
      <c r="M980" s="11">
        <v>26000</v>
      </c>
      <c r="Q980" t="str">
        <f t="shared" si="31"/>
        <v>Sogeti Sverige ABA4.4 Mjukvaruarkitekt</v>
      </c>
      <c r="R980" s="61">
        <v>539</v>
      </c>
      <c r="S980" s="61">
        <v>599</v>
      </c>
      <c r="T980" s="61">
        <v>665</v>
      </c>
      <c r="U980" s="61">
        <v>950</v>
      </c>
      <c r="W980" s="61">
        <f t="shared" si="32"/>
        <v>2.5999999999999999E-2</v>
      </c>
      <c r="Z980" s="61"/>
      <c r="AA980" s="61"/>
      <c r="AB980" s="61"/>
      <c r="AC980" s="61"/>
    </row>
    <row r="981" spans="1:29" x14ac:dyDescent="0.35">
      <c r="A981" t="s">
        <v>109</v>
      </c>
      <c r="B981" t="s">
        <v>110</v>
      </c>
      <c r="C981" t="s">
        <v>2</v>
      </c>
      <c r="D981" t="s">
        <v>52</v>
      </c>
      <c r="E981" t="s">
        <v>2</v>
      </c>
      <c r="F981" t="s">
        <v>63</v>
      </c>
      <c r="G981" t="s">
        <v>57</v>
      </c>
      <c r="H981">
        <v>538.65</v>
      </c>
      <c r="I981">
        <v>598.5</v>
      </c>
      <c r="J981">
        <v>665</v>
      </c>
      <c r="K981">
        <v>950</v>
      </c>
      <c r="L981" t="s">
        <v>48</v>
      </c>
      <c r="M981" s="11">
        <v>26000</v>
      </c>
      <c r="Q981" t="str">
        <f t="shared" si="31"/>
        <v>Sogeti Sverige ABA4.5 Infrastrukturarkitekt</v>
      </c>
      <c r="R981" s="61">
        <v>539</v>
      </c>
      <c r="S981" s="61">
        <v>599</v>
      </c>
      <c r="T981" s="61">
        <v>665</v>
      </c>
      <c r="U981" s="61">
        <v>950</v>
      </c>
      <c r="W981" s="61">
        <f t="shared" si="32"/>
        <v>2.5999999999999999E-2</v>
      </c>
      <c r="Z981" s="61"/>
      <c r="AA981" s="61"/>
      <c r="AB981" s="61"/>
      <c r="AC981" s="61"/>
    </row>
    <row r="982" spans="1:29" x14ac:dyDescent="0.35">
      <c r="A982" t="s">
        <v>109</v>
      </c>
      <c r="B982" t="s">
        <v>110</v>
      </c>
      <c r="C982" t="s">
        <v>2</v>
      </c>
      <c r="D982" t="s">
        <v>58</v>
      </c>
      <c r="E982" t="s">
        <v>2</v>
      </c>
      <c r="F982" t="s">
        <v>63</v>
      </c>
      <c r="G982" t="s">
        <v>22</v>
      </c>
      <c r="H982">
        <v>225</v>
      </c>
      <c r="I982">
        <v>250</v>
      </c>
      <c r="J982">
        <v>345</v>
      </c>
      <c r="K982">
        <v>488</v>
      </c>
      <c r="L982" t="s">
        <v>48</v>
      </c>
      <c r="M982" s="11">
        <v>26000</v>
      </c>
      <c r="Q982" t="str">
        <f t="shared" si="31"/>
        <v>Sogeti Sverige ABA5.1 Säkerhetsstrateg/Säkerhetsanalytiker</v>
      </c>
      <c r="R982" s="61">
        <v>225</v>
      </c>
      <c r="S982" s="61">
        <v>250</v>
      </c>
      <c r="T982" s="61">
        <v>345</v>
      </c>
      <c r="U982" s="61">
        <v>488</v>
      </c>
      <c r="W982" s="61">
        <f t="shared" si="32"/>
        <v>2.5999999999999999E-2</v>
      </c>
      <c r="Z982" s="61"/>
      <c r="AA982" s="61"/>
      <c r="AB982" s="61"/>
      <c r="AC982" s="61"/>
    </row>
    <row r="983" spans="1:29" x14ac:dyDescent="0.35">
      <c r="A983" t="s">
        <v>109</v>
      </c>
      <c r="B983" t="s">
        <v>110</v>
      </c>
      <c r="C983" t="s">
        <v>2</v>
      </c>
      <c r="D983" t="s">
        <v>58</v>
      </c>
      <c r="E983" t="s">
        <v>2</v>
      </c>
      <c r="F983" t="s">
        <v>63</v>
      </c>
      <c r="G983" t="s">
        <v>23</v>
      </c>
      <c r="H983">
        <v>225</v>
      </c>
      <c r="I983">
        <v>250</v>
      </c>
      <c r="J983">
        <v>345</v>
      </c>
      <c r="K983">
        <v>488</v>
      </c>
      <c r="L983" t="s">
        <v>48</v>
      </c>
      <c r="M983" s="11">
        <v>26000</v>
      </c>
      <c r="Q983" t="str">
        <f t="shared" si="31"/>
        <v>Sogeti Sverige ABA5.2 Risk Management</v>
      </c>
      <c r="R983" s="61">
        <v>225</v>
      </c>
      <c r="S983" s="61">
        <v>250</v>
      </c>
      <c r="T983" s="61">
        <v>345</v>
      </c>
      <c r="U983" s="61">
        <v>488</v>
      </c>
      <c r="W983" s="61">
        <f t="shared" si="32"/>
        <v>2.5999999999999999E-2</v>
      </c>
      <c r="Z983" s="61"/>
      <c r="AA983" s="61"/>
      <c r="AB983" s="61"/>
      <c r="AC983" s="61"/>
    </row>
    <row r="984" spans="1:29" x14ac:dyDescent="0.35">
      <c r="A984" t="s">
        <v>109</v>
      </c>
      <c r="B984" t="s">
        <v>110</v>
      </c>
      <c r="C984" t="s">
        <v>2</v>
      </c>
      <c r="D984" t="s">
        <v>58</v>
      </c>
      <c r="E984" t="s">
        <v>3</v>
      </c>
      <c r="F984" t="s">
        <v>63</v>
      </c>
      <c r="G984" t="s">
        <v>24</v>
      </c>
      <c r="H984">
        <v>225</v>
      </c>
      <c r="I984">
        <v>250</v>
      </c>
      <c r="J984">
        <v>345</v>
      </c>
      <c r="K984">
        <v>488</v>
      </c>
      <c r="L984" t="s">
        <v>48</v>
      </c>
      <c r="M984" s="11">
        <v>26000</v>
      </c>
      <c r="Q984" t="str">
        <f t="shared" si="31"/>
        <v>Sogeti Sverige ABA5.3 Säkerhetstekniker</v>
      </c>
      <c r="R984" s="61">
        <v>225</v>
      </c>
      <c r="S984" s="61">
        <v>250</v>
      </c>
      <c r="T984" s="61">
        <v>345</v>
      </c>
      <c r="U984" s="61">
        <v>488</v>
      </c>
      <c r="W984" s="61">
        <f t="shared" si="32"/>
        <v>2.5999999999999999E-2</v>
      </c>
      <c r="Z984" s="61"/>
      <c r="AA984" s="61"/>
      <c r="AB984" s="61"/>
      <c r="AC984" s="61"/>
    </row>
    <row r="985" spans="1:29" x14ac:dyDescent="0.35">
      <c r="A985" t="s">
        <v>109</v>
      </c>
      <c r="B985" t="s">
        <v>110</v>
      </c>
      <c r="C985" t="s">
        <v>2</v>
      </c>
      <c r="D985" t="s">
        <v>59</v>
      </c>
      <c r="E985" t="s">
        <v>2</v>
      </c>
      <c r="F985" t="s">
        <v>63</v>
      </c>
      <c r="G985" t="s">
        <v>60</v>
      </c>
      <c r="H985">
        <v>225</v>
      </c>
      <c r="I985">
        <v>250</v>
      </c>
      <c r="J985">
        <v>345</v>
      </c>
      <c r="K985">
        <v>488</v>
      </c>
      <c r="L985" t="s">
        <v>48</v>
      </c>
      <c r="M985" s="11">
        <v>26000</v>
      </c>
      <c r="Q985" t="str">
        <f t="shared" si="31"/>
        <v>Sogeti Sverige ABA6.1 Webbstrateg</v>
      </c>
      <c r="R985" s="61">
        <v>225</v>
      </c>
      <c r="S985" s="61">
        <v>250</v>
      </c>
      <c r="T985" s="61">
        <v>345</v>
      </c>
      <c r="U985" s="61">
        <v>488</v>
      </c>
      <c r="W985" s="61">
        <f t="shared" si="32"/>
        <v>2.5999999999999999E-2</v>
      </c>
      <c r="Z985" s="61"/>
      <c r="AA985" s="61"/>
      <c r="AB985" s="61"/>
      <c r="AC985" s="61"/>
    </row>
    <row r="986" spans="1:29" x14ac:dyDescent="0.35">
      <c r="A986" t="s">
        <v>109</v>
      </c>
      <c r="B986" t="s">
        <v>110</v>
      </c>
      <c r="C986" t="s">
        <v>2</v>
      </c>
      <c r="D986" t="s">
        <v>59</v>
      </c>
      <c r="E986" t="s">
        <v>2</v>
      </c>
      <c r="F986" t="s">
        <v>63</v>
      </c>
      <c r="G986" t="s">
        <v>25</v>
      </c>
      <c r="H986">
        <v>225</v>
      </c>
      <c r="I986">
        <v>250</v>
      </c>
      <c r="J986">
        <v>345</v>
      </c>
      <c r="K986">
        <v>488</v>
      </c>
      <c r="L986" t="s">
        <v>48</v>
      </c>
      <c r="M986" s="11">
        <v>26000</v>
      </c>
      <c r="Q986" t="str">
        <f t="shared" si="31"/>
        <v>Sogeti Sverige ABA6.2 Interaktionsdesigner</v>
      </c>
      <c r="R986" s="61">
        <v>225</v>
      </c>
      <c r="S986" s="61">
        <v>250</v>
      </c>
      <c r="T986" s="61">
        <v>345</v>
      </c>
      <c r="U986" s="61">
        <v>488</v>
      </c>
      <c r="W986" s="61">
        <f t="shared" si="32"/>
        <v>2.5999999999999999E-2</v>
      </c>
      <c r="Z986" s="61"/>
      <c r="AA986" s="61"/>
      <c r="AB986" s="61"/>
      <c r="AC986" s="61"/>
    </row>
    <row r="987" spans="1:29" x14ac:dyDescent="0.35">
      <c r="A987" t="s">
        <v>109</v>
      </c>
      <c r="B987" t="s">
        <v>110</v>
      </c>
      <c r="C987" t="s">
        <v>2</v>
      </c>
      <c r="D987" t="s">
        <v>59</v>
      </c>
      <c r="E987" t="s">
        <v>2</v>
      </c>
      <c r="F987" t="s">
        <v>63</v>
      </c>
      <c r="G987" t="s">
        <v>26</v>
      </c>
      <c r="H987">
        <v>225</v>
      </c>
      <c r="I987">
        <v>250</v>
      </c>
      <c r="J987">
        <v>345</v>
      </c>
      <c r="K987">
        <v>488</v>
      </c>
      <c r="L987" t="s">
        <v>48</v>
      </c>
      <c r="M987" s="11">
        <v>26000</v>
      </c>
      <c r="Q987" t="str">
        <f t="shared" si="31"/>
        <v>Sogeti Sverige ABA6.3 Grafisk formgivare</v>
      </c>
      <c r="R987" s="61">
        <v>225</v>
      </c>
      <c r="S987" s="61">
        <v>250</v>
      </c>
      <c r="T987" s="61">
        <v>345</v>
      </c>
      <c r="U987" s="61">
        <v>488</v>
      </c>
      <c r="W987" s="61">
        <f t="shared" si="32"/>
        <v>2.5999999999999999E-2</v>
      </c>
      <c r="Z987" s="61"/>
      <c r="AA987" s="61"/>
      <c r="AB987" s="61"/>
      <c r="AC987" s="61"/>
    </row>
    <row r="988" spans="1:29" x14ac:dyDescent="0.35">
      <c r="A988" t="s">
        <v>109</v>
      </c>
      <c r="B988" t="s">
        <v>110</v>
      </c>
      <c r="C988" t="s">
        <v>2</v>
      </c>
      <c r="D988" t="s">
        <v>59</v>
      </c>
      <c r="E988" t="s">
        <v>3</v>
      </c>
      <c r="F988" t="s">
        <v>63</v>
      </c>
      <c r="G988" t="s">
        <v>27</v>
      </c>
      <c r="H988">
        <v>225</v>
      </c>
      <c r="I988">
        <v>250</v>
      </c>
      <c r="J988">
        <v>345</v>
      </c>
      <c r="K988">
        <v>488</v>
      </c>
      <c r="L988" t="s">
        <v>48</v>
      </c>
      <c r="M988" s="11">
        <v>26000</v>
      </c>
      <c r="Q988" t="str">
        <f t="shared" si="31"/>
        <v>Sogeti Sverige ABA6.4 Testare av användbarhet</v>
      </c>
      <c r="R988" s="61">
        <v>225</v>
      </c>
      <c r="S988" s="61">
        <v>250</v>
      </c>
      <c r="T988" s="61">
        <v>345</v>
      </c>
      <c r="U988" s="61">
        <v>488</v>
      </c>
      <c r="W988" s="61">
        <f t="shared" si="32"/>
        <v>2.5999999999999999E-2</v>
      </c>
      <c r="Z988" s="61"/>
      <c r="AA988" s="61"/>
      <c r="AB988" s="61"/>
      <c r="AC988" s="61"/>
    </row>
    <row r="989" spans="1:29" x14ac:dyDescent="0.35">
      <c r="A989" t="s">
        <v>109</v>
      </c>
      <c r="B989" t="s">
        <v>110</v>
      </c>
      <c r="C989" t="s">
        <v>2</v>
      </c>
      <c r="D989" t="s">
        <v>61</v>
      </c>
      <c r="E989" t="s">
        <v>2</v>
      </c>
      <c r="F989" t="s">
        <v>63</v>
      </c>
      <c r="G989" t="s">
        <v>62</v>
      </c>
      <c r="H989">
        <v>225</v>
      </c>
      <c r="I989">
        <v>250</v>
      </c>
      <c r="J989">
        <v>345</v>
      </c>
      <c r="K989">
        <v>488</v>
      </c>
      <c r="L989" t="s">
        <v>48</v>
      </c>
      <c r="M989" s="11">
        <v>26000</v>
      </c>
      <c r="Q989" t="str">
        <f t="shared" si="31"/>
        <v>Sogeti Sverige ABA7.1 Teknikstöd – på plats</v>
      </c>
      <c r="R989" s="61">
        <v>225</v>
      </c>
      <c r="S989" s="61">
        <v>250</v>
      </c>
      <c r="T989" s="61">
        <v>345</v>
      </c>
      <c r="U989" s="61">
        <v>488</v>
      </c>
      <c r="W989" s="61">
        <f t="shared" si="32"/>
        <v>2.5999999999999999E-2</v>
      </c>
      <c r="Z989" s="61"/>
      <c r="AA989" s="61"/>
      <c r="AB989" s="61"/>
      <c r="AC989" s="61"/>
    </row>
    <row r="990" spans="1:29" x14ac:dyDescent="0.35">
      <c r="A990" t="s">
        <v>109</v>
      </c>
      <c r="B990" t="s">
        <v>110</v>
      </c>
      <c r="C990" t="s">
        <v>3</v>
      </c>
      <c r="D990" t="s">
        <v>47</v>
      </c>
      <c r="E990" t="s">
        <v>2</v>
      </c>
      <c r="F990" t="s">
        <v>63</v>
      </c>
      <c r="G990" t="s">
        <v>10</v>
      </c>
      <c r="H990">
        <v>538.65</v>
      </c>
      <c r="I990">
        <v>598.5</v>
      </c>
      <c r="J990">
        <v>665</v>
      </c>
      <c r="K990">
        <v>930</v>
      </c>
      <c r="L990" t="s">
        <v>48</v>
      </c>
      <c r="M990" s="11">
        <v>30000</v>
      </c>
      <c r="Q990" t="str">
        <f t="shared" si="31"/>
        <v>Sogeti Sverige ABB1.1 IT- eller Digitaliseringsstrateg</v>
      </c>
      <c r="R990" s="61">
        <v>539</v>
      </c>
      <c r="S990" s="61">
        <v>599</v>
      </c>
      <c r="T990" s="61">
        <v>665</v>
      </c>
      <c r="U990" s="61">
        <v>930</v>
      </c>
      <c r="W990" s="61">
        <f t="shared" si="32"/>
        <v>0.03</v>
      </c>
      <c r="Z990" s="61"/>
      <c r="AA990" s="61"/>
      <c r="AB990" s="61"/>
      <c r="AC990" s="61"/>
    </row>
    <row r="991" spans="1:29" x14ac:dyDescent="0.35">
      <c r="A991" t="s">
        <v>109</v>
      </c>
      <c r="B991" t="s">
        <v>110</v>
      </c>
      <c r="C991" t="s">
        <v>3</v>
      </c>
      <c r="D991" t="s">
        <v>47</v>
      </c>
      <c r="E991" t="s">
        <v>2</v>
      </c>
      <c r="F991" t="s">
        <v>63</v>
      </c>
      <c r="G991" t="s">
        <v>11</v>
      </c>
      <c r="H991">
        <v>538.65</v>
      </c>
      <c r="I991">
        <v>598.5</v>
      </c>
      <c r="J991">
        <v>665</v>
      </c>
      <c r="K991">
        <v>930</v>
      </c>
      <c r="L991" t="s">
        <v>48</v>
      </c>
      <c r="M991" s="11">
        <v>30000</v>
      </c>
      <c r="Q991" t="str">
        <f t="shared" si="31"/>
        <v>Sogeti Sverige ABB1.2 Modelleringsledare</v>
      </c>
      <c r="R991" s="61">
        <v>539</v>
      </c>
      <c r="S991" s="61">
        <v>599</v>
      </c>
      <c r="T991" s="61">
        <v>665</v>
      </c>
      <c r="U991" s="61">
        <v>930</v>
      </c>
      <c r="W991" s="61">
        <f t="shared" si="32"/>
        <v>0.03</v>
      </c>
      <c r="Z991" s="61"/>
      <c r="AA991" s="61"/>
      <c r="AB991" s="61"/>
      <c r="AC991" s="61"/>
    </row>
    <row r="992" spans="1:29" x14ac:dyDescent="0.35">
      <c r="A992" t="s">
        <v>109</v>
      </c>
      <c r="B992" t="s">
        <v>110</v>
      </c>
      <c r="C992" t="s">
        <v>3</v>
      </c>
      <c r="D992" t="s">
        <v>47</v>
      </c>
      <c r="E992" t="s">
        <v>2</v>
      </c>
      <c r="F992" t="s">
        <v>63</v>
      </c>
      <c r="G992" t="s">
        <v>49</v>
      </c>
      <c r="H992">
        <v>538.65</v>
      </c>
      <c r="I992">
        <v>598.5</v>
      </c>
      <c r="J992">
        <v>665</v>
      </c>
      <c r="K992">
        <v>930</v>
      </c>
      <c r="L992" t="s">
        <v>48</v>
      </c>
      <c r="M992" s="11">
        <v>30000</v>
      </c>
      <c r="Q992" t="str">
        <f t="shared" si="31"/>
        <v>Sogeti Sverige ABB1.3 Kravställare/Kravanalytiker</v>
      </c>
      <c r="R992" s="61">
        <v>539</v>
      </c>
      <c r="S992" s="61">
        <v>599</v>
      </c>
      <c r="T992" s="61">
        <v>665</v>
      </c>
      <c r="U992" s="61">
        <v>930</v>
      </c>
      <c r="W992" s="61">
        <f t="shared" si="32"/>
        <v>0.03</v>
      </c>
      <c r="Z992" s="61"/>
      <c r="AA992" s="61"/>
      <c r="AB992" s="61"/>
      <c r="AC992" s="61"/>
    </row>
    <row r="993" spans="1:29" x14ac:dyDescent="0.35">
      <c r="A993" t="s">
        <v>109</v>
      </c>
      <c r="B993" t="s">
        <v>110</v>
      </c>
      <c r="C993" t="s">
        <v>3</v>
      </c>
      <c r="D993" t="s">
        <v>47</v>
      </c>
      <c r="E993" t="s">
        <v>2</v>
      </c>
      <c r="F993" t="s">
        <v>63</v>
      </c>
      <c r="G993" t="s">
        <v>12</v>
      </c>
      <c r="H993">
        <v>538.65</v>
      </c>
      <c r="I993">
        <v>598.5</v>
      </c>
      <c r="J993">
        <v>665</v>
      </c>
      <c r="K993">
        <v>930</v>
      </c>
      <c r="L993" t="s">
        <v>48</v>
      </c>
      <c r="M993" s="11">
        <v>30000</v>
      </c>
      <c r="Q993" t="str">
        <f t="shared" si="31"/>
        <v>Sogeti Sverige ABB1.4 Metodstöd</v>
      </c>
      <c r="R993" s="61">
        <v>539</v>
      </c>
      <c r="S993" s="61">
        <v>599</v>
      </c>
      <c r="T993" s="61">
        <v>665</v>
      </c>
      <c r="U993" s="61">
        <v>930</v>
      </c>
      <c r="W993" s="61">
        <f t="shared" si="32"/>
        <v>0.03</v>
      </c>
      <c r="Z993" s="61"/>
      <c r="AA993" s="61"/>
      <c r="AB993" s="61"/>
      <c r="AC993" s="61"/>
    </row>
    <row r="994" spans="1:29" x14ac:dyDescent="0.35">
      <c r="A994" t="s">
        <v>109</v>
      </c>
      <c r="B994" t="s">
        <v>110</v>
      </c>
      <c r="C994" t="s">
        <v>3</v>
      </c>
      <c r="D994" t="s">
        <v>50</v>
      </c>
      <c r="E994" t="s">
        <v>2</v>
      </c>
      <c r="F994" t="s">
        <v>63</v>
      </c>
      <c r="G994" t="s">
        <v>13</v>
      </c>
      <c r="H994">
        <v>504</v>
      </c>
      <c r="I994">
        <v>560</v>
      </c>
      <c r="J994">
        <v>800</v>
      </c>
      <c r="K994">
        <v>930</v>
      </c>
      <c r="L994" t="s">
        <v>48</v>
      </c>
      <c r="M994" s="11">
        <v>30000</v>
      </c>
      <c r="Q994" t="str">
        <f t="shared" si="31"/>
        <v>Sogeti Sverige ABB2.1 Projektledare</v>
      </c>
      <c r="R994" s="61">
        <v>504</v>
      </c>
      <c r="S994" s="61">
        <v>560</v>
      </c>
      <c r="T994" s="61">
        <v>800</v>
      </c>
      <c r="U994" s="61">
        <v>930</v>
      </c>
      <c r="W994" s="61">
        <f t="shared" si="32"/>
        <v>0.03</v>
      </c>
      <c r="Z994" s="61"/>
      <c r="AA994" s="61"/>
      <c r="AB994" s="61"/>
      <c r="AC994" s="61"/>
    </row>
    <row r="995" spans="1:29" x14ac:dyDescent="0.35">
      <c r="A995" t="s">
        <v>109</v>
      </c>
      <c r="B995" t="s">
        <v>110</v>
      </c>
      <c r="C995" t="s">
        <v>3</v>
      </c>
      <c r="D995" t="s">
        <v>50</v>
      </c>
      <c r="E995" t="s">
        <v>2</v>
      </c>
      <c r="F995" t="s">
        <v>63</v>
      </c>
      <c r="G995" t="s">
        <v>14</v>
      </c>
      <c r="H995">
        <v>504</v>
      </c>
      <c r="I995">
        <v>560</v>
      </c>
      <c r="J995">
        <v>800</v>
      </c>
      <c r="K995">
        <v>930</v>
      </c>
      <c r="L995" t="s">
        <v>48</v>
      </c>
      <c r="M995" s="11">
        <v>30000</v>
      </c>
      <c r="Q995" t="str">
        <f t="shared" si="31"/>
        <v>Sogeti Sverige ABB2.2 Teknisk projektledare</v>
      </c>
      <c r="R995" s="61">
        <v>504</v>
      </c>
      <c r="S995" s="61">
        <v>560</v>
      </c>
      <c r="T995" s="61">
        <v>800</v>
      </c>
      <c r="U995" s="61">
        <v>930</v>
      </c>
      <c r="W995" s="61">
        <f t="shared" si="32"/>
        <v>0.03</v>
      </c>
      <c r="Z995" s="61"/>
      <c r="AA995" s="61"/>
      <c r="AB995" s="61"/>
      <c r="AC995" s="61"/>
    </row>
    <row r="996" spans="1:29" x14ac:dyDescent="0.35">
      <c r="A996" t="s">
        <v>109</v>
      </c>
      <c r="B996" t="s">
        <v>110</v>
      </c>
      <c r="C996" t="s">
        <v>3</v>
      </c>
      <c r="D996" t="s">
        <v>50</v>
      </c>
      <c r="E996" t="s">
        <v>2</v>
      </c>
      <c r="F996" t="s">
        <v>63</v>
      </c>
      <c r="G996" t="s">
        <v>15</v>
      </c>
      <c r="H996">
        <v>504</v>
      </c>
      <c r="I996">
        <v>560</v>
      </c>
      <c r="J996">
        <v>800</v>
      </c>
      <c r="K996">
        <v>930</v>
      </c>
      <c r="L996" t="s">
        <v>48</v>
      </c>
      <c r="M996" s="11">
        <v>30000</v>
      </c>
      <c r="Q996" t="str">
        <f t="shared" si="31"/>
        <v>Sogeti Sverige ABB2.3 Process-/Förändringsledare</v>
      </c>
      <c r="R996" s="61">
        <v>504</v>
      </c>
      <c r="S996" s="61">
        <v>560</v>
      </c>
      <c r="T996" s="61">
        <v>800</v>
      </c>
      <c r="U996" s="61">
        <v>930</v>
      </c>
      <c r="W996" s="61">
        <f t="shared" si="32"/>
        <v>0.03</v>
      </c>
      <c r="Z996" s="61"/>
      <c r="AA996" s="61"/>
      <c r="AB996" s="61"/>
      <c r="AC996" s="61"/>
    </row>
    <row r="997" spans="1:29" x14ac:dyDescent="0.35">
      <c r="A997" t="s">
        <v>109</v>
      </c>
      <c r="B997" t="s">
        <v>110</v>
      </c>
      <c r="C997" t="s">
        <v>3</v>
      </c>
      <c r="D997" t="s">
        <v>50</v>
      </c>
      <c r="E997" t="s">
        <v>2</v>
      </c>
      <c r="F997" t="s">
        <v>63</v>
      </c>
      <c r="G997" t="s">
        <v>16</v>
      </c>
      <c r="H997">
        <v>504</v>
      </c>
      <c r="I997">
        <v>560</v>
      </c>
      <c r="J997">
        <v>800</v>
      </c>
      <c r="K997">
        <v>930</v>
      </c>
      <c r="L997" t="s">
        <v>48</v>
      </c>
      <c r="M997" s="11">
        <v>30000</v>
      </c>
      <c r="Q997" t="str">
        <f t="shared" si="31"/>
        <v>Sogeti Sverige ABB2.4 Testledare</v>
      </c>
      <c r="R997" s="61">
        <v>504</v>
      </c>
      <c r="S997" s="61">
        <v>560</v>
      </c>
      <c r="T997" s="61">
        <v>800</v>
      </c>
      <c r="U997" s="61">
        <v>930</v>
      </c>
      <c r="W997" s="61">
        <f t="shared" si="32"/>
        <v>0.03</v>
      </c>
      <c r="Z997" s="61"/>
      <c r="AA997" s="61"/>
      <c r="AB997" s="61"/>
      <c r="AC997" s="61"/>
    </row>
    <row r="998" spans="1:29" x14ac:dyDescent="0.35">
      <c r="A998" t="s">
        <v>109</v>
      </c>
      <c r="B998" t="s">
        <v>110</v>
      </c>
      <c r="C998" t="s">
        <v>3</v>
      </c>
      <c r="D998" t="s">
        <v>50</v>
      </c>
      <c r="E998" t="s">
        <v>2</v>
      </c>
      <c r="F998" t="s">
        <v>63</v>
      </c>
      <c r="G998" t="s">
        <v>17</v>
      </c>
      <c r="H998">
        <v>504</v>
      </c>
      <c r="I998">
        <v>560</v>
      </c>
      <c r="J998">
        <v>800</v>
      </c>
      <c r="K998">
        <v>930</v>
      </c>
      <c r="L998" t="s">
        <v>48</v>
      </c>
      <c r="M998" s="11">
        <v>30000</v>
      </c>
      <c r="Q998" t="str">
        <f t="shared" si="31"/>
        <v>Sogeti Sverige ABB2.5 IT-controller</v>
      </c>
      <c r="R998" s="61">
        <v>504</v>
      </c>
      <c r="S998" s="61">
        <v>560</v>
      </c>
      <c r="T998" s="61">
        <v>800</v>
      </c>
      <c r="U998" s="61">
        <v>930</v>
      </c>
      <c r="W998" s="61">
        <f t="shared" si="32"/>
        <v>0.03</v>
      </c>
      <c r="Z998" s="61"/>
      <c r="AA998" s="61"/>
      <c r="AB998" s="61"/>
      <c r="AC998" s="61"/>
    </row>
    <row r="999" spans="1:29" x14ac:dyDescent="0.35">
      <c r="A999" t="s">
        <v>109</v>
      </c>
      <c r="B999" t="s">
        <v>110</v>
      </c>
      <c r="C999" t="s">
        <v>3</v>
      </c>
      <c r="D999" t="s">
        <v>51</v>
      </c>
      <c r="E999" t="s">
        <v>2</v>
      </c>
      <c r="F999" t="s">
        <v>63</v>
      </c>
      <c r="G999" t="s">
        <v>18</v>
      </c>
      <c r="H999">
        <v>504</v>
      </c>
      <c r="I999">
        <v>560</v>
      </c>
      <c r="J999">
        <v>800</v>
      </c>
      <c r="K999">
        <v>850</v>
      </c>
      <c r="L999" t="s">
        <v>48</v>
      </c>
      <c r="M999" s="11">
        <v>30000</v>
      </c>
      <c r="Q999" t="str">
        <f t="shared" si="31"/>
        <v>Sogeti Sverige ABB3.1 Systemutvecklare</v>
      </c>
      <c r="R999" s="61">
        <v>504</v>
      </c>
      <c r="S999" s="61">
        <v>560</v>
      </c>
      <c r="T999" s="61">
        <v>800</v>
      </c>
      <c r="U999" s="61">
        <v>850</v>
      </c>
      <c r="W999" s="61">
        <f t="shared" si="32"/>
        <v>0.03</v>
      </c>
      <c r="Z999" s="61"/>
      <c r="AA999" s="61"/>
      <c r="AB999" s="61"/>
      <c r="AC999" s="61"/>
    </row>
    <row r="1000" spans="1:29" x14ac:dyDescent="0.35">
      <c r="A1000" t="s">
        <v>109</v>
      </c>
      <c r="B1000" t="s">
        <v>110</v>
      </c>
      <c r="C1000" t="s">
        <v>3</v>
      </c>
      <c r="D1000" t="s">
        <v>51</v>
      </c>
      <c r="E1000" t="s">
        <v>2</v>
      </c>
      <c r="F1000" t="s">
        <v>63</v>
      </c>
      <c r="G1000" t="s">
        <v>19</v>
      </c>
      <c r="H1000">
        <v>504</v>
      </c>
      <c r="I1000">
        <v>560</v>
      </c>
      <c r="J1000">
        <v>800</v>
      </c>
      <c r="K1000">
        <v>850</v>
      </c>
      <c r="L1000" t="s">
        <v>48</v>
      </c>
      <c r="M1000" s="11">
        <v>30000</v>
      </c>
      <c r="Q1000" t="str">
        <f t="shared" si="31"/>
        <v>Sogeti Sverige ABB3.2 Systemintegratör</v>
      </c>
      <c r="R1000" s="61">
        <v>504</v>
      </c>
      <c r="S1000" s="61">
        <v>560</v>
      </c>
      <c r="T1000" s="61">
        <v>800</v>
      </c>
      <c r="U1000" s="61">
        <v>850</v>
      </c>
      <c r="W1000" s="61">
        <f t="shared" si="32"/>
        <v>0.03</v>
      </c>
      <c r="Z1000" s="61"/>
      <c r="AA1000" s="61"/>
      <c r="AB1000" s="61"/>
      <c r="AC1000" s="61"/>
    </row>
    <row r="1001" spans="1:29" x14ac:dyDescent="0.35">
      <c r="A1001" t="s">
        <v>109</v>
      </c>
      <c r="B1001" t="s">
        <v>110</v>
      </c>
      <c r="C1001" t="s">
        <v>3</v>
      </c>
      <c r="D1001" t="s">
        <v>51</v>
      </c>
      <c r="E1001" t="s">
        <v>3</v>
      </c>
      <c r="F1001" t="s">
        <v>63</v>
      </c>
      <c r="G1001" t="s">
        <v>20</v>
      </c>
      <c r="H1001">
        <v>504</v>
      </c>
      <c r="I1001">
        <v>560</v>
      </c>
      <c r="J1001">
        <v>800</v>
      </c>
      <c r="K1001">
        <v>850</v>
      </c>
      <c r="L1001" t="s">
        <v>48</v>
      </c>
      <c r="M1001" s="11">
        <v>30000</v>
      </c>
      <c r="Q1001" t="str">
        <f t="shared" si="31"/>
        <v>Sogeti Sverige ABB3.3 Tekniker</v>
      </c>
      <c r="R1001" s="61">
        <v>504</v>
      </c>
      <c r="S1001" s="61">
        <v>560</v>
      </c>
      <c r="T1001" s="61">
        <v>800</v>
      </c>
      <c r="U1001" s="61">
        <v>850</v>
      </c>
      <c r="W1001" s="61">
        <f t="shared" si="32"/>
        <v>0.03</v>
      </c>
      <c r="Z1001" s="61"/>
      <c r="AA1001" s="61"/>
      <c r="AB1001" s="61"/>
      <c r="AC1001" s="61"/>
    </row>
    <row r="1002" spans="1:29" x14ac:dyDescent="0.35">
      <c r="A1002" t="s">
        <v>109</v>
      </c>
      <c r="B1002" t="s">
        <v>110</v>
      </c>
      <c r="C1002" t="s">
        <v>3</v>
      </c>
      <c r="D1002" t="s">
        <v>51</v>
      </c>
      <c r="E1002" t="s">
        <v>3</v>
      </c>
      <c r="F1002" t="s">
        <v>63</v>
      </c>
      <c r="G1002" t="s">
        <v>21</v>
      </c>
      <c r="H1002">
        <v>504</v>
      </c>
      <c r="I1002">
        <v>560</v>
      </c>
      <c r="J1002">
        <v>800</v>
      </c>
      <c r="K1002">
        <v>850</v>
      </c>
      <c r="L1002" t="s">
        <v>48</v>
      </c>
      <c r="M1002" s="11">
        <v>30000</v>
      </c>
      <c r="Q1002" t="str">
        <f t="shared" si="31"/>
        <v>Sogeti Sverige ABB3.4 Testare</v>
      </c>
      <c r="R1002" s="61">
        <v>504</v>
      </c>
      <c r="S1002" s="61">
        <v>560</v>
      </c>
      <c r="T1002" s="61">
        <v>800</v>
      </c>
      <c r="U1002" s="61">
        <v>850</v>
      </c>
      <c r="W1002" s="61">
        <f t="shared" si="32"/>
        <v>0.03</v>
      </c>
      <c r="Z1002" s="61"/>
      <c r="AA1002" s="61"/>
      <c r="AB1002" s="61"/>
      <c r="AC1002" s="61"/>
    </row>
    <row r="1003" spans="1:29" x14ac:dyDescent="0.35">
      <c r="A1003" t="s">
        <v>109</v>
      </c>
      <c r="B1003" t="s">
        <v>110</v>
      </c>
      <c r="C1003" t="s">
        <v>3</v>
      </c>
      <c r="D1003" t="s">
        <v>52</v>
      </c>
      <c r="E1003" t="s">
        <v>2</v>
      </c>
      <c r="F1003" t="s">
        <v>63</v>
      </c>
      <c r="G1003" t="s">
        <v>53</v>
      </c>
      <c r="H1003">
        <v>526.5</v>
      </c>
      <c r="I1003">
        <v>585</v>
      </c>
      <c r="J1003">
        <v>650</v>
      </c>
      <c r="K1003">
        <v>928</v>
      </c>
      <c r="L1003" t="s">
        <v>48</v>
      </c>
      <c r="M1003" s="11">
        <v>30000</v>
      </c>
      <c r="Q1003" t="str">
        <f t="shared" si="31"/>
        <v>Sogeti Sverige ABB4.1 Enterprisearkitekt</v>
      </c>
      <c r="R1003" s="61">
        <v>527</v>
      </c>
      <c r="S1003" s="61">
        <v>585</v>
      </c>
      <c r="T1003" s="61">
        <v>650</v>
      </c>
      <c r="U1003" s="61">
        <v>928</v>
      </c>
      <c r="W1003" s="61">
        <f t="shared" si="32"/>
        <v>0.03</v>
      </c>
      <c r="Z1003" s="61"/>
      <c r="AA1003" s="61"/>
      <c r="AB1003" s="61"/>
      <c r="AC1003" s="61"/>
    </row>
    <row r="1004" spans="1:29" x14ac:dyDescent="0.35">
      <c r="A1004" t="s">
        <v>109</v>
      </c>
      <c r="B1004" t="s">
        <v>110</v>
      </c>
      <c r="C1004" t="s">
        <v>3</v>
      </c>
      <c r="D1004" t="s">
        <v>52</v>
      </c>
      <c r="E1004" t="s">
        <v>2</v>
      </c>
      <c r="F1004" t="s">
        <v>63</v>
      </c>
      <c r="G1004" t="s">
        <v>54</v>
      </c>
      <c r="H1004">
        <v>526.5</v>
      </c>
      <c r="I1004">
        <v>585</v>
      </c>
      <c r="J1004">
        <v>650</v>
      </c>
      <c r="K1004">
        <v>928</v>
      </c>
      <c r="L1004" t="s">
        <v>48</v>
      </c>
      <c r="M1004" s="11">
        <v>30000</v>
      </c>
      <c r="Q1004" t="str">
        <f t="shared" si="31"/>
        <v>Sogeti Sverige ABB4.2 Verksamhetsarkitekt</v>
      </c>
      <c r="R1004" s="61">
        <v>527</v>
      </c>
      <c r="S1004" s="61">
        <v>585</v>
      </c>
      <c r="T1004" s="61">
        <v>650</v>
      </c>
      <c r="U1004" s="61">
        <v>928</v>
      </c>
      <c r="W1004" s="61">
        <f t="shared" si="32"/>
        <v>0.03</v>
      </c>
      <c r="Z1004" s="61"/>
      <c r="AA1004" s="61"/>
      <c r="AB1004" s="61"/>
      <c r="AC1004" s="61"/>
    </row>
    <row r="1005" spans="1:29" x14ac:dyDescent="0.35">
      <c r="A1005" t="s">
        <v>109</v>
      </c>
      <c r="B1005" t="s">
        <v>110</v>
      </c>
      <c r="C1005" t="s">
        <v>3</v>
      </c>
      <c r="D1005" t="s">
        <v>52</v>
      </c>
      <c r="E1005" t="s">
        <v>2</v>
      </c>
      <c r="F1005" t="s">
        <v>63</v>
      </c>
      <c r="G1005" t="s">
        <v>55</v>
      </c>
      <c r="H1005">
        <v>526.5</v>
      </c>
      <c r="I1005">
        <v>585</v>
      </c>
      <c r="J1005">
        <v>650</v>
      </c>
      <c r="K1005">
        <v>928</v>
      </c>
      <c r="L1005" t="s">
        <v>48</v>
      </c>
      <c r="M1005" s="11">
        <v>30000</v>
      </c>
      <c r="Q1005" t="str">
        <f t="shared" si="31"/>
        <v>Sogeti Sverige ABB4.3 Lösningsarkitekt</v>
      </c>
      <c r="R1005" s="61">
        <v>527</v>
      </c>
      <c r="S1005" s="61">
        <v>585</v>
      </c>
      <c r="T1005" s="61">
        <v>650</v>
      </c>
      <c r="U1005" s="61">
        <v>928</v>
      </c>
      <c r="W1005" s="61">
        <f t="shared" si="32"/>
        <v>0.03</v>
      </c>
      <c r="Z1005" s="61"/>
      <c r="AA1005" s="61"/>
      <c r="AB1005" s="61"/>
      <c r="AC1005" s="61"/>
    </row>
    <row r="1006" spans="1:29" x14ac:dyDescent="0.35">
      <c r="A1006" t="s">
        <v>109</v>
      </c>
      <c r="B1006" t="s">
        <v>110</v>
      </c>
      <c r="C1006" t="s">
        <v>3</v>
      </c>
      <c r="D1006" t="s">
        <v>52</v>
      </c>
      <c r="E1006" t="s">
        <v>2</v>
      </c>
      <c r="F1006" t="s">
        <v>63</v>
      </c>
      <c r="G1006" t="s">
        <v>56</v>
      </c>
      <c r="H1006">
        <v>526.5</v>
      </c>
      <c r="I1006">
        <v>585</v>
      </c>
      <c r="J1006">
        <v>650</v>
      </c>
      <c r="K1006">
        <v>928</v>
      </c>
      <c r="L1006" t="s">
        <v>48</v>
      </c>
      <c r="M1006" s="11">
        <v>30000</v>
      </c>
      <c r="Q1006" t="str">
        <f t="shared" si="31"/>
        <v>Sogeti Sverige ABB4.4 Mjukvaruarkitekt</v>
      </c>
      <c r="R1006" s="61">
        <v>527</v>
      </c>
      <c r="S1006" s="61">
        <v>585</v>
      </c>
      <c r="T1006" s="61">
        <v>650</v>
      </c>
      <c r="U1006" s="61">
        <v>928</v>
      </c>
      <c r="W1006" s="61">
        <f t="shared" si="32"/>
        <v>0.03</v>
      </c>
      <c r="Z1006" s="61"/>
      <c r="AA1006" s="61"/>
      <c r="AB1006" s="61"/>
      <c r="AC1006" s="61"/>
    </row>
    <row r="1007" spans="1:29" x14ac:dyDescent="0.35">
      <c r="A1007" t="s">
        <v>109</v>
      </c>
      <c r="B1007" t="s">
        <v>110</v>
      </c>
      <c r="C1007" t="s">
        <v>3</v>
      </c>
      <c r="D1007" t="s">
        <v>52</v>
      </c>
      <c r="E1007" t="s">
        <v>2</v>
      </c>
      <c r="F1007" t="s">
        <v>63</v>
      </c>
      <c r="G1007" t="s">
        <v>57</v>
      </c>
      <c r="H1007">
        <v>526.5</v>
      </c>
      <c r="I1007">
        <v>585</v>
      </c>
      <c r="J1007">
        <v>650</v>
      </c>
      <c r="K1007">
        <v>928</v>
      </c>
      <c r="L1007" t="s">
        <v>48</v>
      </c>
      <c r="M1007" s="11">
        <v>30000</v>
      </c>
      <c r="Q1007" t="str">
        <f t="shared" si="31"/>
        <v>Sogeti Sverige ABB4.5 Infrastrukturarkitekt</v>
      </c>
      <c r="R1007" s="61">
        <v>527</v>
      </c>
      <c r="S1007" s="61">
        <v>585</v>
      </c>
      <c r="T1007" s="61">
        <v>650</v>
      </c>
      <c r="U1007" s="61">
        <v>928</v>
      </c>
      <c r="W1007" s="61">
        <f t="shared" si="32"/>
        <v>0.03</v>
      </c>
      <c r="Z1007" s="61"/>
      <c r="AA1007" s="61"/>
      <c r="AB1007" s="61"/>
      <c r="AC1007" s="61"/>
    </row>
    <row r="1008" spans="1:29" x14ac:dyDescent="0.35">
      <c r="A1008" t="s">
        <v>109</v>
      </c>
      <c r="B1008" t="s">
        <v>110</v>
      </c>
      <c r="C1008" t="s">
        <v>3</v>
      </c>
      <c r="D1008" t="s">
        <v>58</v>
      </c>
      <c r="E1008" t="s">
        <v>2</v>
      </c>
      <c r="F1008" t="s">
        <v>63</v>
      </c>
      <c r="G1008" t="s">
        <v>22</v>
      </c>
      <c r="H1008">
        <v>216</v>
      </c>
      <c r="I1008">
        <v>240</v>
      </c>
      <c r="J1008">
        <v>342</v>
      </c>
      <c r="K1008">
        <v>488</v>
      </c>
      <c r="L1008" t="s">
        <v>48</v>
      </c>
      <c r="M1008" s="11">
        <v>30000</v>
      </c>
      <c r="Q1008" t="str">
        <f t="shared" si="31"/>
        <v>Sogeti Sverige ABB5.1 Säkerhetsstrateg/Säkerhetsanalytiker</v>
      </c>
      <c r="R1008" s="61">
        <v>216</v>
      </c>
      <c r="S1008" s="61">
        <v>240</v>
      </c>
      <c r="T1008" s="61">
        <v>342</v>
      </c>
      <c r="U1008" s="61">
        <v>488</v>
      </c>
      <c r="W1008" s="61">
        <f t="shared" si="32"/>
        <v>0.03</v>
      </c>
      <c r="Z1008" s="61"/>
      <c r="AA1008" s="61"/>
      <c r="AB1008" s="61"/>
      <c r="AC1008" s="61"/>
    </row>
    <row r="1009" spans="1:29" x14ac:dyDescent="0.35">
      <c r="A1009" t="s">
        <v>109</v>
      </c>
      <c r="B1009" t="s">
        <v>110</v>
      </c>
      <c r="C1009" t="s">
        <v>3</v>
      </c>
      <c r="D1009" t="s">
        <v>58</v>
      </c>
      <c r="E1009" t="s">
        <v>2</v>
      </c>
      <c r="F1009" t="s">
        <v>63</v>
      </c>
      <c r="G1009" t="s">
        <v>23</v>
      </c>
      <c r="H1009">
        <v>216</v>
      </c>
      <c r="I1009">
        <v>240</v>
      </c>
      <c r="J1009">
        <v>342</v>
      </c>
      <c r="K1009">
        <v>488</v>
      </c>
      <c r="L1009" t="s">
        <v>48</v>
      </c>
      <c r="M1009" s="11">
        <v>30000</v>
      </c>
      <c r="Q1009" t="str">
        <f t="shared" si="31"/>
        <v>Sogeti Sverige ABB5.2 Risk Management</v>
      </c>
      <c r="R1009" s="61">
        <v>216</v>
      </c>
      <c r="S1009" s="61">
        <v>240</v>
      </c>
      <c r="T1009" s="61">
        <v>342</v>
      </c>
      <c r="U1009" s="61">
        <v>488</v>
      </c>
      <c r="W1009" s="61">
        <f t="shared" si="32"/>
        <v>0.03</v>
      </c>
      <c r="Z1009" s="61"/>
      <c r="AA1009" s="61"/>
      <c r="AB1009" s="61"/>
      <c r="AC1009" s="61"/>
    </row>
    <row r="1010" spans="1:29" x14ac:dyDescent="0.35">
      <c r="A1010" t="s">
        <v>109</v>
      </c>
      <c r="B1010" t="s">
        <v>110</v>
      </c>
      <c r="C1010" t="s">
        <v>3</v>
      </c>
      <c r="D1010" t="s">
        <v>58</v>
      </c>
      <c r="E1010" t="s">
        <v>3</v>
      </c>
      <c r="F1010" t="s">
        <v>63</v>
      </c>
      <c r="G1010" t="s">
        <v>24</v>
      </c>
      <c r="H1010">
        <v>216</v>
      </c>
      <c r="I1010">
        <v>240</v>
      </c>
      <c r="J1010">
        <v>342</v>
      </c>
      <c r="K1010">
        <v>488</v>
      </c>
      <c r="L1010" t="s">
        <v>48</v>
      </c>
      <c r="M1010" s="11">
        <v>30000</v>
      </c>
      <c r="Q1010" t="str">
        <f t="shared" si="31"/>
        <v>Sogeti Sverige ABB5.3 Säkerhetstekniker</v>
      </c>
      <c r="R1010" s="61">
        <v>216</v>
      </c>
      <c r="S1010" s="61">
        <v>240</v>
      </c>
      <c r="T1010" s="61">
        <v>342</v>
      </c>
      <c r="U1010" s="61">
        <v>488</v>
      </c>
      <c r="W1010" s="61">
        <f t="shared" si="32"/>
        <v>0.03</v>
      </c>
      <c r="Z1010" s="61"/>
      <c r="AA1010" s="61"/>
      <c r="AB1010" s="61"/>
      <c r="AC1010" s="61"/>
    </row>
    <row r="1011" spans="1:29" x14ac:dyDescent="0.35">
      <c r="A1011" t="s">
        <v>109</v>
      </c>
      <c r="B1011" t="s">
        <v>110</v>
      </c>
      <c r="C1011" t="s">
        <v>3</v>
      </c>
      <c r="D1011" t="s">
        <v>59</v>
      </c>
      <c r="E1011" t="s">
        <v>2</v>
      </c>
      <c r="F1011" t="s">
        <v>63</v>
      </c>
      <c r="G1011" t="s">
        <v>60</v>
      </c>
      <c r="H1011">
        <v>216</v>
      </c>
      <c r="I1011">
        <v>240</v>
      </c>
      <c r="J1011">
        <v>342</v>
      </c>
      <c r="K1011">
        <v>488</v>
      </c>
      <c r="L1011" t="s">
        <v>48</v>
      </c>
      <c r="M1011" s="11">
        <v>30000</v>
      </c>
      <c r="Q1011" t="str">
        <f t="shared" si="31"/>
        <v>Sogeti Sverige ABB6.1 Webbstrateg</v>
      </c>
      <c r="R1011" s="61">
        <v>216</v>
      </c>
      <c r="S1011" s="61">
        <v>240</v>
      </c>
      <c r="T1011" s="61">
        <v>342</v>
      </c>
      <c r="U1011" s="61">
        <v>488</v>
      </c>
      <c r="W1011" s="61">
        <f t="shared" si="32"/>
        <v>0.03</v>
      </c>
      <c r="Z1011" s="61"/>
      <c r="AA1011" s="61"/>
      <c r="AB1011" s="61"/>
      <c r="AC1011" s="61"/>
    </row>
    <row r="1012" spans="1:29" x14ac:dyDescent="0.35">
      <c r="A1012" t="s">
        <v>109</v>
      </c>
      <c r="B1012" t="s">
        <v>110</v>
      </c>
      <c r="C1012" t="s">
        <v>3</v>
      </c>
      <c r="D1012" t="s">
        <v>59</v>
      </c>
      <c r="E1012" t="s">
        <v>2</v>
      </c>
      <c r="F1012" t="s">
        <v>63</v>
      </c>
      <c r="G1012" t="s">
        <v>25</v>
      </c>
      <c r="H1012">
        <v>216</v>
      </c>
      <c r="I1012">
        <v>240</v>
      </c>
      <c r="J1012">
        <v>342</v>
      </c>
      <c r="K1012">
        <v>488</v>
      </c>
      <c r="L1012" t="s">
        <v>48</v>
      </c>
      <c r="M1012" s="11">
        <v>30000</v>
      </c>
      <c r="Q1012" t="str">
        <f t="shared" si="31"/>
        <v>Sogeti Sverige ABB6.2 Interaktionsdesigner</v>
      </c>
      <c r="R1012" s="61">
        <v>216</v>
      </c>
      <c r="S1012" s="61">
        <v>240</v>
      </c>
      <c r="T1012" s="61">
        <v>342</v>
      </c>
      <c r="U1012" s="61">
        <v>488</v>
      </c>
      <c r="W1012" s="61">
        <f t="shared" si="32"/>
        <v>0.03</v>
      </c>
      <c r="Z1012" s="61"/>
      <c r="AA1012" s="61"/>
      <c r="AB1012" s="61"/>
      <c r="AC1012" s="61"/>
    </row>
    <row r="1013" spans="1:29" x14ac:dyDescent="0.35">
      <c r="A1013" t="s">
        <v>109</v>
      </c>
      <c r="B1013" t="s">
        <v>110</v>
      </c>
      <c r="C1013" t="s">
        <v>3</v>
      </c>
      <c r="D1013" t="s">
        <v>59</v>
      </c>
      <c r="E1013" t="s">
        <v>2</v>
      </c>
      <c r="F1013" t="s">
        <v>63</v>
      </c>
      <c r="G1013" t="s">
        <v>26</v>
      </c>
      <c r="H1013">
        <v>216</v>
      </c>
      <c r="I1013">
        <v>240</v>
      </c>
      <c r="J1013">
        <v>342</v>
      </c>
      <c r="K1013">
        <v>488</v>
      </c>
      <c r="L1013" t="s">
        <v>48</v>
      </c>
      <c r="M1013" s="11">
        <v>30000</v>
      </c>
      <c r="Q1013" t="str">
        <f t="shared" si="31"/>
        <v>Sogeti Sverige ABB6.3 Grafisk formgivare</v>
      </c>
      <c r="R1013" s="61">
        <v>216</v>
      </c>
      <c r="S1013" s="61">
        <v>240</v>
      </c>
      <c r="T1013" s="61">
        <v>342</v>
      </c>
      <c r="U1013" s="61">
        <v>488</v>
      </c>
      <c r="W1013" s="61">
        <f t="shared" si="32"/>
        <v>0.03</v>
      </c>
      <c r="Z1013" s="61"/>
      <c r="AA1013" s="61"/>
      <c r="AB1013" s="61"/>
      <c r="AC1013" s="61"/>
    </row>
    <row r="1014" spans="1:29" x14ac:dyDescent="0.35">
      <c r="A1014" t="s">
        <v>109</v>
      </c>
      <c r="B1014" t="s">
        <v>110</v>
      </c>
      <c r="C1014" t="s">
        <v>3</v>
      </c>
      <c r="D1014" t="s">
        <v>59</v>
      </c>
      <c r="E1014" t="s">
        <v>3</v>
      </c>
      <c r="F1014" t="s">
        <v>63</v>
      </c>
      <c r="G1014" t="s">
        <v>27</v>
      </c>
      <c r="H1014">
        <v>216</v>
      </c>
      <c r="I1014">
        <v>240</v>
      </c>
      <c r="J1014">
        <v>342</v>
      </c>
      <c r="K1014">
        <v>488</v>
      </c>
      <c r="L1014" t="s">
        <v>48</v>
      </c>
      <c r="M1014" s="11">
        <v>30000</v>
      </c>
      <c r="Q1014" t="str">
        <f t="shared" si="31"/>
        <v>Sogeti Sverige ABB6.4 Testare av användbarhet</v>
      </c>
      <c r="R1014" s="61">
        <v>216</v>
      </c>
      <c r="S1014" s="61">
        <v>240</v>
      </c>
      <c r="T1014" s="61">
        <v>342</v>
      </c>
      <c r="U1014" s="61">
        <v>488</v>
      </c>
      <c r="W1014" s="61">
        <f t="shared" si="32"/>
        <v>0.03</v>
      </c>
      <c r="Z1014" s="61"/>
      <c r="AA1014" s="61"/>
      <c r="AB1014" s="61"/>
      <c r="AC1014" s="61"/>
    </row>
    <row r="1015" spans="1:29" x14ac:dyDescent="0.35">
      <c r="A1015" t="s">
        <v>109</v>
      </c>
      <c r="B1015" t="s">
        <v>110</v>
      </c>
      <c r="C1015" t="s">
        <v>3</v>
      </c>
      <c r="D1015" t="s">
        <v>61</v>
      </c>
      <c r="E1015" t="s">
        <v>2</v>
      </c>
      <c r="F1015" t="s">
        <v>63</v>
      </c>
      <c r="G1015" t="s">
        <v>62</v>
      </c>
      <c r="H1015">
        <v>216</v>
      </c>
      <c r="I1015">
        <v>240</v>
      </c>
      <c r="J1015">
        <v>342</v>
      </c>
      <c r="K1015">
        <v>488</v>
      </c>
      <c r="L1015" t="s">
        <v>48</v>
      </c>
      <c r="M1015" s="11">
        <v>30000</v>
      </c>
      <c r="Q1015" t="str">
        <f t="shared" si="31"/>
        <v>Sogeti Sverige ABB7.1 Teknikstöd – på plats</v>
      </c>
      <c r="R1015" s="61">
        <v>216</v>
      </c>
      <c r="S1015" s="61">
        <v>240</v>
      </c>
      <c r="T1015" s="61">
        <v>342</v>
      </c>
      <c r="U1015" s="61">
        <v>488</v>
      </c>
      <c r="W1015" s="61">
        <f t="shared" si="32"/>
        <v>0.03</v>
      </c>
      <c r="Z1015" s="61"/>
      <c r="AA1015" s="61"/>
      <c r="AB1015" s="61"/>
      <c r="AC1015" s="61"/>
    </row>
    <row r="1016" spans="1:29" x14ac:dyDescent="0.35">
      <c r="A1016" t="s">
        <v>109</v>
      </c>
      <c r="B1016" t="s">
        <v>110</v>
      </c>
      <c r="C1016" t="s">
        <v>4</v>
      </c>
      <c r="D1016" t="s">
        <v>47</v>
      </c>
      <c r="E1016" t="s">
        <v>2</v>
      </c>
      <c r="F1016" t="s">
        <v>63</v>
      </c>
      <c r="G1016" t="s">
        <v>10</v>
      </c>
      <c r="H1016">
        <v>538.65</v>
      </c>
      <c r="I1016">
        <v>598.5</v>
      </c>
      <c r="J1016">
        <v>665</v>
      </c>
      <c r="K1016">
        <v>930</v>
      </c>
      <c r="L1016" t="s">
        <v>48</v>
      </c>
      <c r="M1016" s="11">
        <v>16000</v>
      </c>
      <c r="Q1016" t="str">
        <f t="shared" si="31"/>
        <v>Sogeti Sverige ABC1.1 IT- eller Digitaliseringsstrateg</v>
      </c>
      <c r="R1016" s="61">
        <v>539</v>
      </c>
      <c r="S1016" s="61">
        <v>599</v>
      </c>
      <c r="T1016" s="61">
        <v>665</v>
      </c>
      <c r="U1016" s="61">
        <v>930</v>
      </c>
      <c r="W1016" s="61">
        <f t="shared" si="32"/>
        <v>1.6E-2</v>
      </c>
      <c r="Z1016" s="61"/>
      <c r="AA1016" s="61"/>
      <c r="AB1016" s="61"/>
      <c r="AC1016" s="61"/>
    </row>
    <row r="1017" spans="1:29" x14ac:dyDescent="0.35">
      <c r="A1017" t="s">
        <v>109</v>
      </c>
      <c r="B1017" t="s">
        <v>110</v>
      </c>
      <c r="C1017" t="s">
        <v>4</v>
      </c>
      <c r="D1017" t="s">
        <v>47</v>
      </c>
      <c r="E1017" t="s">
        <v>2</v>
      </c>
      <c r="F1017" t="s">
        <v>63</v>
      </c>
      <c r="G1017" t="s">
        <v>11</v>
      </c>
      <c r="H1017">
        <v>538.65</v>
      </c>
      <c r="I1017">
        <v>598.5</v>
      </c>
      <c r="J1017">
        <v>665</v>
      </c>
      <c r="K1017">
        <v>930</v>
      </c>
      <c r="L1017" t="s">
        <v>48</v>
      </c>
      <c r="M1017" s="11">
        <v>16000</v>
      </c>
      <c r="Q1017" t="str">
        <f t="shared" si="31"/>
        <v>Sogeti Sverige ABC1.2 Modelleringsledare</v>
      </c>
      <c r="R1017" s="61">
        <v>539</v>
      </c>
      <c r="S1017" s="61">
        <v>599</v>
      </c>
      <c r="T1017" s="61">
        <v>665</v>
      </c>
      <c r="U1017" s="61">
        <v>930</v>
      </c>
      <c r="W1017" s="61">
        <f t="shared" si="32"/>
        <v>1.6E-2</v>
      </c>
      <c r="Z1017" s="61"/>
      <c r="AA1017" s="61"/>
      <c r="AB1017" s="61"/>
      <c r="AC1017" s="61"/>
    </row>
    <row r="1018" spans="1:29" x14ac:dyDescent="0.35">
      <c r="A1018" t="s">
        <v>109</v>
      </c>
      <c r="B1018" t="s">
        <v>110</v>
      </c>
      <c r="C1018" t="s">
        <v>4</v>
      </c>
      <c r="D1018" t="s">
        <v>47</v>
      </c>
      <c r="E1018" t="s">
        <v>2</v>
      </c>
      <c r="F1018" t="s">
        <v>63</v>
      </c>
      <c r="G1018" t="s">
        <v>49</v>
      </c>
      <c r="H1018">
        <v>538.65</v>
      </c>
      <c r="I1018">
        <v>598.5</v>
      </c>
      <c r="J1018">
        <v>665</v>
      </c>
      <c r="K1018">
        <v>930</v>
      </c>
      <c r="L1018" t="s">
        <v>48</v>
      </c>
      <c r="M1018" s="11">
        <v>16000</v>
      </c>
      <c r="Q1018" t="str">
        <f t="shared" si="31"/>
        <v>Sogeti Sverige ABC1.3 Kravställare/Kravanalytiker</v>
      </c>
      <c r="R1018" s="61">
        <v>539</v>
      </c>
      <c r="S1018" s="61">
        <v>599</v>
      </c>
      <c r="T1018" s="61">
        <v>665</v>
      </c>
      <c r="U1018" s="61">
        <v>930</v>
      </c>
      <c r="W1018" s="61">
        <f t="shared" si="32"/>
        <v>1.6E-2</v>
      </c>
      <c r="Z1018" s="61"/>
      <c r="AA1018" s="61"/>
      <c r="AB1018" s="61"/>
      <c r="AC1018" s="61"/>
    </row>
    <row r="1019" spans="1:29" x14ac:dyDescent="0.35">
      <c r="A1019" t="s">
        <v>109</v>
      </c>
      <c r="B1019" t="s">
        <v>110</v>
      </c>
      <c r="C1019" t="s">
        <v>4</v>
      </c>
      <c r="D1019" t="s">
        <v>47</v>
      </c>
      <c r="E1019" t="s">
        <v>2</v>
      </c>
      <c r="F1019" t="s">
        <v>63</v>
      </c>
      <c r="G1019" t="s">
        <v>12</v>
      </c>
      <c r="H1019">
        <v>538.65</v>
      </c>
      <c r="I1019">
        <v>598.5</v>
      </c>
      <c r="J1019">
        <v>665</v>
      </c>
      <c r="K1019">
        <v>930</v>
      </c>
      <c r="L1019" t="s">
        <v>48</v>
      </c>
      <c r="M1019" s="11">
        <v>16000</v>
      </c>
      <c r="Q1019" t="str">
        <f t="shared" si="31"/>
        <v>Sogeti Sverige ABC1.4 Metodstöd</v>
      </c>
      <c r="R1019" s="61">
        <v>539</v>
      </c>
      <c r="S1019" s="61">
        <v>599</v>
      </c>
      <c r="T1019" s="61">
        <v>665</v>
      </c>
      <c r="U1019" s="61">
        <v>930</v>
      </c>
      <c r="W1019" s="61">
        <f t="shared" si="32"/>
        <v>1.6E-2</v>
      </c>
      <c r="Z1019" s="61"/>
      <c r="AA1019" s="61"/>
      <c r="AB1019" s="61"/>
      <c r="AC1019" s="61"/>
    </row>
    <row r="1020" spans="1:29" x14ac:dyDescent="0.35">
      <c r="A1020" t="s">
        <v>109</v>
      </c>
      <c r="B1020" t="s">
        <v>110</v>
      </c>
      <c r="C1020" t="s">
        <v>4</v>
      </c>
      <c r="D1020" t="s">
        <v>50</v>
      </c>
      <c r="E1020" t="s">
        <v>2</v>
      </c>
      <c r="F1020" t="s">
        <v>63</v>
      </c>
      <c r="G1020" t="s">
        <v>13</v>
      </c>
      <c r="H1020">
        <v>517.5</v>
      </c>
      <c r="I1020">
        <v>575</v>
      </c>
      <c r="J1020">
        <v>800</v>
      </c>
      <c r="K1020">
        <v>930</v>
      </c>
      <c r="L1020" t="s">
        <v>48</v>
      </c>
      <c r="M1020" s="11">
        <v>16000</v>
      </c>
      <c r="Q1020" t="str">
        <f t="shared" si="31"/>
        <v>Sogeti Sverige ABC2.1 Projektledare</v>
      </c>
      <c r="R1020" s="61">
        <v>518</v>
      </c>
      <c r="S1020" s="61">
        <v>575</v>
      </c>
      <c r="T1020" s="61">
        <v>800</v>
      </c>
      <c r="U1020" s="61">
        <v>930</v>
      </c>
      <c r="W1020" s="61">
        <f t="shared" si="32"/>
        <v>1.6E-2</v>
      </c>
      <c r="Z1020" s="61"/>
      <c r="AA1020" s="61"/>
      <c r="AB1020" s="61"/>
      <c r="AC1020" s="61"/>
    </row>
    <row r="1021" spans="1:29" x14ac:dyDescent="0.35">
      <c r="A1021" t="s">
        <v>109</v>
      </c>
      <c r="B1021" t="s">
        <v>110</v>
      </c>
      <c r="C1021" t="s">
        <v>4</v>
      </c>
      <c r="D1021" t="s">
        <v>50</v>
      </c>
      <c r="E1021" t="s">
        <v>2</v>
      </c>
      <c r="F1021" t="s">
        <v>63</v>
      </c>
      <c r="G1021" t="s">
        <v>14</v>
      </c>
      <c r="H1021">
        <v>517.5</v>
      </c>
      <c r="I1021">
        <v>575</v>
      </c>
      <c r="J1021">
        <v>800</v>
      </c>
      <c r="K1021">
        <v>930</v>
      </c>
      <c r="L1021" t="s">
        <v>48</v>
      </c>
      <c r="M1021" s="11">
        <v>16000</v>
      </c>
      <c r="Q1021" t="str">
        <f t="shared" si="31"/>
        <v>Sogeti Sverige ABC2.2 Teknisk projektledare</v>
      </c>
      <c r="R1021" s="61">
        <v>518</v>
      </c>
      <c r="S1021" s="61">
        <v>575</v>
      </c>
      <c r="T1021" s="61">
        <v>800</v>
      </c>
      <c r="U1021" s="61">
        <v>930</v>
      </c>
      <c r="W1021" s="61">
        <f t="shared" si="32"/>
        <v>1.6E-2</v>
      </c>
      <c r="Z1021" s="61"/>
      <c r="AA1021" s="61"/>
      <c r="AB1021" s="61"/>
      <c r="AC1021" s="61"/>
    </row>
    <row r="1022" spans="1:29" x14ac:dyDescent="0.35">
      <c r="A1022" t="s">
        <v>109</v>
      </c>
      <c r="B1022" t="s">
        <v>110</v>
      </c>
      <c r="C1022" t="s">
        <v>4</v>
      </c>
      <c r="D1022" t="s">
        <v>50</v>
      </c>
      <c r="E1022" t="s">
        <v>2</v>
      </c>
      <c r="F1022" t="s">
        <v>63</v>
      </c>
      <c r="G1022" t="s">
        <v>15</v>
      </c>
      <c r="H1022">
        <v>517.5</v>
      </c>
      <c r="I1022">
        <v>575</v>
      </c>
      <c r="J1022">
        <v>800</v>
      </c>
      <c r="K1022">
        <v>930</v>
      </c>
      <c r="L1022" t="s">
        <v>48</v>
      </c>
      <c r="M1022" s="11">
        <v>16000</v>
      </c>
      <c r="Q1022" t="str">
        <f t="shared" si="31"/>
        <v>Sogeti Sverige ABC2.3 Process-/Förändringsledare</v>
      </c>
      <c r="R1022" s="61">
        <v>518</v>
      </c>
      <c r="S1022" s="61">
        <v>575</v>
      </c>
      <c r="T1022" s="61">
        <v>800</v>
      </c>
      <c r="U1022" s="61">
        <v>930</v>
      </c>
      <c r="W1022" s="61">
        <f t="shared" si="32"/>
        <v>1.6E-2</v>
      </c>
      <c r="Z1022" s="61"/>
      <c r="AA1022" s="61"/>
      <c r="AB1022" s="61"/>
      <c r="AC1022" s="61"/>
    </row>
    <row r="1023" spans="1:29" x14ac:dyDescent="0.35">
      <c r="A1023" t="s">
        <v>109</v>
      </c>
      <c r="B1023" t="s">
        <v>110</v>
      </c>
      <c r="C1023" t="s">
        <v>4</v>
      </c>
      <c r="D1023" t="s">
        <v>50</v>
      </c>
      <c r="E1023" t="s">
        <v>2</v>
      </c>
      <c r="F1023" t="s">
        <v>63</v>
      </c>
      <c r="G1023" t="s">
        <v>16</v>
      </c>
      <c r="H1023">
        <v>517.5</v>
      </c>
      <c r="I1023">
        <v>575</v>
      </c>
      <c r="J1023">
        <v>800</v>
      </c>
      <c r="K1023">
        <v>930</v>
      </c>
      <c r="L1023" t="s">
        <v>48</v>
      </c>
      <c r="M1023" s="11">
        <v>16000</v>
      </c>
      <c r="Q1023" t="str">
        <f t="shared" si="31"/>
        <v>Sogeti Sverige ABC2.4 Testledare</v>
      </c>
      <c r="R1023" s="61">
        <v>518</v>
      </c>
      <c r="S1023" s="61">
        <v>575</v>
      </c>
      <c r="T1023" s="61">
        <v>800</v>
      </c>
      <c r="U1023" s="61">
        <v>930</v>
      </c>
      <c r="W1023" s="61">
        <f t="shared" si="32"/>
        <v>1.6E-2</v>
      </c>
      <c r="Z1023" s="61"/>
      <c r="AA1023" s="61"/>
      <c r="AB1023" s="61"/>
      <c r="AC1023" s="61"/>
    </row>
    <row r="1024" spans="1:29" x14ac:dyDescent="0.35">
      <c r="A1024" t="s">
        <v>109</v>
      </c>
      <c r="B1024" t="s">
        <v>110</v>
      </c>
      <c r="C1024" t="s">
        <v>4</v>
      </c>
      <c r="D1024" t="s">
        <v>50</v>
      </c>
      <c r="E1024" t="s">
        <v>2</v>
      </c>
      <c r="F1024" t="s">
        <v>63</v>
      </c>
      <c r="G1024" t="s">
        <v>17</v>
      </c>
      <c r="H1024">
        <v>517.5</v>
      </c>
      <c r="I1024">
        <v>575</v>
      </c>
      <c r="J1024">
        <v>800</v>
      </c>
      <c r="K1024">
        <v>930</v>
      </c>
      <c r="L1024" t="s">
        <v>48</v>
      </c>
      <c r="M1024" s="11">
        <v>16000</v>
      </c>
      <c r="Q1024" t="str">
        <f t="shared" si="31"/>
        <v>Sogeti Sverige ABC2.5 IT-controller</v>
      </c>
      <c r="R1024" s="61">
        <v>518</v>
      </c>
      <c r="S1024" s="61">
        <v>575</v>
      </c>
      <c r="T1024" s="61">
        <v>800</v>
      </c>
      <c r="U1024" s="61">
        <v>930</v>
      </c>
      <c r="W1024" s="61">
        <f t="shared" si="32"/>
        <v>1.6E-2</v>
      </c>
      <c r="Z1024" s="61"/>
      <c r="AA1024" s="61"/>
      <c r="AB1024" s="61"/>
      <c r="AC1024" s="61"/>
    </row>
    <row r="1025" spans="1:29" x14ac:dyDescent="0.35">
      <c r="A1025" t="s">
        <v>109</v>
      </c>
      <c r="B1025" t="s">
        <v>110</v>
      </c>
      <c r="C1025" t="s">
        <v>4</v>
      </c>
      <c r="D1025" t="s">
        <v>51</v>
      </c>
      <c r="E1025" t="s">
        <v>2</v>
      </c>
      <c r="F1025" t="s">
        <v>63</v>
      </c>
      <c r="G1025" t="s">
        <v>18</v>
      </c>
      <c r="H1025">
        <v>535.5</v>
      </c>
      <c r="I1025">
        <v>595</v>
      </c>
      <c r="J1025">
        <v>850</v>
      </c>
      <c r="K1025">
        <v>900</v>
      </c>
      <c r="L1025" t="s">
        <v>48</v>
      </c>
      <c r="M1025" s="11">
        <v>16000</v>
      </c>
      <c r="Q1025" t="str">
        <f t="shared" si="31"/>
        <v>Sogeti Sverige ABC3.1 Systemutvecklare</v>
      </c>
      <c r="R1025" s="61">
        <v>536</v>
      </c>
      <c r="S1025" s="61">
        <v>595</v>
      </c>
      <c r="T1025" s="61">
        <v>850</v>
      </c>
      <c r="U1025" s="61">
        <v>900</v>
      </c>
      <c r="W1025" s="61">
        <f t="shared" si="32"/>
        <v>1.6E-2</v>
      </c>
      <c r="Z1025" s="61"/>
      <c r="AA1025" s="61"/>
      <c r="AB1025" s="61"/>
      <c r="AC1025" s="61"/>
    </row>
    <row r="1026" spans="1:29" x14ac:dyDescent="0.35">
      <c r="A1026" t="s">
        <v>109</v>
      </c>
      <c r="B1026" t="s">
        <v>110</v>
      </c>
      <c r="C1026" t="s">
        <v>4</v>
      </c>
      <c r="D1026" t="s">
        <v>51</v>
      </c>
      <c r="E1026" t="s">
        <v>2</v>
      </c>
      <c r="F1026" t="s">
        <v>63</v>
      </c>
      <c r="G1026" t="s">
        <v>19</v>
      </c>
      <c r="H1026">
        <v>535.5</v>
      </c>
      <c r="I1026">
        <v>595</v>
      </c>
      <c r="J1026">
        <v>850</v>
      </c>
      <c r="K1026">
        <v>900</v>
      </c>
      <c r="L1026" t="s">
        <v>48</v>
      </c>
      <c r="M1026" s="11">
        <v>16000</v>
      </c>
      <c r="Q1026" t="str">
        <f t="shared" si="31"/>
        <v>Sogeti Sverige ABC3.2 Systemintegratör</v>
      </c>
      <c r="R1026" s="61">
        <v>536</v>
      </c>
      <c r="S1026" s="61">
        <v>595</v>
      </c>
      <c r="T1026" s="61">
        <v>850</v>
      </c>
      <c r="U1026" s="61">
        <v>900</v>
      </c>
      <c r="W1026" s="61">
        <f t="shared" si="32"/>
        <v>1.6E-2</v>
      </c>
      <c r="Z1026" s="61"/>
      <c r="AA1026" s="61"/>
      <c r="AB1026" s="61"/>
      <c r="AC1026" s="61"/>
    </row>
    <row r="1027" spans="1:29" x14ac:dyDescent="0.35">
      <c r="A1027" t="s">
        <v>109</v>
      </c>
      <c r="B1027" t="s">
        <v>110</v>
      </c>
      <c r="C1027" t="s">
        <v>4</v>
      </c>
      <c r="D1027" t="s">
        <v>51</v>
      </c>
      <c r="E1027" t="s">
        <v>3</v>
      </c>
      <c r="F1027" t="s">
        <v>63</v>
      </c>
      <c r="G1027" t="s">
        <v>20</v>
      </c>
      <c r="H1027">
        <v>535.5</v>
      </c>
      <c r="I1027">
        <v>595</v>
      </c>
      <c r="J1027">
        <v>850</v>
      </c>
      <c r="K1027">
        <v>900</v>
      </c>
      <c r="L1027" t="s">
        <v>48</v>
      </c>
      <c r="M1027" s="11">
        <v>16000</v>
      </c>
      <c r="Q1027" t="str">
        <f t="shared" ref="Q1027:Q1090" si="33">$A1027&amp;$C1027&amp;$G1027</f>
        <v>Sogeti Sverige ABC3.3 Tekniker</v>
      </c>
      <c r="R1027" s="61">
        <v>536</v>
      </c>
      <c r="S1027" s="61">
        <v>595</v>
      </c>
      <c r="T1027" s="61">
        <v>850</v>
      </c>
      <c r="U1027" s="61">
        <v>900</v>
      </c>
      <c r="W1027" s="61">
        <f t="shared" ref="W1027:W1090" si="34">M1027/1000000</f>
        <v>1.6E-2</v>
      </c>
      <c r="Z1027" s="61"/>
      <c r="AA1027" s="61"/>
      <c r="AB1027" s="61"/>
      <c r="AC1027" s="61"/>
    </row>
    <row r="1028" spans="1:29" x14ac:dyDescent="0.35">
      <c r="A1028" t="s">
        <v>109</v>
      </c>
      <c r="B1028" t="s">
        <v>110</v>
      </c>
      <c r="C1028" t="s">
        <v>4</v>
      </c>
      <c r="D1028" t="s">
        <v>51</v>
      </c>
      <c r="E1028" t="s">
        <v>3</v>
      </c>
      <c r="F1028" t="s">
        <v>63</v>
      </c>
      <c r="G1028" t="s">
        <v>21</v>
      </c>
      <c r="H1028">
        <v>535.5</v>
      </c>
      <c r="I1028">
        <v>595</v>
      </c>
      <c r="J1028">
        <v>850</v>
      </c>
      <c r="K1028">
        <v>900</v>
      </c>
      <c r="L1028" t="s">
        <v>48</v>
      </c>
      <c r="M1028" s="11">
        <v>16000</v>
      </c>
      <c r="Q1028" t="str">
        <f t="shared" si="33"/>
        <v>Sogeti Sverige ABC3.4 Testare</v>
      </c>
      <c r="R1028" s="61">
        <v>536</v>
      </c>
      <c r="S1028" s="61">
        <v>595</v>
      </c>
      <c r="T1028" s="61">
        <v>850</v>
      </c>
      <c r="U1028" s="61">
        <v>900</v>
      </c>
      <c r="W1028" s="61">
        <f t="shared" si="34"/>
        <v>1.6E-2</v>
      </c>
      <c r="Z1028" s="61"/>
      <c r="AA1028" s="61"/>
      <c r="AB1028" s="61"/>
      <c r="AC1028" s="61"/>
    </row>
    <row r="1029" spans="1:29" x14ac:dyDescent="0.35">
      <c r="A1029" t="s">
        <v>109</v>
      </c>
      <c r="B1029" t="s">
        <v>110</v>
      </c>
      <c r="C1029" t="s">
        <v>4</v>
      </c>
      <c r="D1029" t="s">
        <v>52</v>
      </c>
      <c r="E1029" t="s">
        <v>2</v>
      </c>
      <c r="F1029" t="s">
        <v>63</v>
      </c>
      <c r="G1029" t="s">
        <v>53</v>
      </c>
      <c r="H1029">
        <v>526.5</v>
      </c>
      <c r="I1029">
        <v>585</v>
      </c>
      <c r="J1029">
        <v>650</v>
      </c>
      <c r="K1029">
        <v>928</v>
      </c>
      <c r="L1029" t="s">
        <v>48</v>
      </c>
      <c r="M1029" s="11">
        <v>16000</v>
      </c>
      <c r="Q1029" t="str">
        <f t="shared" si="33"/>
        <v>Sogeti Sverige ABC4.1 Enterprisearkitekt</v>
      </c>
      <c r="R1029" s="61">
        <v>527</v>
      </c>
      <c r="S1029" s="61">
        <v>585</v>
      </c>
      <c r="T1029" s="61">
        <v>650</v>
      </c>
      <c r="U1029" s="61">
        <v>928</v>
      </c>
      <c r="W1029" s="61">
        <f t="shared" si="34"/>
        <v>1.6E-2</v>
      </c>
      <c r="Z1029" s="61"/>
      <c r="AA1029" s="61"/>
      <c r="AB1029" s="61"/>
      <c r="AC1029" s="61"/>
    </row>
    <row r="1030" spans="1:29" x14ac:dyDescent="0.35">
      <c r="A1030" t="s">
        <v>109</v>
      </c>
      <c r="B1030" t="s">
        <v>110</v>
      </c>
      <c r="C1030" t="s">
        <v>4</v>
      </c>
      <c r="D1030" t="s">
        <v>52</v>
      </c>
      <c r="E1030" t="s">
        <v>2</v>
      </c>
      <c r="F1030" t="s">
        <v>63</v>
      </c>
      <c r="G1030" t="s">
        <v>54</v>
      </c>
      <c r="H1030">
        <v>526.5</v>
      </c>
      <c r="I1030">
        <v>585</v>
      </c>
      <c r="J1030">
        <v>650</v>
      </c>
      <c r="K1030">
        <v>928</v>
      </c>
      <c r="L1030" t="s">
        <v>48</v>
      </c>
      <c r="M1030" s="11">
        <v>16000</v>
      </c>
      <c r="Q1030" t="str">
        <f t="shared" si="33"/>
        <v>Sogeti Sverige ABC4.2 Verksamhetsarkitekt</v>
      </c>
      <c r="R1030" s="61">
        <v>527</v>
      </c>
      <c r="S1030" s="61">
        <v>585</v>
      </c>
      <c r="T1030" s="61">
        <v>650</v>
      </c>
      <c r="U1030" s="61">
        <v>928</v>
      </c>
      <c r="W1030" s="61">
        <f t="shared" si="34"/>
        <v>1.6E-2</v>
      </c>
      <c r="Z1030" s="61"/>
      <c r="AA1030" s="61"/>
      <c r="AB1030" s="61"/>
      <c r="AC1030" s="61"/>
    </row>
    <row r="1031" spans="1:29" x14ac:dyDescent="0.35">
      <c r="A1031" t="s">
        <v>109</v>
      </c>
      <c r="B1031" t="s">
        <v>110</v>
      </c>
      <c r="C1031" t="s">
        <v>4</v>
      </c>
      <c r="D1031" t="s">
        <v>52</v>
      </c>
      <c r="E1031" t="s">
        <v>2</v>
      </c>
      <c r="F1031" t="s">
        <v>63</v>
      </c>
      <c r="G1031" t="s">
        <v>55</v>
      </c>
      <c r="H1031">
        <v>526.5</v>
      </c>
      <c r="I1031">
        <v>585</v>
      </c>
      <c r="J1031">
        <v>650</v>
      </c>
      <c r="K1031">
        <v>928</v>
      </c>
      <c r="L1031" t="s">
        <v>48</v>
      </c>
      <c r="M1031" s="11">
        <v>16000</v>
      </c>
      <c r="Q1031" t="str">
        <f t="shared" si="33"/>
        <v>Sogeti Sverige ABC4.3 Lösningsarkitekt</v>
      </c>
      <c r="R1031" s="61">
        <v>527</v>
      </c>
      <c r="S1031" s="61">
        <v>585</v>
      </c>
      <c r="T1031" s="61">
        <v>650</v>
      </c>
      <c r="U1031" s="61">
        <v>928</v>
      </c>
      <c r="W1031" s="61">
        <f t="shared" si="34"/>
        <v>1.6E-2</v>
      </c>
      <c r="Z1031" s="61"/>
      <c r="AA1031" s="61"/>
      <c r="AB1031" s="61"/>
      <c r="AC1031" s="61"/>
    </row>
    <row r="1032" spans="1:29" x14ac:dyDescent="0.35">
      <c r="A1032" t="s">
        <v>109</v>
      </c>
      <c r="B1032" t="s">
        <v>110</v>
      </c>
      <c r="C1032" t="s">
        <v>4</v>
      </c>
      <c r="D1032" t="s">
        <v>52</v>
      </c>
      <c r="E1032" t="s">
        <v>2</v>
      </c>
      <c r="F1032" t="s">
        <v>63</v>
      </c>
      <c r="G1032" t="s">
        <v>56</v>
      </c>
      <c r="H1032">
        <v>526.5</v>
      </c>
      <c r="I1032">
        <v>585</v>
      </c>
      <c r="J1032">
        <v>650</v>
      </c>
      <c r="K1032">
        <v>928</v>
      </c>
      <c r="L1032" t="s">
        <v>48</v>
      </c>
      <c r="M1032" s="11">
        <v>16000</v>
      </c>
      <c r="Q1032" t="str">
        <f t="shared" si="33"/>
        <v>Sogeti Sverige ABC4.4 Mjukvaruarkitekt</v>
      </c>
      <c r="R1032" s="61">
        <v>527</v>
      </c>
      <c r="S1032" s="61">
        <v>585</v>
      </c>
      <c r="T1032" s="61">
        <v>650</v>
      </c>
      <c r="U1032" s="61">
        <v>928</v>
      </c>
      <c r="W1032" s="61">
        <f t="shared" si="34"/>
        <v>1.6E-2</v>
      </c>
      <c r="Z1032" s="61"/>
      <c r="AA1032" s="61"/>
      <c r="AB1032" s="61"/>
      <c r="AC1032" s="61"/>
    </row>
    <row r="1033" spans="1:29" x14ac:dyDescent="0.35">
      <c r="A1033" t="s">
        <v>109</v>
      </c>
      <c r="B1033" t="s">
        <v>110</v>
      </c>
      <c r="C1033" t="s">
        <v>4</v>
      </c>
      <c r="D1033" t="s">
        <v>52</v>
      </c>
      <c r="E1033" t="s">
        <v>2</v>
      </c>
      <c r="F1033" t="s">
        <v>63</v>
      </c>
      <c r="G1033" t="s">
        <v>57</v>
      </c>
      <c r="H1033">
        <v>526.5</v>
      </c>
      <c r="I1033">
        <v>585</v>
      </c>
      <c r="J1033">
        <v>650</v>
      </c>
      <c r="K1033">
        <v>928</v>
      </c>
      <c r="L1033" t="s">
        <v>48</v>
      </c>
      <c r="M1033" s="11">
        <v>16000</v>
      </c>
      <c r="Q1033" t="str">
        <f t="shared" si="33"/>
        <v>Sogeti Sverige ABC4.5 Infrastrukturarkitekt</v>
      </c>
      <c r="R1033" s="61">
        <v>527</v>
      </c>
      <c r="S1033" s="61">
        <v>585</v>
      </c>
      <c r="T1033" s="61">
        <v>650</v>
      </c>
      <c r="U1033" s="61">
        <v>928</v>
      </c>
      <c r="W1033" s="61">
        <f t="shared" si="34"/>
        <v>1.6E-2</v>
      </c>
      <c r="Z1033" s="61"/>
      <c r="AA1033" s="61"/>
      <c r="AB1033" s="61"/>
      <c r="AC1033" s="61"/>
    </row>
    <row r="1034" spans="1:29" x14ac:dyDescent="0.35">
      <c r="A1034" t="s">
        <v>109</v>
      </c>
      <c r="B1034" t="s">
        <v>110</v>
      </c>
      <c r="C1034" t="s">
        <v>4</v>
      </c>
      <c r="D1034" t="s">
        <v>58</v>
      </c>
      <c r="E1034" t="s">
        <v>2</v>
      </c>
      <c r="F1034" t="s">
        <v>63</v>
      </c>
      <c r="G1034" t="s">
        <v>22</v>
      </c>
      <c r="H1034">
        <v>225</v>
      </c>
      <c r="I1034">
        <v>250</v>
      </c>
      <c r="J1034">
        <v>345</v>
      </c>
      <c r="K1034">
        <v>488</v>
      </c>
      <c r="L1034" t="s">
        <v>48</v>
      </c>
      <c r="M1034" s="11">
        <v>16000</v>
      </c>
      <c r="Q1034" t="str">
        <f t="shared" si="33"/>
        <v>Sogeti Sverige ABC5.1 Säkerhetsstrateg/Säkerhetsanalytiker</v>
      </c>
      <c r="R1034" s="61">
        <v>225</v>
      </c>
      <c r="S1034" s="61">
        <v>250</v>
      </c>
      <c r="T1034" s="61">
        <v>345</v>
      </c>
      <c r="U1034" s="61">
        <v>488</v>
      </c>
      <c r="W1034" s="61">
        <f t="shared" si="34"/>
        <v>1.6E-2</v>
      </c>
      <c r="Z1034" s="61"/>
      <c r="AA1034" s="61"/>
      <c r="AB1034" s="61"/>
      <c r="AC1034" s="61"/>
    </row>
    <row r="1035" spans="1:29" x14ac:dyDescent="0.35">
      <c r="A1035" t="s">
        <v>109</v>
      </c>
      <c r="B1035" t="s">
        <v>110</v>
      </c>
      <c r="C1035" t="s">
        <v>4</v>
      </c>
      <c r="D1035" t="s">
        <v>58</v>
      </c>
      <c r="E1035" t="s">
        <v>2</v>
      </c>
      <c r="F1035" t="s">
        <v>63</v>
      </c>
      <c r="G1035" t="s">
        <v>23</v>
      </c>
      <c r="H1035">
        <v>225</v>
      </c>
      <c r="I1035">
        <v>250</v>
      </c>
      <c r="J1035">
        <v>345</v>
      </c>
      <c r="K1035">
        <v>488</v>
      </c>
      <c r="L1035" t="s">
        <v>48</v>
      </c>
      <c r="M1035" s="11">
        <v>16000</v>
      </c>
      <c r="Q1035" t="str">
        <f t="shared" si="33"/>
        <v>Sogeti Sverige ABC5.2 Risk Management</v>
      </c>
      <c r="R1035" s="61">
        <v>225</v>
      </c>
      <c r="S1035" s="61">
        <v>250</v>
      </c>
      <c r="T1035" s="61">
        <v>345</v>
      </c>
      <c r="U1035" s="61">
        <v>488</v>
      </c>
      <c r="W1035" s="61">
        <f t="shared" si="34"/>
        <v>1.6E-2</v>
      </c>
      <c r="Z1035" s="61"/>
      <c r="AA1035" s="61"/>
      <c r="AB1035" s="61"/>
      <c r="AC1035" s="61"/>
    </row>
    <row r="1036" spans="1:29" x14ac:dyDescent="0.35">
      <c r="A1036" t="s">
        <v>109</v>
      </c>
      <c r="B1036" t="s">
        <v>110</v>
      </c>
      <c r="C1036" t="s">
        <v>4</v>
      </c>
      <c r="D1036" t="s">
        <v>58</v>
      </c>
      <c r="E1036" t="s">
        <v>3</v>
      </c>
      <c r="F1036" t="s">
        <v>63</v>
      </c>
      <c r="G1036" t="s">
        <v>24</v>
      </c>
      <c r="H1036">
        <v>225</v>
      </c>
      <c r="I1036">
        <v>250</v>
      </c>
      <c r="J1036">
        <v>345</v>
      </c>
      <c r="K1036">
        <v>488</v>
      </c>
      <c r="L1036" t="s">
        <v>48</v>
      </c>
      <c r="M1036" s="11">
        <v>16000</v>
      </c>
      <c r="Q1036" t="str">
        <f t="shared" si="33"/>
        <v>Sogeti Sverige ABC5.3 Säkerhetstekniker</v>
      </c>
      <c r="R1036" s="61">
        <v>225</v>
      </c>
      <c r="S1036" s="61">
        <v>250</v>
      </c>
      <c r="T1036" s="61">
        <v>345</v>
      </c>
      <c r="U1036" s="61">
        <v>488</v>
      </c>
      <c r="W1036" s="61">
        <f t="shared" si="34"/>
        <v>1.6E-2</v>
      </c>
      <c r="Z1036" s="61"/>
      <c r="AA1036" s="61"/>
      <c r="AB1036" s="61"/>
      <c r="AC1036" s="61"/>
    </row>
    <row r="1037" spans="1:29" x14ac:dyDescent="0.35">
      <c r="A1037" t="s">
        <v>109</v>
      </c>
      <c r="B1037" t="s">
        <v>110</v>
      </c>
      <c r="C1037" t="s">
        <v>4</v>
      </c>
      <c r="D1037" t="s">
        <v>59</v>
      </c>
      <c r="E1037" t="s">
        <v>2</v>
      </c>
      <c r="F1037" t="s">
        <v>63</v>
      </c>
      <c r="G1037" t="s">
        <v>60</v>
      </c>
      <c r="H1037">
        <v>504</v>
      </c>
      <c r="I1037">
        <v>560</v>
      </c>
      <c r="J1037">
        <v>800</v>
      </c>
      <c r="K1037">
        <v>880</v>
      </c>
      <c r="L1037" t="s">
        <v>48</v>
      </c>
      <c r="M1037" s="11">
        <v>16000</v>
      </c>
      <c r="Q1037" t="str">
        <f t="shared" si="33"/>
        <v>Sogeti Sverige ABC6.1 Webbstrateg</v>
      </c>
      <c r="R1037" s="61">
        <v>504</v>
      </c>
      <c r="S1037" s="61">
        <v>560</v>
      </c>
      <c r="T1037" s="61">
        <v>800</v>
      </c>
      <c r="U1037" s="61">
        <v>880</v>
      </c>
      <c r="W1037" s="61">
        <f t="shared" si="34"/>
        <v>1.6E-2</v>
      </c>
      <c r="Z1037" s="61"/>
      <c r="AA1037" s="61"/>
      <c r="AB1037" s="61"/>
      <c r="AC1037" s="61"/>
    </row>
    <row r="1038" spans="1:29" x14ac:dyDescent="0.35">
      <c r="A1038" t="s">
        <v>109</v>
      </c>
      <c r="B1038" t="s">
        <v>110</v>
      </c>
      <c r="C1038" t="s">
        <v>4</v>
      </c>
      <c r="D1038" t="s">
        <v>59</v>
      </c>
      <c r="E1038" t="s">
        <v>2</v>
      </c>
      <c r="F1038" t="s">
        <v>63</v>
      </c>
      <c r="G1038" t="s">
        <v>25</v>
      </c>
      <c r="H1038">
        <v>504</v>
      </c>
      <c r="I1038">
        <v>560</v>
      </c>
      <c r="J1038">
        <v>800</v>
      </c>
      <c r="K1038">
        <v>880</v>
      </c>
      <c r="L1038" t="s">
        <v>48</v>
      </c>
      <c r="M1038" s="11">
        <v>16000</v>
      </c>
      <c r="Q1038" t="str">
        <f t="shared" si="33"/>
        <v>Sogeti Sverige ABC6.2 Interaktionsdesigner</v>
      </c>
      <c r="R1038" s="61">
        <v>504</v>
      </c>
      <c r="S1038" s="61">
        <v>560</v>
      </c>
      <c r="T1038" s="61">
        <v>800</v>
      </c>
      <c r="U1038" s="61">
        <v>880</v>
      </c>
      <c r="W1038" s="61">
        <f t="shared" si="34"/>
        <v>1.6E-2</v>
      </c>
      <c r="Z1038" s="61"/>
      <c r="AA1038" s="61"/>
      <c r="AB1038" s="61"/>
      <c r="AC1038" s="61"/>
    </row>
    <row r="1039" spans="1:29" x14ac:dyDescent="0.35">
      <c r="A1039" t="s">
        <v>109</v>
      </c>
      <c r="B1039" t="s">
        <v>110</v>
      </c>
      <c r="C1039" t="s">
        <v>4</v>
      </c>
      <c r="D1039" t="s">
        <v>59</v>
      </c>
      <c r="E1039" t="s">
        <v>2</v>
      </c>
      <c r="F1039" t="s">
        <v>63</v>
      </c>
      <c r="G1039" t="s">
        <v>26</v>
      </c>
      <c r="H1039">
        <v>504</v>
      </c>
      <c r="I1039">
        <v>560</v>
      </c>
      <c r="J1039">
        <v>800</v>
      </c>
      <c r="K1039">
        <v>880</v>
      </c>
      <c r="L1039" t="s">
        <v>48</v>
      </c>
      <c r="M1039" s="11">
        <v>16000</v>
      </c>
      <c r="Q1039" t="str">
        <f t="shared" si="33"/>
        <v>Sogeti Sverige ABC6.3 Grafisk formgivare</v>
      </c>
      <c r="R1039" s="61">
        <v>504</v>
      </c>
      <c r="S1039" s="61">
        <v>560</v>
      </c>
      <c r="T1039" s="61">
        <v>800</v>
      </c>
      <c r="U1039" s="61">
        <v>880</v>
      </c>
      <c r="W1039" s="61">
        <f t="shared" si="34"/>
        <v>1.6E-2</v>
      </c>
      <c r="Z1039" s="61"/>
      <c r="AA1039" s="61"/>
      <c r="AB1039" s="61"/>
      <c r="AC1039" s="61"/>
    </row>
    <row r="1040" spans="1:29" x14ac:dyDescent="0.35">
      <c r="A1040" t="s">
        <v>109</v>
      </c>
      <c r="B1040" t="s">
        <v>110</v>
      </c>
      <c r="C1040" t="s">
        <v>4</v>
      </c>
      <c r="D1040" t="s">
        <v>59</v>
      </c>
      <c r="E1040" t="s">
        <v>3</v>
      </c>
      <c r="F1040" t="s">
        <v>63</v>
      </c>
      <c r="G1040" t="s">
        <v>27</v>
      </c>
      <c r="H1040">
        <v>504</v>
      </c>
      <c r="I1040">
        <v>560</v>
      </c>
      <c r="J1040">
        <v>800</v>
      </c>
      <c r="K1040">
        <v>880</v>
      </c>
      <c r="L1040" t="s">
        <v>48</v>
      </c>
      <c r="M1040" s="11">
        <v>16000</v>
      </c>
      <c r="Q1040" t="str">
        <f t="shared" si="33"/>
        <v>Sogeti Sverige ABC6.4 Testare av användbarhet</v>
      </c>
      <c r="R1040" s="61">
        <v>504</v>
      </c>
      <c r="S1040" s="61">
        <v>560</v>
      </c>
      <c r="T1040" s="61">
        <v>800</v>
      </c>
      <c r="U1040" s="61">
        <v>880</v>
      </c>
      <c r="W1040" s="61">
        <f t="shared" si="34"/>
        <v>1.6E-2</v>
      </c>
      <c r="Z1040" s="61"/>
      <c r="AA1040" s="61"/>
      <c r="AB1040" s="61"/>
      <c r="AC1040" s="61"/>
    </row>
    <row r="1041" spans="1:29" x14ac:dyDescent="0.35">
      <c r="A1041" t="s">
        <v>109</v>
      </c>
      <c r="B1041" t="s">
        <v>110</v>
      </c>
      <c r="C1041" t="s">
        <v>4</v>
      </c>
      <c r="D1041" t="s">
        <v>61</v>
      </c>
      <c r="E1041" t="s">
        <v>2</v>
      </c>
      <c r="F1041" t="s">
        <v>63</v>
      </c>
      <c r="G1041" t="s">
        <v>62</v>
      </c>
      <c r="H1041">
        <v>225</v>
      </c>
      <c r="I1041">
        <v>250</v>
      </c>
      <c r="J1041">
        <v>345</v>
      </c>
      <c r="K1041">
        <v>488</v>
      </c>
      <c r="L1041" t="s">
        <v>48</v>
      </c>
      <c r="M1041" s="11">
        <v>16000</v>
      </c>
      <c r="Q1041" t="str">
        <f t="shared" si="33"/>
        <v>Sogeti Sverige ABC7.1 Teknikstöd – på plats</v>
      </c>
      <c r="R1041" s="61">
        <v>225</v>
      </c>
      <c r="S1041" s="61">
        <v>250</v>
      </c>
      <c r="T1041" s="61">
        <v>345</v>
      </c>
      <c r="U1041" s="61">
        <v>488</v>
      </c>
      <c r="W1041" s="61">
        <f t="shared" si="34"/>
        <v>1.6E-2</v>
      </c>
      <c r="Z1041" s="61"/>
      <c r="AA1041" s="61"/>
      <c r="AB1041" s="61"/>
      <c r="AC1041" s="61"/>
    </row>
    <row r="1042" spans="1:29" x14ac:dyDescent="0.35">
      <c r="A1042" t="s">
        <v>109</v>
      </c>
      <c r="B1042" t="s">
        <v>110</v>
      </c>
      <c r="C1042" t="s">
        <v>5</v>
      </c>
      <c r="D1042" t="s">
        <v>47</v>
      </c>
      <c r="E1042" t="s">
        <v>2</v>
      </c>
      <c r="F1042" t="s">
        <v>63</v>
      </c>
      <c r="G1042" t="s">
        <v>10</v>
      </c>
      <c r="H1042">
        <v>535.41</v>
      </c>
      <c r="I1042">
        <v>594.9</v>
      </c>
      <c r="J1042">
        <v>661</v>
      </c>
      <c r="K1042">
        <v>944</v>
      </c>
      <c r="L1042" t="s">
        <v>48</v>
      </c>
      <c r="M1042" s="11">
        <v>30000</v>
      </c>
      <c r="Q1042" t="str">
        <f t="shared" si="33"/>
        <v>Sogeti Sverige ABD1.1 IT- eller Digitaliseringsstrateg</v>
      </c>
      <c r="R1042" s="61">
        <v>535</v>
      </c>
      <c r="S1042" s="61">
        <v>595</v>
      </c>
      <c r="T1042" s="61">
        <v>661</v>
      </c>
      <c r="U1042" s="61">
        <v>944</v>
      </c>
      <c r="W1042" s="61">
        <f t="shared" si="34"/>
        <v>0.03</v>
      </c>
      <c r="Z1042" s="61"/>
      <c r="AA1042" s="61"/>
      <c r="AB1042" s="61"/>
      <c r="AC1042" s="61"/>
    </row>
    <row r="1043" spans="1:29" x14ac:dyDescent="0.35">
      <c r="A1043" t="s">
        <v>109</v>
      </c>
      <c r="B1043" t="s">
        <v>110</v>
      </c>
      <c r="C1043" t="s">
        <v>5</v>
      </c>
      <c r="D1043" t="s">
        <v>47</v>
      </c>
      <c r="E1043" t="s">
        <v>2</v>
      </c>
      <c r="F1043" t="s">
        <v>63</v>
      </c>
      <c r="G1043" t="s">
        <v>11</v>
      </c>
      <c r="H1043">
        <v>535.41</v>
      </c>
      <c r="I1043">
        <v>594.9</v>
      </c>
      <c r="J1043">
        <v>661</v>
      </c>
      <c r="K1043">
        <v>944</v>
      </c>
      <c r="L1043" t="s">
        <v>48</v>
      </c>
      <c r="M1043" s="11">
        <v>30000</v>
      </c>
      <c r="Q1043" t="str">
        <f t="shared" si="33"/>
        <v>Sogeti Sverige ABD1.2 Modelleringsledare</v>
      </c>
      <c r="R1043" s="61">
        <v>535</v>
      </c>
      <c r="S1043" s="61">
        <v>595</v>
      </c>
      <c r="T1043" s="61">
        <v>661</v>
      </c>
      <c r="U1043" s="61">
        <v>944</v>
      </c>
      <c r="W1043" s="61">
        <f t="shared" si="34"/>
        <v>0.03</v>
      </c>
      <c r="Z1043" s="61"/>
      <c r="AA1043" s="61"/>
      <c r="AB1043" s="61"/>
      <c r="AC1043" s="61"/>
    </row>
    <row r="1044" spans="1:29" x14ac:dyDescent="0.35">
      <c r="A1044" t="s">
        <v>109</v>
      </c>
      <c r="B1044" t="s">
        <v>110</v>
      </c>
      <c r="C1044" t="s">
        <v>5</v>
      </c>
      <c r="D1044" t="s">
        <v>47</v>
      </c>
      <c r="E1044" t="s">
        <v>2</v>
      </c>
      <c r="F1044" t="s">
        <v>63</v>
      </c>
      <c r="G1044" t="s">
        <v>49</v>
      </c>
      <c r="H1044">
        <v>535.41</v>
      </c>
      <c r="I1044">
        <v>594.9</v>
      </c>
      <c r="J1044">
        <v>661</v>
      </c>
      <c r="K1044">
        <v>944</v>
      </c>
      <c r="L1044" t="s">
        <v>48</v>
      </c>
      <c r="M1044" s="11">
        <v>30000</v>
      </c>
      <c r="Q1044" t="str">
        <f t="shared" si="33"/>
        <v>Sogeti Sverige ABD1.3 Kravställare/Kravanalytiker</v>
      </c>
      <c r="R1044" s="61">
        <v>535</v>
      </c>
      <c r="S1044" s="61">
        <v>595</v>
      </c>
      <c r="T1044" s="61">
        <v>661</v>
      </c>
      <c r="U1044" s="61">
        <v>944</v>
      </c>
      <c r="W1044" s="61">
        <f t="shared" si="34"/>
        <v>0.03</v>
      </c>
      <c r="Z1044" s="61"/>
      <c r="AA1044" s="61"/>
      <c r="AB1044" s="61"/>
      <c r="AC1044" s="61"/>
    </row>
    <row r="1045" spans="1:29" x14ac:dyDescent="0.35">
      <c r="A1045" t="s">
        <v>109</v>
      </c>
      <c r="B1045" t="s">
        <v>110</v>
      </c>
      <c r="C1045" t="s">
        <v>5</v>
      </c>
      <c r="D1045" t="s">
        <v>47</v>
      </c>
      <c r="E1045" t="s">
        <v>2</v>
      </c>
      <c r="F1045" t="s">
        <v>63</v>
      </c>
      <c r="G1045" t="s">
        <v>12</v>
      </c>
      <c r="H1045">
        <v>535.41</v>
      </c>
      <c r="I1045">
        <v>594.9</v>
      </c>
      <c r="J1045">
        <v>661</v>
      </c>
      <c r="K1045">
        <v>944</v>
      </c>
      <c r="L1045" t="s">
        <v>48</v>
      </c>
      <c r="M1045" s="11">
        <v>30000</v>
      </c>
      <c r="Q1045" t="str">
        <f t="shared" si="33"/>
        <v>Sogeti Sverige ABD1.4 Metodstöd</v>
      </c>
      <c r="R1045" s="61">
        <v>535</v>
      </c>
      <c r="S1045" s="61">
        <v>595</v>
      </c>
      <c r="T1045" s="61">
        <v>661</v>
      </c>
      <c r="U1045" s="61">
        <v>944</v>
      </c>
      <c r="W1045" s="61">
        <f t="shared" si="34"/>
        <v>0.03</v>
      </c>
      <c r="Z1045" s="61"/>
      <c r="AA1045" s="61"/>
      <c r="AB1045" s="61"/>
      <c r="AC1045" s="61"/>
    </row>
    <row r="1046" spans="1:29" x14ac:dyDescent="0.35">
      <c r="A1046" t="s">
        <v>109</v>
      </c>
      <c r="B1046" t="s">
        <v>110</v>
      </c>
      <c r="C1046" t="s">
        <v>5</v>
      </c>
      <c r="D1046" t="s">
        <v>50</v>
      </c>
      <c r="E1046" t="s">
        <v>2</v>
      </c>
      <c r="F1046" t="s">
        <v>63</v>
      </c>
      <c r="G1046" t="s">
        <v>13</v>
      </c>
      <c r="H1046">
        <v>416.7</v>
      </c>
      <c r="I1046">
        <v>463</v>
      </c>
      <c r="J1046">
        <v>661</v>
      </c>
      <c r="K1046">
        <v>944</v>
      </c>
      <c r="L1046" t="s">
        <v>48</v>
      </c>
      <c r="M1046" s="11">
        <v>30000</v>
      </c>
      <c r="Q1046" t="str">
        <f t="shared" si="33"/>
        <v>Sogeti Sverige ABD2.1 Projektledare</v>
      </c>
      <c r="R1046" s="61">
        <v>417</v>
      </c>
      <c r="S1046" s="61">
        <v>463</v>
      </c>
      <c r="T1046" s="61">
        <v>661</v>
      </c>
      <c r="U1046" s="61">
        <v>944</v>
      </c>
      <c r="W1046" s="61">
        <f t="shared" si="34"/>
        <v>0.03</v>
      </c>
      <c r="Z1046" s="61"/>
      <c r="AA1046" s="61"/>
      <c r="AB1046" s="61"/>
      <c r="AC1046" s="61"/>
    </row>
    <row r="1047" spans="1:29" x14ac:dyDescent="0.35">
      <c r="A1047" t="s">
        <v>109</v>
      </c>
      <c r="B1047" t="s">
        <v>110</v>
      </c>
      <c r="C1047" t="s">
        <v>5</v>
      </c>
      <c r="D1047" t="s">
        <v>50</v>
      </c>
      <c r="E1047" t="s">
        <v>2</v>
      </c>
      <c r="F1047" t="s">
        <v>63</v>
      </c>
      <c r="G1047" t="s">
        <v>14</v>
      </c>
      <c r="H1047">
        <v>416.7</v>
      </c>
      <c r="I1047">
        <v>463</v>
      </c>
      <c r="J1047">
        <v>661</v>
      </c>
      <c r="K1047">
        <v>944</v>
      </c>
      <c r="L1047" t="s">
        <v>48</v>
      </c>
      <c r="M1047" s="11">
        <v>30000</v>
      </c>
      <c r="Q1047" t="str">
        <f t="shared" si="33"/>
        <v>Sogeti Sverige ABD2.2 Teknisk projektledare</v>
      </c>
      <c r="R1047" s="61">
        <v>417</v>
      </c>
      <c r="S1047" s="61">
        <v>463</v>
      </c>
      <c r="T1047" s="61">
        <v>661</v>
      </c>
      <c r="U1047" s="61">
        <v>944</v>
      </c>
      <c r="W1047" s="61">
        <f t="shared" si="34"/>
        <v>0.03</v>
      </c>
      <c r="Z1047" s="61"/>
      <c r="AA1047" s="61"/>
      <c r="AB1047" s="61"/>
      <c r="AC1047" s="61"/>
    </row>
    <row r="1048" spans="1:29" x14ac:dyDescent="0.35">
      <c r="A1048" t="s">
        <v>109</v>
      </c>
      <c r="B1048" t="s">
        <v>110</v>
      </c>
      <c r="C1048" t="s">
        <v>5</v>
      </c>
      <c r="D1048" t="s">
        <v>50</v>
      </c>
      <c r="E1048" t="s">
        <v>2</v>
      </c>
      <c r="F1048" t="s">
        <v>63</v>
      </c>
      <c r="G1048" t="s">
        <v>15</v>
      </c>
      <c r="H1048">
        <v>416.7</v>
      </c>
      <c r="I1048">
        <v>463</v>
      </c>
      <c r="J1048">
        <v>661</v>
      </c>
      <c r="K1048">
        <v>944</v>
      </c>
      <c r="L1048" t="s">
        <v>48</v>
      </c>
      <c r="M1048" s="11">
        <v>30000</v>
      </c>
      <c r="Q1048" t="str">
        <f t="shared" si="33"/>
        <v>Sogeti Sverige ABD2.3 Process-/Förändringsledare</v>
      </c>
      <c r="R1048" s="61">
        <v>417</v>
      </c>
      <c r="S1048" s="61">
        <v>463</v>
      </c>
      <c r="T1048" s="61">
        <v>661</v>
      </c>
      <c r="U1048" s="61">
        <v>944</v>
      </c>
      <c r="W1048" s="61">
        <f t="shared" si="34"/>
        <v>0.03</v>
      </c>
      <c r="Z1048" s="61"/>
      <c r="AA1048" s="61"/>
      <c r="AB1048" s="61"/>
      <c r="AC1048" s="61"/>
    </row>
    <row r="1049" spans="1:29" x14ac:dyDescent="0.35">
      <c r="A1049" t="s">
        <v>109</v>
      </c>
      <c r="B1049" t="s">
        <v>110</v>
      </c>
      <c r="C1049" t="s">
        <v>5</v>
      </c>
      <c r="D1049" t="s">
        <v>50</v>
      </c>
      <c r="E1049" t="s">
        <v>2</v>
      </c>
      <c r="F1049" t="s">
        <v>63</v>
      </c>
      <c r="G1049" t="s">
        <v>16</v>
      </c>
      <c r="H1049">
        <v>416.7</v>
      </c>
      <c r="I1049">
        <v>463</v>
      </c>
      <c r="J1049">
        <v>661</v>
      </c>
      <c r="K1049">
        <v>944</v>
      </c>
      <c r="L1049" t="s">
        <v>48</v>
      </c>
      <c r="M1049" s="11">
        <v>30000</v>
      </c>
      <c r="Q1049" t="str">
        <f t="shared" si="33"/>
        <v>Sogeti Sverige ABD2.4 Testledare</v>
      </c>
      <c r="R1049" s="61">
        <v>417</v>
      </c>
      <c r="S1049" s="61">
        <v>463</v>
      </c>
      <c r="T1049" s="61">
        <v>661</v>
      </c>
      <c r="U1049" s="61">
        <v>944</v>
      </c>
      <c r="W1049" s="61">
        <f t="shared" si="34"/>
        <v>0.03</v>
      </c>
      <c r="Z1049" s="61"/>
      <c r="AA1049" s="61"/>
      <c r="AB1049" s="61"/>
      <c r="AC1049" s="61"/>
    </row>
    <row r="1050" spans="1:29" x14ac:dyDescent="0.35">
      <c r="A1050" t="s">
        <v>109</v>
      </c>
      <c r="B1050" t="s">
        <v>110</v>
      </c>
      <c r="C1050" t="s">
        <v>5</v>
      </c>
      <c r="D1050" t="s">
        <v>50</v>
      </c>
      <c r="E1050" t="s">
        <v>2</v>
      </c>
      <c r="F1050" t="s">
        <v>63</v>
      </c>
      <c r="G1050" t="s">
        <v>17</v>
      </c>
      <c r="H1050">
        <v>416.7</v>
      </c>
      <c r="I1050">
        <v>463</v>
      </c>
      <c r="J1050">
        <v>661</v>
      </c>
      <c r="K1050">
        <v>944</v>
      </c>
      <c r="L1050" t="s">
        <v>48</v>
      </c>
      <c r="M1050" s="11">
        <v>30000</v>
      </c>
      <c r="Q1050" t="str">
        <f t="shared" si="33"/>
        <v>Sogeti Sverige ABD2.5 IT-controller</v>
      </c>
      <c r="R1050" s="61">
        <v>417</v>
      </c>
      <c r="S1050" s="61">
        <v>463</v>
      </c>
      <c r="T1050" s="61">
        <v>661</v>
      </c>
      <c r="U1050" s="61">
        <v>944</v>
      </c>
      <c r="W1050" s="61">
        <f t="shared" si="34"/>
        <v>0.03</v>
      </c>
      <c r="Z1050" s="61"/>
      <c r="AA1050" s="61"/>
      <c r="AB1050" s="61"/>
      <c r="AC1050" s="61"/>
    </row>
    <row r="1051" spans="1:29" x14ac:dyDescent="0.35">
      <c r="A1051" t="s">
        <v>109</v>
      </c>
      <c r="B1051" t="s">
        <v>110</v>
      </c>
      <c r="C1051" t="s">
        <v>5</v>
      </c>
      <c r="D1051" t="s">
        <v>51</v>
      </c>
      <c r="E1051" t="s">
        <v>2</v>
      </c>
      <c r="F1051" t="s">
        <v>63</v>
      </c>
      <c r="G1051" t="s">
        <v>18</v>
      </c>
      <c r="H1051">
        <v>546.30000000000007</v>
      </c>
      <c r="I1051">
        <v>607</v>
      </c>
      <c r="J1051">
        <v>867</v>
      </c>
      <c r="K1051">
        <v>918</v>
      </c>
      <c r="L1051" t="s">
        <v>48</v>
      </c>
      <c r="M1051" s="11">
        <v>30000</v>
      </c>
      <c r="Q1051" t="str">
        <f t="shared" si="33"/>
        <v>Sogeti Sverige ABD3.1 Systemutvecklare</v>
      </c>
      <c r="R1051" s="61">
        <v>546</v>
      </c>
      <c r="S1051" s="61">
        <v>607</v>
      </c>
      <c r="T1051" s="61">
        <v>867</v>
      </c>
      <c r="U1051" s="61">
        <v>918</v>
      </c>
      <c r="W1051" s="61">
        <f t="shared" si="34"/>
        <v>0.03</v>
      </c>
      <c r="Z1051" s="61"/>
      <c r="AA1051" s="61"/>
      <c r="AB1051" s="61"/>
      <c r="AC1051" s="61"/>
    </row>
    <row r="1052" spans="1:29" x14ac:dyDescent="0.35">
      <c r="A1052" t="s">
        <v>109</v>
      </c>
      <c r="B1052" t="s">
        <v>110</v>
      </c>
      <c r="C1052" t="s">
        <v>5</v>
      </c>
      <c r="D1052" t="s">
        <v>51</v>
      </c>
      <c r="E1052" t="s">
        <v>2</v>
      </c>
      <c r="F1052" t="s">
        <v>63</v>
      </c>
      <c r="G1052" t="s">
        <v>19</v>
      </c>
      <c r="H1052">
        <v>546.30000000000007</v>
      </c>
      <c r="I1052">
        <v>607</v>
      </c>
      <c r="J1052">
        <v>867</v>
      </c>
      <c r="K1052">
        <v>918</v>
      </c>
      <c r="L1052" t="s">
        <v>48</v>
      </c>
      <c r="M1052" s="11">
        <v>30000</v>
      </c>
      <c r="Q1052" t="str">
        <f t="shared" si="33"/>
        <v>Sogeti Sverige ABD3.2 Systemintegratör</v>
      </c>
      <c r="R1052" s="61">
        <v>546</v>
      </c>
      <c r="S1052" s="61">
        <v>607</v>
      </c>
      <c r="T1052" s="61">
        <v>867</v>
      </c>
      <c r="U1052" s="61">
        <v>918</v>
      </c>
      <c r="W1052" s="61">
        <f t="shared" si="34"/>
        <v>0.03</v>
      </c>
      <c r="Z1052" s="61"/>
      <c r="AA1052" s="61"/>
      <c r="AB1052" s="61"/>
      <c r="AC1052" s="61"/>
    </row>
    <row r="1053" spans="1:29" x14ac:dyDescent="0.35">
      <c r="A1053" t="s">
        <v>109</v>
      </c>
      <c r="B1053" t="s">
        <v>110</v>
      </c>
      <c r="C1053" t="s">
        <v>5</v>
      </c>
      <c r="D1053" t="s">
        <v>51</v>
      </c>
      <c r="E1053" t="s">
        <v>3</v>
      </c>
      <c r="F1053" t="s">
        <v>63</v>
      </c>
      <c r="G1053" t="s">
        <v>20</v>
      </c>
      <c r="H1053">
        <v>546.30000000000007</v>
      </c>
      <c r="I1053">
        <v>607</v>
      </c>
      <c r="J1053">
        <v>867</v>
      </c>
      <c r="K1053">
        <v>918</v>
      </c>
      <c r="L1053" t="s">
        <v>48</v>
      </c>
      <c r="M1053" s="11">
        <v>30000</v>
      </c>
      <c r="Q1053" t="str">
        <f t="shared" si="33"/>
        <v>Sogeti Sverige ABD3.3 Tekniker</v>
      </c>
      <c r="R1053" s="61">
        <v>546</v>
      </c>
      <c r="S1053" s="61">
        <v>607</v>
      </c>
      <c r="T1053" s="61">
        <v>867</v>
      </c>
      <c r="U1053" s="61">
        <v>918</v>
      </c>
      <c r="W1053" s="61">
        <f t="shared" si="34"/>
        <v>0.03</v>
      </c>
      <c r="Z1053" s="61"/>
      <c r="AA1053" s="61"/>
      <c r="AB1053" s="61"/>
      <c r="AC1053" s="61"/>
    </row>
    <row r="1054" spans="1:29" x14ac:dyDescent="0.35">
      <c r="A1054" t="s">
        <v>109</v>
      </c>
      <c r="B1054" t="s">
        <v>110</v>
      </c>
      <c r="C1054" t="s">
        <v>5</v>
      </c>
      <c r="D1054" t="s">
        <v>51</v>
      </c>
      <c r="E1054" t="s">
        <v>3</v>
      </c>
      <c r="F1054" t="s">
        <v>63</v>
      </c>
      <c r="G1054" t="s">
        <v>21</v>
      </c>
      <c r="H1054">
        <v>546.30000000000007</v>
      </c>
      <c r="I1054">
        <v>607</v>
      </c>
      <c r="J1054">
        <v>867</v>
      </c>
      <c r="K1054">
        <v>918</v>
      </c>
      <c r="L1054" t="s">
        <v>48</v>
      </c>
      <c r="M1054" s="11">
        <v>30000</v>
      </c>
      <c r="Q1054" t="str">
        <f t="shared" si="33"/>
        <v>Sogeti Sverige ABD3.4 Testare</v>
      </c>
      <c r="R1054" s="61">
        <v>546</v>
      </c>
      <c r="S1054" s="61">
        <v>607</v>
      </c>
      <c r="T1054" s="61">
        <v>867</v>
      </c>
      <c r="U1054" s="61">
        <v>918</v>
      </c>
      <c r="W1054" s="61">
        <f t="shared" si="34"/>
        <v>0.03</v>
      </c>
      <c r="Z1054" s="61"/>
      <c r="AA1054" s="61"/>
      <c r="AB1054" s="61"/>
      <c r="AC1054" s="61"/>
    </row>
    <row r="1055" spans="1:29" x14ac:dyDescent="0.35">
      <c r="A1055" t="s">
        <v>109</v>
      </c>
      <c r="B1055" t="s">
        <v>110</v>
      </c>
      <c r="C1055" t="s">
        <v>5</v>
      </c>
      <c r="D1055" t="s">
        <v>52</v>
      </c>
      <c r="E1055" t="s">
        <v>2</v>
      </c>
      <c r="F1055" t="s">
        <v>63</v>
      </c>
      <c r="G1055" t="s">
        <v>53</v>
      </c>
      <c r="H1055">
        <v>535.41</v>
      </c>
      <c r="I1055">
        <v>594.9</v>
      </c>
      <c r="J1055">
        <v>661</v>
      </c>
      <c r="K1055">
        <v>944</v>
      </c>
      <c r="L1055" t="s">
        <v>48</v>
      </c>
      <c r="M1055" s="11">
        <v>30000</v>
      </c>
      <c r="Q1055" t="str">
        <f t="shared" si="33"/>
        <v>Sogeti Sverige ABD4.1 Enterprisearkitekt</v>
      </c>
      <c r="R1055" s="61">
        <v>535</v>
      </c>
      <c r="S1055" s="61">
        <v>595</v>
      </c>
      <c r="T1055" s="61">
        <v>661</v>
      </c>
      <c r="U1055" s="61">
        <v>944</v>
      </c>
      <c r="W1055" s="61">
        <f t="shared" si="34"/>
        <v>0.03</v>
      </c>
      <c r="Z1055" s="61"/>
      <c r="AA1055" s="61"/>
      <c r="AB1055" s="61"/>
      <c r="AC1055" s="61"/>
    </row>
    <row r="1056" spans="1:29" x14ac:dyDescent="0.35">
      <c r="A1056" t="s">
        <v>109</v>
      </c>
      <c r="B1056" t="s">
        <v>110</v>
      </c>
      <c r="C1056" t="s">
        <v>5</v>
      </c>
      <c r="D1056" t="s">
        <v>52</v>
      </c>
      <c r="E1056" t="s">
        <v>2</v>
      </c>
      <c r="F1056" t="s">
        <v>63</v>
      </c>
      <c r="G1056" t="s">
        <v>54</v>
      </c>
      <c r="H1056">
        <v>535.41</v>
      </c>
      <c r="I1056">
        <v>594.9</v>
      </c>
      <c r="J1056">
        <v>661</v>
      </c>
      <c r="K1056">
        <v>944</v>
      </c>
      <c r="L1056" t="s">
        <v>48</v>
      </c>
      <c r="M1056" s="11">
        <v>30000</v>
      </c>
      <c r="Q1056" t="str">
        <f t="shared" si="33"/>
        <v>Sogeti Sverige ABD4.2 Verksamhetsarkitekt</v>
      </c>
      <c r="R1056" s="61">
        <v>535</v>
      </c>
      <c r="S1056" s="61">
        <v>595</v>
      </c>
      <c r="T1056" s="61">
        <v>661</v>
      </c>
      <c r="U1056" s="61">
        <v>944</v>
      </c>
      <c r="W1056" s="61">
        <f t="shared" si="34"/>
        <v>0.03</v>
      </c>
      <c r="Z1056" s="61"/>
      <c r="AA1056" s="61"/>
      <c r="AB1056" s="61"/>
      <c r="AC1056" s="61"/>
    </row>
    <row r="1057" spans="1:29" x14ac:dyDescent="0.35">
      <c r="A1057" t="s">
        <v>109</v>
      </c>
      <c r="B1057" t="s">
        <v>110</v>
      </c>
      <c r="C1057" t="s">
        <v>5</v>
      </c>
      <c r="D1057" t="s">
        <v>52</v>
      </c>
      <c r="E1057" t="s">
        <v>2</v>
      </c>
      <c r="F1057" t="s">
        <v>63</v>
      </c>
      <c r="G1057" t="s">
        <v>55</v>
      </c>
      <c r="H1057">
        <v>535.41</v>
      </c>
      <c r="I1057">
        <v>594.9</v>
      </c>
      <c r="J1057">
        <v>661</v>
      </c>
      <c r="K1057">
        <v>944</v>
      </c>
      <c r="L1057" t="s">
        <v>48</v>
      </c>
      <c r="M1057" s="11">
        <v>30000</v>
      </c>
      <c r="Q1057" t="str">
        <f t="shared" si="33"/>
        <v>Sogeti Sverige ABD4.3 Lösningsarkitekt</v>
      </c>
      <c r="R1057" s="61">
        <v>535</v>
      </c>
      <c r="S1057" s="61">
        <v>595</v>
      </c>
      <c r="T1057" s="61">
        <v>661</v>
      </c>
      <c r="U1057" s="61">
        <v>944</v>
      </c>
      <c r="W1057" s="61">
        <f t="shared" si="34"/>
        <v>0.03</v>
      </c>
      <c r="Z1057" s="61"/>
      <c r="AA1057" s="61"/>
      <c r="AB1057" s="61"/>
      <c r="AC1057" s="61"/>
    </row>
    <row r="1058" spans="1:29" x14ac:dyDescent="0.35">
      <c r="A1058" t="s">
        <v>109</v>
      </c>
      <c r="B1058" t="s">
        <v>110</v>
      </c>
      <c r="C1058" t="s">
        <v>5</v>
      </c>
      <c r="D1058" t="s">
        <v>52</v>
      </c>
      <c r="E1058" t="s">
        <v>2</v>
      </c>
      <c r="F1058" t="s">
        <v>63</v>
      </c>
      <c r="G1058" t="s">
        <v>56</v>
      </c>
      <c r="H1058">
        <v>535.41</v>
      </c>
      <c r="I1058">
        <v>594.9</v>
      </c>
      <c r="J1058">
        <v>661</v>
      </c>
      <c r="K1058">
        <v>944</v>
      </c>
      <c r="L1058" t="s">
        <v>48</v>
      </c>
      <c r="M1058" s="11">
        <v>30000</v>
      </c>
      <c r="Q1058" t="str">
        <f t="shared" si="33"/>
        <v>Sogeti Sverige ABD4.4 Mjukvaruarkitekt</v>
      </c>
      <c r="R1058" s="61">
        <v>535</v>
      </c>
      <c r="S1058" s="61">
        <v>595</v>
      </c>
      <c r="T1058" s="61">
        <v>661</v>
      </c>
      <c r="U1058" s="61">
        <v>944</v>
      </c>
      <c r="W1058" s="61">
        <f t="shared" si="34"/>
        <v>0.03</v>
      </c>
      <c r="Z1058" s="61"/>
      <c r="AA1058" s="61"/>
      <c r="AB1058" s="61"/>
      <c r="AC1058" s="61"/>
    </row>
    <row r="1059" spans="1:29" x14ac:dyDescent="0.35">
      <c r="A1059" t="s">
        <v>109</v>
      </c>
      <c r="B1059" t="s">
        <v>110</v>
      </c>
      <c r="C1059" t="s">
        <v>5</v>
      </c>
      <c r="D1059" t="s">
        <v>52</v>
      </c>
      <c r="E1059" t="s">
        <v>2</v>
      </c>
      <c r="F1059" t="s">
        <v>63</v>
      </c>
      <c r="G1059" t="s">
        <v>57</v>
      </c>
      <c r="H1059">
        <v>535.41</v>
      </c>
      <c r="I1059">
        <v>594.9</v>
      </c>
      <c r="J1059">
        <v>661</v>
      </c>
      <c r="K1059">
        <v>944</v>
      </c>
      <c r="L1059" t="s">
        <v>48</v>
      </c>
      <c r="M1059" s="11">
        <v>30000</v>
      </c>
      <c r="Q1059" t="str">
        <f t="shared" si="33"/>
        <v>Sogeti Sverige ABD4.5 Infrastrukturarkitekt</v>
      </c>
      <c r="R1059" s="61">
        <v>535</v>
      </c>
      <c r="S1059" s="61">
        <v>595</v>
      </c>
      <c r="T1059" s="61">
        <v>661</v>
      </c>
      <c r="U1059" s="61">
        <v>944</v>
      </c>
      <c r="W1059" s="61">
        <f t="shared" si="34"/>
        <v>0.03</v>
      </c>
      <c r="Z1059" s="61"/>
      <c r="AA1059" s="61"/>
      <c r="AB1059" s="61"/>
      <c r="AC1059" s="61"/>
    </row>
    <row r="1060" spans="1:29" x14ac:dyDescent="0.35">
      <c r="A1060" t="s">
        <v>109</v>
      </c>
      <c r="B1060" t="s">
        <v>110</v>
      </c>
      <c r="C1060" t="s">
        <v>5</v>
      </c>
      <c r="D1060" t="s">
        <v>58</v>
      </c>
      <c r="E1060" t="s">
        <v>2</v>
      </c>
      <c r="F1060" t="s">
        <v>63</v>
      </c>
      <c r="G1060" t="s">
        <v>22</v>
      </c>
      <c r="H1060">
        <v>208.8</v>
      </c>
      <c r="I1060">
        <v>232</v>
      </c>
      <c r="J1060">
        <v>331</v>
      </c>
      <c r="K1060">
        <v>472</v>
      </c>
      <c r="L1060" t="s">
        <v>48</v>
      </c>
      <c r="M1060" s="11">
        <v>30000</v>
      </c>
      <c r="Q1060" t="str">
        <f t="shared" si="33"/>
        <v>Sogeti Sverige ABD5.1 Säkerhetsstrateg/Säkerhetsanalytiker</v>
      </c>
      <c r="R1060" s="61">
        <v>209</v>
      </c>
      <c r="S1060" s="61">
        <v>232</v>
      </c>
      <c r="T1060" s="61">
        <v>331</v>
      </c>
      <c r="U1060" s="61">
        <v>472</v>
      </c>
      <c r="W1060" s="61">
        <f t="shared" si="34"/>
        <v>0.03</v>
      </c>
      <c r="Z1060" s="61"/>
      <c r="AA1060" s="61"/>
      <c r="AB1060" s="61"/>
      <c r="AC1060" s="61"/>
    </row>
    <row r="1061" spans="1:29" x14ac:dyDescent="0.35">
      <c r="A1061" t="s">
        <v>109</v>
      </c>
      <c r="B1061" t="s">
        <v>110</v>
      </c>
      <c r="C1061" t="s">
        <v>5</v>
      </c>
      <c r="D1061" t="s">
        <v>58</v>
      </c>
      <c r="E1061" t="s">
        <v>2</v>
      </c>
      <c r="F1061" t="s">
        <v>63</v>
      </c>
      <c r="G1061" t="s">
        <v>23</v>
      </c>
      <c r="H1061">
        <v>208.8</v>
      </c>
      <c r="I1061">
        <v>232</v>
      </c>
      <c r="J1061">
        <v>331</v>
      </c>
      <c r="K1061">
        <v>472</v>
      </c>
      <c r="L1061" t="s">
        <v>48</v>
      </c>
      <c r="M1061" s="11">
        <v>30000</v>
      </c>
      <c r="Q1061" t="str">
        <f t="shared" si="33"/>
        <v>Sogeti Sverige ABD5.2 Risk Management</v>
      </c>
      <c r="R1061" s="61">
        <v>209</v>
      </c>
      <c r="S1061" s="61">
        <v>232</v>
      </c>
      <c r="T1061" s="61">
        <v>331</v>
      </c>
      <c r="U1061" s="61">
        <v>472</v>
      </c>
      <c r="W1061" s="61">
        <f t="shared" si="34"/>
        <v>0.03</v>
      </c>
      <c r="Z1061" s="61"/>
      <c r="AA1061" s="61"/>
      <c r="AB1061" s="61"/>
      <c r="AC1061" s="61"/>
    </row>
    <row r="1062" spans="1:29" x14ac:dyDescent="0.35">
      <c r="A1062" t="s">
        <v>109</v>
      </c>
      <c r="B1062" t="s">
        <v>110</v>
      </c>
      <c r="C1062" t="s">
        <v>5</v>
      </c>
      <c r="D1062" t="s">
        <v>58</v>
      </c>
      <c r="E1062" t="s">
        <v>3</v>
      </c>
      <c r="F1062" t="s">
        <v>63</v>
      </c>
      <c r="G1062" t="s">
        <v>24</v>
      </c>
      <c r="H1062">
        <v>208.8</v>
      </c>
      <c r="I1062">
        <v>232</v>
      </c>
      <c r="J1062">
        <v>331</v>
      </c>
      <c r="K1062">
        <v>472</v>
      </c>
      <c r="L1062" t="s">
        <v>48</v>
      </c>
      <c r="M1062" s="11">
        <v>30000</v>
      </c>
      <c r="Q1062" t="str">
        <f t="shared" si="33"/>
        <v>Sogeti Sverige ABD5.3 Säkerhetstekniker</v>
      </c>
      <c r="R1062" s="61">
        <v>209</v>
      </c>
      <c r="S1062" s="61">
        <v>232</v>
      </c>
      <c r="T1062" s="61">
        <v>331</v>
      </c>
      <c r="U1062" s="61">
        <v>472</v>
      </c>
      <c r="W1062" s="61">
        <f t="shared" si="34"/>
        <v>0.03</v>
      </c>
      <c r="Z1062" s="61"/>
      <c r="AA1062" s="61"/>
      <c r="AB1062" s="61"/>
      <c r="AC1062" s="61"/>
    </row>
    <row r="1063" spans="1:29" x14ac:dyDescent="0.35">
      <c r="A1063" t="s">
        <v>109</v>
      </c>
      <c r="B1063" t="s">
        <v>110</v>
      </c>
      <c r="C1063" t="s">
        <v>5</v>
      </c>
      <c r="D1063" t="s">
        <v>59</v>
      </c>
      <c r="E1063" t="s">
        <v>2</v>
      </c>
      <c r="F1063" t="s">
        <v>63</v>
      </c>
      <c r="G1063" t="s">
        <v>60</v>
      </c>
      <c r="H1063">
        <v>208.8</v>
      </c>
      <c r="I1063">
        <v>232</v>
      </c>
      <c r="J1063">
        <v>331</v>
      </c>
      <c r="K1063">
        <v>472</v>
      </c>
      <c r="L1063" t="s">
        <v>48</v>
      </c>
      <c r="M1063" s="11">
        <v>30000</v>
      </c>
      <c r="Q1063" t="str">
        <f t="shared" si="33"/>
        <v>Sogeti Sverige ABD6.1 Webbstrateg</v>
      </c>
      <c r="R1063" s="61">
        <v>209</v>
      </c>
      <c r="S1063" s="61">
        <v>232</v>
      </c>
      <c r="T1063" s="61">
        <v>331</v>
      </c>
      <c r="U1063" s="61">
        <v>472</v>
      </c>
      <c r="W1063" s="61">
        <f t="shared" si="34"/>
        <v>0.03</v>
      </c>
      <c r="Z1063" s="61"/>
      <c r="AA1063" s="61"/>
      <c r="AB1063" s="61"/>
      <c r="AC1063" s="61"/>
    </row>
    <row r="1064" spans="1:29" x14ac:dyDescent="0.35">
      <c r="A1064" t="s">
        <v>109</v>
      </c>
      <c r="B1064" t="s">
        <v>110</v>
      </c>
      <c r="C1064" t="s">
        <v>5</v>
      </c>
      <c r="D1064" t="s">
        <v>59</v>
      </c>
      <c r="E1064" t="s">
        <v>2</v>
      </c>
      <c r="F1064" t="s">
        <v>63</v>
      </c>
      <c r="G1064" t="s">
        <v>25</v>
      </c>
      <c r="H1064">
        <v>208.8</v>
      </c>
      <c r="I1064">
        <v>232</v>
      </c>
      <c r="J1064">
        <v>331</v>
      </c>
      <c r="K1064">
        <v>472</v>
      </c>
      <c r="L1064" t="s">
        <v>48</v>
      </c>
      <c r="M1064" s="11">
        <v>30000</v>
      </c>
      <c r="Q1064" t="str">
        <f t="shared" si="33"/>
        <v>Sogeti Sverige ABD6.2 Interaktionsdesigner</v>
      </c>
      <c r="R1064" s="61">
        <v>209</v>
      </c>
      <c r="S1064" s="61">
        <v>232</v>
      </c>
      <c r="T1064" s="61">
        <v>331</v>
      </c>
      <c r="U1064" s="61">
        <v>472</v>
      </c>
      <c r="W1064" s="61">
        <f t="shared" si="34"/>
        <v>0.03</v>
      </c>
      <c r="Z1064" s="61"/>
      <c r="AA1064" s="61"/>
      <c r="AB1064" s="61"/>
      <c r="AC1064" s="61"/>
    </row>
    <row r="1065" spans="1:29" x14ac:dyDescent="0.35">
      <c r="A1065" t="s">
        <v>109</v>
      </c>
      <c r="B1065" t="s">
        <v>110</v>
      </c>
      <c r="C1065" t="s">
        <v>5</v>
      </c>
      <c r="D1065" t="s">
        <v>59</v>
      </c>
      <c r="E1065" t="s">
        <v>2</v>
      </c>
      <c r="F1065" t="s">
        <v>63</v>
      </c>
      <c r="G1065" t="s">
        <v>26</v>
      </c>
      <c r="H1065">
        <v>208.8</v>
      </c>
      <c r="I1065">
        <v>232</v>
      </c>
      <c r="J1065">
        <v>331</v>
      </c>
      <c r="K1065">
        <v>472</v>
      </c>
      <c r="L1065" t="s">
        <v>48</v>
      </c>
      <c r="M1065" s="11">
        <v>30000</v>
      </c>
      <c r="Q1065" t="str">
        <f t="shared" si="33"/>
        <v>Sogeti Sverige ABD6.3 Grafisk formgivare</v>
      </c>
      <c r="R1065" s="61">
        <v>209</v>
      </c>
      <c r="S1065" s="61">
        <v>232</v>
      </c>
      <c r="T1065" s="61">
        <v>331</v>
      </c>
      <c r="U1065" s="61">
        <v>472</v>
      </c>
      <c r="W1065" s="61">
        <f t="shared" si="34"/>
        <v>0.03</v>
      </c>
      <c r="Z1065" s="61"/>
      <c r="AA1065" s="61"/>
      <c r="AB1065" s="61"/>
      <c r="AC1065" s="61"/>
    </row>
    <row r="1066" spans="1:29" x14ac:dyDescent="0.35">
      <c r="A1066" t="s">
        <v>109</v>
      </c>
      <c r="B1066" t="s">
        <v>110</v>
      </c>
      <c r="C1066" t="s">
        <v>5</v>
      </c>
      <c r="D1066" t="s">
        <v>59</v>
      </c>
      <c r="E1066" t="s">
        <v>3</v>
      </c>
      <c r="F1066" t="s">
        <v>63</v>
      </c>
      <c r="G1066" t="s">
        <v>27</v>
      </c>
      <c r="H1066">
        <v>208.8</v>
      </c>
      <c r="I1066">
        <v>232</v>
      </c>
      <c r="J1066">
        <v>331</v>
      </c>
      <c r="K1066">
        <v>472</v>
      </c>
      <c r="L1066" t="s">
        <v>48</v>
      </c>
      <c r="M1066" s="11">
        <v>30000</v>
      </c>
      <c r="Q1066" t="str">
        <f t="shared" si="33"/>
        <v>Sogeti Sverige ABD6.4 Testare av användbarhet</v>
      </c>
      <c r="R1066" s="61">
        <v>209</v>
      </c>
      <c r="S1066" s="61">
        <v>232</v>
      </c>
      <c r="T1066" s="61">
        <v>331</v>
      </c>
      <c r="U1066" s="61">
        <v>472</v>
      </c>
      <c r="W1066" s="61">
        <f t="shared" si="34"/>
        <v>0.03</v>
      </c>
      <c r="Z1066" s="61"/>
      <c r="AA1066" s="61"/>
      <c r="AB1066" s="61"/>
      <c r="AC1066" s="61"/>
    </row>
    <row r="1067" spans="1:29" x14ac:dyDescent="0.35">
      <c r="A1067" t="s">
        <v>109</v>
      </c>
      <c r="B1067" t="s">
        <v>110</v>
      </c>
      <c r="C1067" t="s">
        <v>5</v>
      </c>
      <c r="D1067" t="s">
        <v>61</v>
      </c>
      <c r="E1067" t="s">
        <v>2</v>
      </c>
      <c r="F1067" t="s">
        <v>63</v>
      </c>
      <c r="G1067" t="s">
        <v>62</v>
      </c>
      <c r="H1067">
        <v>208.8</v>
      </c>
      <c r="I1067">
        <v>232</v>
      </c>
      <c r="J1067">
        <v>331</v>
      </c>
      <c r="K1067">
        <v>472</v>
      </c>
      <c r="L1067" t="s">
        <v>48</v>
      </c>
      <c r="M1067" s="11">
        <v>30000</v>
      </c>
      <c r="Q1067" t="str">
        <f t="shared" si="33"/>
        <v>Sogeti Sverige ABD7.1 Teknikstöd – på plats</v>
      </c>
      <c r="R1067" s="61">
        <v>209</v>
      </c>
      <c r="S1067" s="61">
        <v>232</v>
      </c>
      <c r="T1067" s="61">
        <v>331</v>
      </c>
      <c r="U1067" s="61">
        <v>472</v>
      </c>
      <c r="W1067" s="61">
        <f t="shared" si="34"/>
        <v>0.03</v>
      </c>
      <c r="Z1067" s="61"/>
      <c r="AA1067" s="61"/>
      <c r="AB1067" s="61"/>
      <c r="AC1067" s="61"/>
    </row>
    <row r="1068" spans="1:29" x14ac:dyDescent="0.35">
      <c r="A1068" t="s">
        <v>109</v>
      </c>
      <c r="B1068" t="s">
        <v>110</v>
      </c>
      <c r="C1068" t="s">
        <v>6</v>
      </c>
      <c r="D1068" t="s">
        <v>47</v>
      </c>
      <c r="E1068" t="s">
        <v>2</v>
      </c>
      <c r="F1068" t="s">
        <v>63</v>
      </c>
      <c r="G1068" t="s">
        <v>10</v>
      </c>
      <c r="H1068">
        <v>535.41</v>
      </c>
      <c r="I1068">
        <v>594.9</v>
      </c>
      <c r="J1068">
        <v>661</v>
      </c>
      <c r="K1068">
        <v>944</v>
      </c>
      <c r="L1068" t="s">
        <v>48</v>
      </c>
      <c r="M1068" s="11">
        <v>30000</v>
      </c>
      <c r="Q1068" t="str">
        <f t="shared" si="33"/>
        <v>Sogeti Sverige ABE1.1 IT- eller Digitaliseringsstrateg</v>
      </c>
      <c r="R1068" s="61">
        <v>535</v>
      </c>
      <c r="S1068" s="61">
        <v>595</v>
      </c>
      <c r="T1068" s="61">
        <v>661</v>
      </c>
      <c r="U1068" s="61">
        <v>944</v>
      </c>
      <c r="W1068" s="61">
        <f t="shared" si="34"/>
        <v>0.03</v>
      </c>
      <c r="Z1068" s="61"/>
      <c r="AA1068" s="61"/>
      <c r="AB1068" s="61"/>
      <c r="AC1068" s="61"/>
    </row>
    <row r="1069" spans="1:29" x14ac:dyDescent="0.35">
      <c r="A1069" t="s">
        <v>109</v>
      </c>
      <c r="B1069" t="s">
        <v>110</v>
      </c>
      <c r="C1069" t="s">
        <v>6</v>
      </c>
      <c r="D1069" t="s">
        <v>47</v>
      </c>
      <c r="E1069" t="s">
        <v>2</v>
      </c>
      <c r="F1069" t="s">
        <v>63</v>
      </c>
      <c r="G1069" t="s">
        <v>11</v>
      </c>
      <c r="H1069">
        <v>535.41</v>
      </c>
      <c r="I1069">
        <v>594.9</v>
      </c>
      <c r="J1069">
        <v>661</v>
      </c>
      <c r="K1069">
        <v>944</v>
      </c>
      <c r="L1069" t="s">
        <v>48</v>
      </c>
      <c r="M1069" s="11">
        <v>30000</v>
      </c>
      <c r="Q1069" t="str">
        <f t="shared" si="33"/>
        <v>Sogeti Sverige ABE1.2 Modelleringsledare</v>
      </c>
      <c r="R1069" s="61">
        <v>535</v>
      </c>
      <c r="S1069" s="61">
        <v>595</v>
      </c>
      <c r="T1069" s="61">
        <v>661</v>
      </c>
      <c r="U1069" s="61">
        <v>944</v>
      </c>
      <c r="W1069" s="61">
        <f t="shared" si="34"/>
        <v>0.03</v>
      </c>
      <c r="Z1069" s="61"/>
      <c r="AA1069" s="61"/>
      <c r="AB1069" s="61"/>
      <c r="AC1069" s="61"/>
    </row>
    <row r="1070" spans="1:29" x14ac:dyDescent="0.35">
      <c r="A1070" t="s">
        <v>109</v>
      </c>
      <c r="B1070" t="s">
        <v>110</v>
      </c>
      <c r="C1070" t="s">
        <v>6</v>
      </c>
      <c r="D1070" t="s">
        <v>47</v>
      </c>
      <c r="E1070" t="s">
        <v>2</v>
      </c>
      <c r="F1070" t="s">
        <v>63</v>
      </c>
      <c r="G1070" t="s">
        <v>49</v>
      </c>
      <c r="H1070">
        <v>535.41</v>
      </c>
      <c r="I1070">
        <v>594.9</v>
      </c>
      <c r="J1070">
        <v>661</v>
      </c>
      <c r="K1070">
        <v>944</v>
      </c>
      <c r="L1070" t="s">
        <v>48</v>
      </c>
      <c r="M1070" s="11">
        <v>30000</v>
      </c>
      <c r="Q1070" t="str">
        <f t="shared" si="33"/>
        <v>Sogeti Sverige ABE1.3 Kravställare/Kravanalytiker</v>
      </c>
      <c r="R1070" s="61">
        <v>535</v>
      </c>
      <c r="S1070" s="61">
        <v>595</v>
      </c>
      <c r="T1070" s="61">
        <v>661</v>
      </c>
      <c r="U1070" s="61">
        <v>944</v>
      </c>
      <c r="W1070" s="61">
        <f t="shared" si="34"/>
        <v>0.03</v>
      </c>
      <c r="Z1070" s="61"/>
      <c r="AA1070" s="61"/>
      <c r="AB1070" s="61"/>
      <c r="AC1070" s="61"/>
    </row>
    <row r="1071" spans="1:29" x14ac:dyDescent="0.35">
      <c r="A1071" t="s">
        <v>109</v>
      </c>
      <c r="B1071" t="s">
        <v>110</v>
      </c>
      <c r="C1071" t="s">
        <v>6</v>
      </c>
      <c r="D1071" t="s">
        <v>47</v>
      </c>
      <c r="E1071" t="s">
        <v>2</v>
      </c>
      <c r="F1071" t="s">
        <v>63</v>
      </c>
      <c r="G1071" t="s">
        <v>12</v>
      </c>
      <c r="H1071">
        <v>535.41</v>
      </c>
      <c r="I1071">
        <v>594.9</v>
      </c>
      <c r="J1071">
        <v>661</v>
      </c>
      <c r="K1071">
        <v>944</v>
      </c>
      <c r="L1071" t="s">
        <v>48</v>
      </c>
      <c r="M1071" s="11">
        <v>30000</v>
      </c>
      <c r="Q1071" t="str">
        <f t="shared" si="33"/>
        <v>Sogeti Sverige ABE1.4 Metodstöd</v>
      </c>
      <c r="R1071" s="61">
        <v>535</v>
      </c>
      <c r="S1071" s="61">
        <v>595</v>
      </c>
      <c r="T1071" s="61">
        <v>661</v>
      </c>
      <c r="U1071" s="61">
        <v>944</v>
      </c>
      <c r="W1071" s="61">
        <f t="shared" si="34"/>
        <v>0.03</v>
      </c>
      <c r="Z1071" s="61"/>
      <c r="AA1071" s="61"/>
      <c r="AB1071" s="61"/>
      <c r="AC1071" s="61"/>
    </row>
    <row r="1072" spans="1:29" x14ac:dyDescent="0.35">
      <c r="A1072" t="s">
        <v>109</v>
      </c>
      <c r="B1072" t="s">
        <v>110</v>
      </c>
      <c r="C1072" t="s">
        <v>6</v>
      </c>
      <c r="D1072" t="s">
        <v>50</v>
      </c>
      <c r="E1072" t="s">
        <v>2</v>
      </c>
      <c r="F1072" t="s">
        <v>63</v>
      </c>
      <c r="G1072" t="s">
        <v>13</v>
      </c>
      <c r="H1072">
        <v>416.7</v>
      </c>
      <c r="I1072">
        <v>463</v>
      </c>
      <c r="J1072">
        <v>661</v>
      </c>
      <c r="K1072">
        <v>944</v>
      </c>
      <c r="L1072" t="s">
        <v>48</v>
      </c>
      <c r="M1072" s="11">
        <v>30000</v>
      </c>
      <c r="Q1072" t="str">
        <f t="shared" si="33"/>
        <v>Sogeti Sverige ABE2.1 Projektledare</v>
      </c>
      <c r="R1072" s="61">
        <v>417</v>
      </c>
      <c r="S1072" s="61">
        <v>463</v>
      </c>
      <c r="T1072" s="61">
        <v>661</v>
      </c>
      <c r="U1072" s="61">
        <v>944</v>
      </c>
      <c r="W1072" s="61">
        <f t="shared" si="34"/>
        <v>0.03</v>
      </c>
      <c r="Z1072" s="61"/>
      <c r="AA1072" s="61"/>
      <c r="AB1072" s="61"/>
      <c r="AC1072" s="61"/>
    </row>
    <row r="1073" spans="1:29" x14ac:dyDescent="0.35">
      <c r="A1073" t="s">
        <v>109</v>
      </c>
      <c r="B1073" t="s">
        <v>110</v>
      </c>
      <c r="C1073" t="s">
        <v>6</v>
      </c>
      <c r="D1073" t="s">
        <v>50</v>
      </c>
      <c r="E1073" t="s">
        <v>2</v>
      </c>
      <c r="F1073" t="s">
        <v>63</v>
      </c>
      <c r="G1073" t="s">
        <v>14</v>
      </c>
      <c r="H1073">
        <v>416.7</v>
      </c>
      <c r="I1073">
        <v>463</v>
      </c>
      <c r="J1073">
        <v>661</v>
      </c>
      <c r="K1073">
        <v>944</v>
      </c>
      <c r="L1073" t="s">
        <v>48</v>
      </c>
      <c r="M1073" s="11">
        <v>30000</v>
      </c>
      <c r="Q1073" t="str">
        <f t="shared" si="33"/>
        <v>Sogeti Sverige ABE2.2 Teknisk projektledare</v>
      </c>
      <c r="R1073" s="61">
        <v>417</v>
      </c>
      <c r="S1073" s="61">
        <v>463</v>
      </c>
      <c r="T1073" s="61">
        <v>661</v>
      </c>
      <c r="U1073" s="61">
        <v>944</v>
      </c>
      <c r="W1073" s="61">
        <f t="shared" si="34"/>
        <v>0.03</v>
      </c>
      <c r="Z1073" s="61"/>
      <c r="AA1073" s="61"/>
      <c r="AB1073" s="61"/>
      <c r="AC1073" s="61"/>
    </row>
    <row r="1074" spans="1:29" x14ac:dyDescent="0.35">
      <c r="A1074" t="s">
        <v>109</v>
      </c>
      <c r="B1074" t="s">
        <v>110</v>
      </c>
      <c r="C1074" t="s">
        <v>6</v>
      </c>
      <c r="D1074" t="s">
        <v>50</v>
      </c>
      <c r="E1074" t="s">
        <v>2</v>
      </c>
      <c r="F1074" t="s">
        <v>63</v>
      </c>
      <c r="G1074" t="s">
        <v>15</v>
      </c>
      <c r="H1074">
        <v>416.7</v>
      </c>
      <c r="I1074">
        <v>463</v>
      </c>
      <c r="J1074">
        <v>661</v>
      </c>
      <c r="K1074">
        <v>944</v>
      </c>
      <c r="L1074" t="s">
        <v>48</v>
      </c>
      <c r="M1074" s="11">
        <v>30000</v>
      </c>
      <c r="Q1074" t="str">
        <f t="shared" si="33"/>
        <v>Sogeti Sverige ABE2.3 Process-/Förändringsledare</v>
      </c>
      <c r="R1074" s="61">
        <v>417</v>
      </c>
      <c r="S1074" s="61">
        <v>463</v>
      </c>
      <c r="T1074" s="61">
        <v>661</v>
      </c>
      <c r="U1074" s="61">
        <v>944</v>
      </c>
      <c r="W1074" s="61">
        <f t="shared" si="34"/>
        <v>0.03</v>
      </c>
      <c r="Z1074" s="61"/>
      <c r="AA1074" s="61"/>
      <c r="AB1074" s="61"/>
      <c r="AC1074" s="61"/>
    </row>
    <row r="1075" spans="1:29" x14ac:dyDescent="0.35">
      <c r="A1075" t="s">
        <v>109</v>
      </c>
      <c r="B1075" t="s">
        <v>110</v>
      </c>
      <c r="C1075" t="s">
        <v>6</v>
      </c>
      <c r="D1075" t="s">
        <v>50</v>
      </c>
      <c r="E1075" t="s">
        <v>2</v>
      </c>
      <c r="F1075" t="s">
        <v>63</v>
      </c>
      <c r="G1075" t="s">
        <v>16</v>
      </c>
      <c r="H1075">
        <v>416.7</v>
      </c>
      <c r="I1075">
        <v>463</v>
      </c>
      <c r="J1075">
        <v>661</v>
      </c>
      <c r="K1075">
        <v>944</v>
      </c>
      <c r="L1075" t="s">
        <v>48</v>
      </c>
      <c r="M1075" s="11">
        <v>30000</v>
      </c>
      <c r="Q1075" t="str">
        <f t="shared" si="33"/>
        <v>Sogeti Sverige ABE2.4 Testledare</v>
      </c>
      <c r="R1075" s="61">
        <v>417</v>
      </c>
      <c r="S1075" s="61">
        <v>463</v>
      </c>
      <c r="T1075" s="61">
        <v>661</v>
      </c>
      <c r="U1075" s="61">
        <v>944</v>
      </c>
      <c r="W1075" s="61">
        <f t="shared" si="34"/>
        <v>0.03</v>
      </c>
      <c r="Z1075" s="61"/>
      <c r="AA1075" s="61"/>
      <c r="AB1075" s="61"/>
      <c r="AC1075" s="61"/>
    </row>
    <row r="1076" spans="1:29" x14ac:dyDescent="0.35">
      <c r="A1076" t="s">
        <v>109</v>
      </c>
      <c r="B1076" t="s">
        <v>110</v>
      </c>
      <c r="C1076" t="s">
        <v>6</v>
      </c>
      <c r="D1076" t="s">
        <v>50</v>
      </c>
      <c r="E1076" t="s">
        <v>2</v>
      </c>
      <c r="F1076" t="s">
        <v>63</v>
      </c>
      <c r="G1076" t="s">
        <v>17</v>
      </c>
      <c r="H1076">
        <v>416.7</v>
      </c>
      <c r="I1076">
        <v>463</v>
      </c>
      <c r="J1076">
        <v>661</v>
      </c>
      <c r="K1076">
        <v>944</v>
      </c>
      <c r="L1076" t="s">
        <v>48</v>
      </c>
      <c r="M1076" s="11">
        <v>30000</v>
      </c>
      <c r="Q1076" t="str">
        <f t="shared" si="33"/>
        <v>Sogeti Sverige ABE2.5 IT-controller</v>
      </c>
      <c r="R1076" s="61">
        <v>417</v>
      </c>
      <c r="S1076" s="61">
        <v>463</v>
      </c>
      <c r="T1076" s="61">
        <v>661</v>
      </c>
      <c r="U1076" s="61">
        <v>944</v>
      </c>
      <c r="W1076" s="61">
        <f t="shared" si="34"/>
        <v>0.03</v>
      </c>
      <c r="Z1076" s="61"/>
      <c r="AA1076" s="61"/>
      <c r="AB1076" s="61"/>
      <c r="AC1076" s="61"/>
    </row>
    <row r="1077" spans="1:29" x14ac:dyDescent="0.35">
      <c r="A1077" t="s">
        <v>109</v>
      </c>
      <c r="B1077" t="s">
        <v>110</v>
      </c>
      <c r="C1077" t="s">
        <v>6</v>
      </c>
      <c r="D1077" t="s">
        <v>51</v>
      </c>
      <c r="E1077" t="s">
        <v>2</v>
      </c>
      <c r="F1077" t="s">
        <v>63</v>
      </c>
      <c r="G1077" t="s">
        <v>18</v>
      </c>
      <c r="H1077">
        <v>546.30000000000007</v>
      </c>
      <c r="I1077">
        <v>607</v>
      </c>
      <c r="J1077">
        <v>867</v>
      </c>
      <c r="K1077">
        <v>918</v>
      </c>
      <c r="L1077" t="s">
        <v>48</v>
      </c>
      <c r="M1077" s="11">
        <v>30000</v>
      </c>
      <c r="Q1077" t="str">
        <f t="shared" si="33"/>
        <v>Sogeti Sverige ABE3.1 Systemutvecklare</v>
      </c>
      <c r="R1077" s="61">
        <v>546</v>
      </c>
      <c r="S1077" s="61">
        <v>607</v>
      </c>
      <c r="T1077" s="61">
        <v>867</v>
      </c>
      <c r="U1077" s="61">
        <v>918</v>
      </c>
      <c r="W1077" s="61">
        <f t="shared" si="34"/>
        <v>0.03</v>
      </c>
      <c r="Z1077" s="61"/>
      <c r="AA1077" s="61"/>
      <c r="AB1077" s="61"/>
      <c r="AC1077" s="61"/>
    </row>
    <row r="1078" spans="1:29" x14ac:dyDescent="0.35">
      <c r="A1078" t="s">
        <v>109</v>
      </c>
      <c r="B1078" t="s">
        <v>110</v>
      </c>
      <c r="C1078" t="s">
        <v>6</v>
      </c>
      <c r="D1078" t="s">
        <v>51</v>
      </c>
      <c r="E1078" t="s">
        <v>2</v>
      </c>
      <c r="F1078" t="s">
        <v>63</v>
      </c>
      <c r="G1078" t="s">
        <v>19</v>
      </c>
      <c r="H1078">
        <v>546.30000000000007</v>
      </c>
      <c r="I1078">
        <v>607</v>
      </c>
      <c r="J1078">
        <v>867</v>
      </c>
      <c r="K1078">
        <v>918</v>
      </c>
      <c r="L1078" t="s">
        <v>48</v>
      </c>
      <c r="M1078" s="11">
        <v>30000</v>
      </c>
      <c r="Q1078" t="str">
        <f t="shared" si="33"/>
        <v>Sogeti Sverige ABE3.2 Systemintegratör</v>
      </c>
      <c r="R1078" s="61">
        <v>546</v>
      </c>
      <c r="S1078" s="61">
        <v>607</v>
      </c>
      <c r="T1078" s="61">
        <v>867</v>
      </c>
      <c r="U1078" s="61">
        <v>918</v>
      </c>
      <c r="W1078" s="61">
        <f t="shared" si="34"/>
        <v>0.03</v>
      </c>
      <c r="Z1078" s="61"/>
      <c r="AA1078" s="61"/>
      <c r="AB1078" s="61"/>
      <c r="AC1078" s="61"/>
    </row>
    <row r="1079" spans="1:29" x14ac:dyDescent="0.35">
      <c r="A1079" t="s">
        <v>109</v>
      </c>
      <c r="B1079" t="s">
        <v>110</v>
      </c>
      <c r="C1079" t="s">
        <v>6</v>
      </c>
      <c r="D1079" t="s">
        <v>51</v>
      </c>
      <c r="E1079" t="s">
        <v>3</v>
      </c>
      <c r="F1079" t="s">
        <v>63</v>
      </c>
      <c r="G1079" t="s">
        <v>20</v>
      </c>
      <c r="H1079">
        <v>546.30000000000007</v>
      </c>
      <c r="I1079">
        <v>607</v>
      </c>
      <c r="J1079">
        <v>867</v>
      </c>
      <c r="K1079">
        <v>918</v>
      </c>
      <c r="L1079" t="s">
        <v>48</v>
      </c>
      <c r="M1079" s="11">
        <v>30000</v>
      </c>
      <c r="Q1079" t="str">
        <f t="shared" si="33"/>
        <v>Sogeti Sverige ABE3.3 Tekniker</v>
      </c>
      <c r="R1079" s="61">
        <v>546</v>
      </c>
      <c r="S1079" s="61">
        <v>607</v>
      </c>
      <c r="T1079" s="61">
        <v>867</v>
      </c>
      <c r="U1079" s="61">
        <v>918</v>
      </c>
      <c r="W1079" s="61">
        <f t="shared" si="34"/>
        <v>0.03</v>
      </c>
      <c r="Z1079" s="61"/>
      <c r="AA1079" s="61"/>
      <c r="AB1079" s="61"/>
      <c r="AC1079" s="61"/>
    </row>
    <row r="1080" spans="1:29" x14ac:dyDescent="0.35">
      <c r="A1080" t="s">
        <v>109</v>
      </c>
      <c r="B1080" t="s">
        <v>110</v>
      </c>
      <c r="C1080" t="s">
        <v>6</v>
      </c>
      <c r="D1080" t="s">
        <v>51</v>
      </c>
      <c r="E1080" t="s">
        <v>3</v>
      </c>
      <c r="F1080" t="s">
        <v>63</v>
      </c>
      <c r="G1080" t="s">
        <v>21</v>
      </c>
      <c r="H1080">
        <v>546.30000000000007</v>
      </c>
      <c r="I1080">
        <v>607</v>
      </c>
      <c r="J1080">
        <v>867</v>
      </c>
      <c r="K1080">
        <v>918</v>
      </c>
      <c r="L1080" t="s">
        <v>48</v>
      </c>
      <c r="M1080" s="11">
        <v>30000</v>
      </c>
      <c r="Q1080" t="str">
        <f t="shared" si="33"/>
        <v>Sogeti Sverige ABE3.4 Testare</v>
      </c>
      <c r="R1080" s="61">
        <v>546</v>
      </c>
      <c r="S1080" s="61">
        <v>607</v>
      </c>
      <c r="T1080" s="61">
        <v>867</v>
      </c>
      <c r="U1080" s="61">
        <v>918</v>
      </c>
      <c r="W1080" s="61">
        <f t="shared" si="34"/>
        <v>0.03</v>
      </c>
      <c r="Z1080" s="61"/>
      <c r="AA1080" s="61"/>
      <c r="AB1080" s="61"/>
      <c r="AC1080" s="61"/>
    </row>
    <row r="1081" spans="1:29" x14ac:dyDescent="0.35">
      <c r="A1081" t="s">
        <v>109</v>
      </c>
      <c r="B1081" t="s">
        <v>110</v>
      </c>
      <c r="C1081" t="s">
        <v>6</v>
      </c>
      <c r="D1081" t="s">
        <v>52</v>
      </c>
      <c r="E1081" t="s">
        <v>2</v>
      </c>
      <c r="F1081" t="s">
        <v>63</v>
      </c>
      <c r="G1081" t="s">
        <v>53</v>
      </c>
      <c r="H1081">
        <v>535.41</v>
      </c>
      <c r="I1081">
        <v>594.9</v>
      </c>
      <c r="J1081">
        <v>661</v>
      </c>
      <c r="K1081">
        <v>944</v>
      </c>
      <c r="L1081" t="s">
        <v>48</v>
      </c>
      <c r="M1081" s="11">
        <v>30000</v>
      </c>
      <c r="Q1081" t="str">
        <f t="shared" si="33"/>
        <v>Sogeti Sverige ABE4.1 Enterprisearkitekt</v>
      </c>
      <c r="R1081" s="61">
        <v>535</v>
      </c>
      <c r="S1081" s="61">
        <v>595</v>
      </c>
      <c r="T1081" s="61">
        <v>661</v>
      </c>
      <c r="U1081" s="61">
        <v>944</v>
      </c>
      <c r="W1081" s="61">
        <f t="shared" si="34"/>
        <v>0.03</v>
      </c>
      <c r="Z1081" s="61"/>
      <c r="AA1081" s="61"/>
      <c r="AB1081" s="61"/>
      <c r="AC1081" s="61"/>
    </row>
    <row r="1082" spans="1:29" x14ac:dyDescent="0.35">
      <c r="A1082" t="s">
        <v>109</v>
      </c>
      <c r="B1082" t="s">
        <v>110</v>
      </c>
      <c r="C1082" t="s">
        <v>6</v>
      </c>
      <c r="D1082" t="s">
        <v>52</v>
      </c>
      <c r="E1082" t="s">
        <v>2</v>
      </c>
      <c r="F1082" t="s">
        <v>63</v>
      </c>
      <c r="G1082" t="s">
        <v>54</v>
      </c>
      <c r="H1082">
        <v>535.41</v>
      </c>
      <c r="I1082">
        <v>594.9</v>
      </c>
      <c r="J1082">
        <v>661</v>
      </c>
      <c r="K1082">
        <v>944</v>
      </c>
      <c r="L1082" t="s">
        <v>48</v>
      </c>
      <c r="M1082" s="11">
        <v>30000</v>
      </c>
      <c r="Q1082" t="str">
        <f t="shared" si="33"/>
        <v>Sogeti Sverige ABE4.2 Verksamhetsarkitekt</v>
      </c>
      <c r="R1082" s="61">
        <v>535</v>
      </c>
      <c r="S1082" s="61">
        <v>595</v>
      </c>
      <c r="T1082" s="61">
        <v>661</v>
      </c>
      <c r="U1082" s="61">
        <v>944</v>
      </c>
      <c r="W1082" s="61">
        <f t="shared" si="34"/>
        <v>0.03</v>
      </c>
      <c r="Z1082" s="61"/>
      <c r="AA1082" s="61"/>
      <c r="AB1082" s="61"/>
      <c r="AC1082" s="61"/>
    </row>
    <row r="1083" spans="1:29" x14ac:dyDescent="0.35">
      <c r="A1083" t="s">
        <v>109</v>
      </c>
      <c r="B1083" t="s">
        <v>110</v>
      </c>
      <c r="C1083" t="s">
        <v>6</v>
      </c>
      <c r="D1083" t="s">
        <v>52</v>
      </c>
      <c r="E1083" t="s">
        <v>2</v>
      </c>
      <c r="F1083" t="s">
        <v>63</v>
      </c>
      <c r="G1083" t="s">
        <v>55</v>
      </c>
      <c r="H1083">
        <v>535.41</v>
      </c>
      <c r="I1083">
        <v>594.9</v>
      </c>
      <c r="J1083">
        <v>661</v>
      </c>
      <c r="K1083">
        <v>944</v>
      </c>
      <c r="L1083" t="s">
        <v>48</v>
      </c>
      <c r="M1083" s="11">
        <v>30000</v>
      </c>
      <c r="Q1083" t="str">
        <f t="shared" si="33"/>
        <v>Sogeti Sverige ABE4.3 Lösningsarkitekt</v>
      </c>
      <c r="R1083" s="61">
        <v>535</v>
      </c>
      <c r="S1083" s="61">
        <v>595</v>
      </c>
      <c r="T1083" s="61">
        <v>661</v>
      </c>
      <c r="U1083" s="61">
        <v>944</v>
      </c>
      <c r="W1083" s="61">
        <f t="shared" si="34"/>
        <v>0.03</v>
      </c>
      <c r="Z1083" s="61"/>
      <c r="AA1083" s="61"/>
      <c r="AB1083" s="61"/>
      <c r="AC1083" s="61"/>
    </row>
    <row r="1084" spans="1:29" x14ac:dyDescent="0.35">
      <c r="A1084" t="s">
        <v>109</v>
      </c>
      <c r="B1084" t="s">
        <v>110</v>
      </c>
      <c r="C1084" t="s">
        <v>6</v>
      </c>
      <c r="D1084" t="s">
        <v>52</v>
      </c>
      <c r="E1084" t="s">
        <v>2</v>
      </c>
      <c r="F1084" t="s">
        <v>63</v>
      </c>
      <c r="G1084" t="s">
        <v>56</v>
      </c>
      <c r="H1084">
        <v>535.41</v>
      </c>
      <c r="I1084">
        <v>594.9</v>
      </c>
      <c r="J1084">
        <v>661</v>
      </c>
      <c r="K1084">
        <v>944</v>
      </c>
      <c r="L1084" t="s">
        <v>48</v>
      </c>
      <c r="M1084" s="11">
        <v>30000</v>
      </c>
      <c r="Q1084" t="str">
        <f t="shared" si="33"/>
        <v>Sogeti Sverige ABE4.4 Mjukvaruarkitekt</v>
      </c>
      <c r="R1084" s="61">
        <v>535</v>
      </c>
      <c r="S1084" s="61">
        <v>595</v>
      </c>
      <c r="T1084" s="61">
        <v>661</v>
      </c>
      <c r="U1084" s="61">
        <v>944</v>
      </c>
      <c r="W1084" s="61">
        <f t="shared" si="34"/>
        <v>0.03</v>
      </c>
      <c r="Z1084" s="61"/>
      <c r="AA1084" s="61"/>
      <c r="AB1084" s="61"/>
      <c r="AC1084" s="61"/>
    </row>
    <row r="1085" spans="1:29" x14ac:dyDescent="0.35">
      <c r="A1085" t="s">
        <v>109</v>
      </c>
      <c r="B1085" t="s">
        <v>110</v>
      </c>
      <c r="C1085" t="s">
        <v>6</v>
      </c>
      <c r="D1085" t="s">
        <v>52</v>
      </c>
      <c r="E1085" t="s">
        <v>2</v>
      </c>
      <c r="F1085" t="s">
        <v>63</v>
      </c>
      <c r="G1085" t="s">
        <v>57</v>
      </c>
      <c r="H1085">
        <v>535.41</v>
      </c>
      <c r="I1085">
        <v>594.9</v>
      </c>
      <c r="J1085">
        <v>661</v>
      </c>
      <c r="K1085">
        <v>944</v>
      </c>
      <c r="L1085" t="s">
        <v>48</v>
      </c>
      <c r="M1085" s="11">
        <v>30000</v>
      </c>
      <c r="Q1085" t="str">
        <f t="shared" si="33"/>
        <v>Sogeti Sverige ABE4.5 Infrastrukturarkitekt</v>
      </c>
      <c r="R1085" s="61">
        <v>535</v>
      </c>
      <c r="S1085" s="61">
        <v>595</v>
      </c>
      <c r="T1085" s="61">
        <v>661</v>
      </c>
      <c r="U1085" s="61">
        <v>944</v>
      </c>
      <c r="W1085" s="61">
        <f t="shared" si="34"/>
        <v>0.03</v>
      </c>
      <c r="Z1085" s="61"/>
      <c r="AA1085" s="61"/>
      <c r="AB1085" s="61"/>
      <c r="AC1085" s="61"/>
    </row>
    <row r="1086" spans="1:29" x14ac:dyDescent="0.35">
      <c r="A1086" t="s">
        <v>109</v>
      </c>
      <c r="B1086" t="s">
        <v>110</v>
      </c>
      <c r="C1086" t="s">
        <v>6</v>
      </c>
      <c r="D1086" t="s">
        <v>58</v>
      </c>
      <c r="E1086" t="s">
        <v>2</v>
      </c>
      <c r="F1086" t="s">
        <v>63</v>
      </c>
      <c r="G1086" t="s">
        <v>22</v>
      </c>
      <c r="H1086">
        <v>208.8</v>
      </c>
      <c r="I1086">
        <v>232</v>
      </c>
      <c r="J1086">
        <v>331</v>
      </c>
      <c r="K1086">
        <v>472</v>
      </c>
      <c r="L1086" t="s">
        <v>48</v>
      </c>
      <c r="M1086" s="11">
        <v>30000</v>
      </c>
      <c r="Q1086" t="str">
        <f t="shared" si="33"/>
        <v>Sogeti Sverige ABE5.1 Säkerhetsstrateg/Säkerhetsanalytiker</v>
      </c>
      <c r="R1086" s="61">
        <v>209</v>
      </c>
      <c r="S1086" s="61">
        <v>232</v>
      </c>
      <c r="T1086" s="61">
        <v>331</v>
      </c>
      <c r="U1086" s="61">
        <v>472</v>
      </c>
      <c r="W1086" s="61">
        <f t="shared" si="34"/>
        <v>0.03</v>
      </c>
      <c r="Z1086" s="61"/>
      <c r="AA1086" s="61"/>
      <c r="AB1086" s="61"/>
      <c r="AC1086" s="61"/>
    </row>
    <row r="1087" spans="1:29" x14ac:dyDescent="0.35">
      <c r="A1087" t="s">
        <v>109</v>
      </c>
      <c r="B1087" t="s">
        <v>110</v>
      </c>
      <c r="C1087" t="s">
        <v>6</v>
      </c>
      <c r="D1087" t="s">
        <v>58</v>
      </c>
      <c r="E1087" t="s">
        <v>2</v>
      </c>
      <c r="F1087" t="s">
        <v>63</v>
      </c>
      <c r="G1087" t="s">
        <v>23</v>
      </c>
      <c r="H1087">
        <v>208.8</v>
      </c>
      <c r="I1087">
        <v>232</v>
      </c>
      <c r="J1087">
        <v>331</v>
      </c>
      <c r="K1087">
        <v>472</v>
      </c>
      <c r="L1087" t="s">
        <v>48</v>
      </c>
      <c r="M1087" s="11">
        <v>30000</v>
      </c>
      <c r="Q1087" t="str">
        <f t="shared" si="33"/>
        <v>Sogeti Sverige ABE5.2 Risk Management</v>
      </c>
      <c r="R1087" s="61">
        <v>209</v>
      </c>
      <c r="S1087" s="61">
        <v>232</v>
      </c>
      <c r="T1087" s="61">
        <v>331</v>
      </c>
      <c r="U1087" s="61">
        <v>472</v>
      </c>
      <c r="W1087" s="61">
        <f t="shared" si="34"/>
        <v>0.03</v>
      </c>
      <c r="Z1087" s="61"/>
      <c r="AA1087" s="61"/>
      <c r="AB1087" s="61"/>
      <c r="AC1087" s="61"/>
    </row>
    <row r="1088" spans="1:29" x14ac:dyDescent="0.35">
      <c r="A1088" t="s">
        <v>109</v>
      </c>
      <c r="B1088" t="s">
        <v>110</v>
      </c>
      <c r="C1088" t="s">
        <v>6</v>
      </c>
      <c r="D1088" t="s">
        <v>58</v>
      </c>
      <c r="E1088" t="s">
        <v>3</v>
      </c>
      <c r="F1088" t="s">
        <v>63</v>
      </c>
      <c r="G1088" t="s">
        <v>24</v>
      </c>
      <c r="H1088">
        <v>208.8</v>
      </c>
      <c r="I1088">
        <v>232</v>
      </c>
      <c r="J1088">
        <v>331</v>
      </c>
      <c r="K1088">
        <v>472</v>
      </c>
      <c r="L1088" t="s">
        <v>48</v>
      </c>
      <c r="M1088" s="11">
        <v>30000</v>
      </c>
      <c r="Q1088" t="str">
        <f t="shared" si="33"/>
        <v>Sogeti Sverige ABE5.3 Säkerhetstekniker</v>
      </c>
      <c r="R1088" s="61">
        <v>209</v>
      </c>
      <c r="S1088" s="61">
        <v>232</v>
      </c>
      <c r="T1088" s="61">
        <v>331</v>
      </c>
      <c r="U1088" s="61">
        <v>472</v>
      </c>
      <c r="W1088" s="61">
        <f t="shared" si="34"/>
        <v>0.03</v>
      </c>
      <c r="Z1088" s="61"/>
      <c r="AA1088" s="61"/>
      <c r="AB1088" s="61"/>
      <c r="AC1088" s="61"/>
    </row>
    <row r="1089" spans="1:29" x14ac:dyDescent="0.35">
      <c r="A1089" t="s">
        <v>109</v>
      </c>
      <c r="B1089" t="s">
        <v>110</v>
      </c>
      <c r="C1089" t="s">
        <v>6</v>
      </c>
      <c r="D1089" t="s">
        <v>59</v>
      </c>
      <c r="E1089" t="s">
        <v>2</v>
      </c>
      <c r="F1089" t="s">
        <v>63</v>
      </c>
      <c r="G1089" t="s">
        <v>60</v>
      </c>
      <c r="H1089">
        <v>208.8</v>
      </c>
      <c r="I1089">
        <v>232</v>
      </c>
      <c r="J1089">
        <v>331</v>
      </c>
      <c r="K1089">
        <v>472</v>
      </c>
      <c r="L1089" t="s">
        <v>48</v>
      </c>
      <c r="M1089" s="11">
        <v>30000</v>
      </c>
      <c r="Q1089" t="str">
        <f t="shared" si="33"/>
        <v>Sogeti Sverige ABE6.1 Webbstrateg</v>
      </c>
      <c r="R1089" s="61">
        <v>209</v>
      </c>
      <c r="S1089" s="61">
        <v>232</v>
      </c>
      <c r="T1089" s="61">
        <v>331</v>
      </c>
      <c r="U1089" s="61">
        <v>472</v>
      </c>
      <c r="W1089" s="61">
        <f t="shared" si="34"/>
        <v>0.03</v>
      </c>
      <c r="Z1089" s="61"/>
      <c r="AA1089" s="61"/>
      <c r="AB1089" s="61"/>
      <c r="AC1089" s="61"/>
    </row>
    <row r="1090" spans="1:29" x14ac:dyDescent="0.35">
      <c r="A1090" t="s">
        <v>109</v>
      </c>
      <c r="B1090" t="s">
        <v>110</v>
      </c>
      <c r="C1090" t="s">
        <v>6</v>
      </c>
      <c r="D1090" t="s">
        <v>59</v>
      </c>
      <c r="E1090" t="s">
        <v>2</v>
      </c>
      <c r="F1090" t="s">
        <v>63</v>
      </c>
      <c r="G1090" t="s">
        <v>25</v>
      </c>
      <c r="H1090">
        <v>208.8</v>
      </c>
      <c r="I1090">
        <v>232</v>
      </c>
      <c r="J1090">
        <v>331</v>
      </c>
      <c r="K1090">
        <v>472</v>
      </c>
      <c r="L1090" t="s">
        <v>48</v>
      </c>
      <c r="M1090" s="11">
        <v>30000</v>
      </c>
      <c r="Q1090" t="str">
        <f t="shared" si="33"/>
        <v>Sogeti Sverige ABE6.2 Interaktionsdesigner</v>
      </c>
      <c r="R1090" s="61">
        <v>209</v>
      </c>
      <c r="S1090" s="61">
        <v>232</v>
      </c>
      <c r="T1090" s="61">
        <v>331</v>
      </c>
      <c r="U1090" s="61">
        <v>472</v>
      </c>
      <c r="W1090" s="61">
        <f t="shared" si="34"/>
        <v>0.03</v>
      </c>
      <c r="Z1090" s="61"/>
      <c r="AA1090" s="61"/>
      <c r="AB1090" s="61"/>
      <c r="AC1090" s="61"/>
    </row>
    <row r="1091" spans="1:29" x14ac:dyDescent="0.35">
      <c r="A1091" t="s">
        <v>109</v>
      </c>
      <c r="B1091" t="s">
        <v>110</v>
      </c>
      <c r="C1091" t="s">
        <v>6</v>
      </c>
      <c r="D1091" t="s">
        <v>59</v>
      </c>
      <c r="E1091" t="s">
        <v>2</v>
      </c>
      <c r="F1091" t="s">
        <v>63</v>
      </c>
      <c r="G1091" t="s">
        <v>26</v>
      </c>
      <c r="H1091">
        <v>208.8</v>
      </c>
      <c r="I1091">
        <v>232</v>
      </c>
      <c r="J1091">
        <v>331</v>
      </c>
      <c r="K1091">
        <v>472</v>
      </c>
      <c r="L1091" t="s">
        <v>48</v>
      </c>
      <c r="M1091" s="11">
        <v>30000</v>
      </c>
      <c r="Q1091" t="str">
        <f t="shared" ref="Q1091:Q1154" si="35">$A1091&amp;$C1091&amp;$G1091</f>
        <v>Sogeti Sverige ABE6.3 Grafisk formgivare</v>
      </c>
      <c r="R1091" s="61">
        <v>209</v>
      </c>
      <c r="S1091" s="61">
        <v>232</v>
      </c>
      <c r="T1091" s="61">
        <v>331</v>
      </c>
      <c r="U1091" s="61">
        <v>472</v>
      </c>
      <c r="W1091" s="61">
        <f t="shared" ref="W1091:W1154" si="36">M1091/1000000</f>
        <v>0.03</v>
      </c>
      <c r="Z1091" s="61"/>
      <c r="AA1091" s="61"/>
      <c r="AB1091" s="61"/>
      <c r="AC1091" s="61"/>
    </row>
    <row r="1092" spans="1:29" x14ac:dyDescent="0.35">
      <c r="A1092" t="s">
        <v>109</v>
      </c>
      <c r="B1092" t="s">
        <v>110</v>
      </c>
      <c r="C1092" t="s">
        <v>6</v>
      </c>
      <c r="D1092" t="s">
        <v>59</v>
      </c>
      <c r="E1092" t="s">
        <v>3</v>
      </c>
      <c r="F1092" t="s">
        <v>63</v>
      </c>
      <c r="G1092" t="s">
        <v>27</v>
      </c>
      <c r="H1092">
        <v>208.8</v>
      </c>
      <c r="I1092">
        <v>232</v>
      </c>
      <c r="J1092">
        <v>331</v>
      </c>
      <c r="K1092">
        <v>472</v>
      </c>
      <c r="L1092" t="s">
        <v>48</v>
      </c>
      <c r="M1092" s="11">
        <v>30000</v>
      </c>
      <c r="Q1092" t="str">
        <f t="shared" si="35"/>
        <v>Sogeti Sverige ABE6.4 Testare av användbarhet</v>
      </c>
      <c r="R1092" s="61">
        <v>209</v>
      </c>
      <c r="S1092" s="61">
        <v>232</v>
      </c>
      <c r="T1092" s="61">
        <v>331</v>
      </c>
      <c r="U1092" s="61">
        <v>472</v>
      </c>
      <c r="W1092" s="61">
        <f t="shared" si="36"/>
        <v>0.03</v>
      </c>
      <c r="Z1092" s="61"/>
      <c r="AA1092" s="61"/>
      <c r="AB1092" s="61"/>
      <c r="AC1092" s="61"/>
    </row>
    <row r="1093" spans="1:29" x14ac:dyDescent="0.35">
      <c r="A1093" t="s">
        <v>109</v>
      </c>
      <c r="B1093" t="s">
        <v>110</v>
      </c>
      <c r="C1093" t="s">
        <v>6</v>
      </c>
      <c r="D1093" t="s">
        <v>61</v>
      </c>
      <c r="E1093" t="s">
        <v>2</v>
      </c>
      <c r="F1093" t="s">
        <v>63</v>
      </c>
      <c r="G1093" t="s">
        <v>62</v>
      </c>
      <c r="H1093">
        <v>208.8</v>
      </c>
      <c r="I1093">
        <v>232</v>
      </c>
      <c r="J1093">
        <v>331</v>
      </c>
      <c r="K1093">
        <v>472</v>
      </c>
      <c r="L1093" t="s">
        <v>48</v>
      </c>
      <c r="M1093" s="11">
        <v>30000</v>
      </c>
      <c r="Q1093" t="str">
        <f t="shared" si="35"/>
        <v>Sogeti Sverige ABE7.1 Teknikstöd – på plats</v>
      </c>
      <c r="R1093" s="61">
        <v>209</v>
      </c>
      <c r="S1093" s="61">
        <v>232</v>
      </c>
      <c r="T1093" s="61">
        <v>331</v>
      </c>
      <c r="U1093" s="61">
        <v>472</v>
      </c>
      <c r="W1093" s="61">
        <f t="shared" si="36"/>
        <v>0.03</v>
      </c>
      <c r="Z1093" s="61"/>
      <c r="AA1093" s="61"/>
      <c r="AB1093" s="61"/>
      <c r="AC1093" s="61"/>
    </row>
    <row r="1094" spans="1:29" x14ac:dyDescent="0.35">
      <c r="A1094" t="s">
        <v>109</v>
      </c>
      <c r="B1094" t="s">
        <v>110</v>
      </c>
      <c r="C1094" t="s">
        <v>7</v>
      </c>
      <c r="D1094" t="s">
        <v>47</v>
      </c>
      <c r="E1094" t="s">
        <v>2</v>
      </c>
      <c r="F1094" t="s">
        <v>63</v>
      </c>
      <c r="G1094" t="s">
        <v>10</v>
      </c>
      <c r="H1094">
        <v>535.41</v>
      </c>
      <c r="I1094">
        <v>594.9</v>
      </c>
      <c r="J1094">
        <v>661</v>
      </c>
      <c r="K1094">
        <v>944</v>
      </c>
      <c r="L1094" t="s">
        <v>48</v>
      </c>
      <c r="M1094" s="11">
        <v>20000</v>
      </c>
      <c r="Q1094" t="str">
        <f t="shared" si="35"/>
        <v>Sogeti Sverige ABF1.1 IT- eller Digitaliseringsstrateg</v>
      </c>
      <c r="R1094" s="61">
        <v>535</v>
      </c>
      <c r="S1094" s="61">
        <v>595</v>
      </c>
      <c r="T1094" s="61">
        <v>661</v>
      </c>
      <c r="U1094" s="61">
        <v>944</v>
      </c>
      <c r="W1094" s="61">
        <f t="shared" si="36"/>
        <v>0.02</v>
      </c>
      <c r="Z1094" s="61"/>
      <c r="AA1094" s="61"/>
      <c r="AB1094" s="61"/>
      <c r="AC1094" s="61"/>
    </row>
    <row r="1095" spans="1:29" x14ac:dyDescent="0.35">
      <c r="A1095" t="s">
        <v>109</v>
      </c>
      <c r="B1095" t="s">
        <v>110</v>
      </c>
      <c r="C1095" t="s">
        <v>7</v>
      </c>
      <c r="D1095" t="s">
        <v>47</v>
      </c>
      <c r="E1095" t="s">
        <v>2</v>
      </c>
      <c r="F1095" t="s">
        <v>63</v>
      </c>
      <c r="G1095" t="s">
        <v>11</v>
      </c>
      <c r="H1095">
        <v>535.41</v>
      </c>
      <c r="I1095">
        <v>594.9</v>
      </c>
      <c r="J1095">
        <v>661</v>
      </c>
      <c r="K1095">
        <v>944</v>
      </c>
      <c r="L1095" t="s">
        <v>48</v>
      </c>
      <c r="M1095" s="11">
        <v>20000</v>
      </c>
      <c r="Q1095" t="str">
        <f t="shared" si="35"/>
        <v>Sogeti Sverige ABF1.2 Modelleringsledare</v>
      </c>
      <c r="R1095" s="61">
        <v>535</v>
      </c>
      <c r="S1095" s="61">
        <v>595</v>
      </c>
      <c r="T1095" s="61">
        <v>661</v>
      </c>
      <c r="U1095" s="61">
        <v>944</v>
      </c>
      <c r="W1095" s="61">
        <f t="shared" si="36"/>
        <v>0.02</v>
      </c>
      <c r="Z1095" s="61"/>
      <c r="AA1095" s="61"/>
      <c r="AB1095" s="61"/>
      <c r="AC1095" s="61"/>
    </row>
    <row r="1096" spans="1:29" x14ac:dyDescent="0.35">
      <c r="A1096" t="s">
        <v>109</v>
      </c>
      <c r="B1096" t="s">
        <v>110</v>
      </c>
      <c r="C1096" t="s">
        <v>7</v>
      </c>
      <c r="D1096" t="s">
        <v>47</v>
      </c>
      <c r="E1096" t="s">
        <v>2</v>
      </c>
      <c r="F1096" t="s">
        <v>63</v>
      </c>
      <c r="G1096" t="s">
        <v>49</v>
      </c>
      <c r="H1096">
        <v>535.41</v>
      </c>
      <c r="I1096">
        <v>594.9</v>
      </c>
      <c r="J1096">
        <v>661</v>
      </c>
      <c r="K1096">
        <v>944</v>
      </c>
      <c r="L1096" t="s">
        <v>48</v>
      </c>
      <c r="M1096" s="11">
        <v>20000</v>
      </c>
      <c r="Q1096" t="str">
        <f t="shared" si="35"/>
        <v>Sogeti Sverige ABF1.3 Kravställare/Kravanalytiker</v>
      </c>
      <c r="R1096" s="61">
        <v>535</v>
      </c>
      <c r="S1096" s="61">
        <v>595</v>
      </c>
      <c r="T1096" s="61">
        <v>661</v>
      </c>
      <c r="U1096" s="61">
        <v>944</v>
      </c>
      <c r="W1096" s="61">
        <f t="shared" si="36"/>
        <v>0.02</v>
      </c>
      <c r="Z1096" s="61"/>
      <c r="AA1096" s="61"/>
      <c r="AB1096" s="61"/>
      <c r="AC1096" s="61"/>
    </row>
    <row r="1097" spans="1:29" x14ac:dyDescent="0.35">
      <c r="A1097" t="s">
        <v>109</v>
      </c>
      <c r="B1097" t="s">
        <v>110</v>
      </c>
      <c r="C1097" t="s">
        <v>7</v>
      </c>
      <c r="D1097" t="s">
        <v>47</v>
      </c>
      <c r="E1097" t="s">
        <v>2</v>
      </c>
      <c r="F1097" t="s">
        <v>63</v>
      </c>
      <c r="G1097" t="s">
        <v>12</v>
      </c>
      <c r="H1097">
        <v>535.41</v>
      </c>
      <c r="I1097">
        <v>594.9</v>
      </c>
      <c r="J1097">
        <v>661</v>
      </c>
      <c r="K1097">
        <v>944</v>
      </c>
      <c r="L1097" t="s">
        <v>48</v>
      </c>
      <c r="M1097" s="11">
        <v>20000</v>
      </c>
      <c r="Q1097" t="str">
        <f t="shared" si="35"/>
        <v>Sogeti Sverige ABF1.4 Metodstöd</v>
      </c>
      <c r="R1097" s="61">
        <v>535</v>
      </c>
      <c r="S1097" s="61">
        <v>595</v>
      </c>
      <c r="T1097" s="61">
        <v>661</v>
      </c>
      <c r="U1097" s="61">
        <v>944</v>
      </c>
      <c r="W1097" s="61">
        <f t="shared" si="36"/>
        <v>0.02</v>
      </c>
      <c r="Z1097" s="61"/>
      <c r="AA1097" s="61"/>
      <c r="AB1097" s="61"/>
      <c r="AC1097" s="61"/>
    </row>
    <row r="1098" spans="1:29" x14ac:dyDescent="0.35">
      <c r="A1098" t="s">
        <v>109</v>
      </c>
      <c r="B1098" t="s">
        <v>110</v>
      </c>
      <c r="C1098" t="s">
        <v>7</v>
      </c>
      <c r="D1098" t="s">
        <v>50</v>
      </c>
      <c r="E1098" t="s">
        <v>2</v>
      </c>
      <c r="F1098" t="s">
        <v>63</v>
      </c>
      <c r="G1098" t="s">
        <v>13</v>
      </c>
      <c r="H1098">
        <v>416.7</v>
      </c>
      <c r="I1098">
        <v>463</v>
      </c>
      <c r="J1098">
        <v>661</v>
      </c>
      <c r="K1098">
        <v>944</v>
      </c>
      <c r="L1098" t="s">
        <v>48</v>
      </c>
      <c r="M1098" s="11">
        <v>20000</v>
      </c>
      <c r="Q1098" t="str">
        <f t="shared" si="35"/>
        <v>Sogeti Sverige ABF2.1 Projektledare</v>
      </c>
      <c r="R1098" s="61">
        <v>417</v>
      </c>
      <c r="S1098" s="61">
        <v>463</v>
      </c>
      <c r="T1098" s="61">
        <v>661</v>
      </c>
      <c r="U1098" s="61">
        <v>944</v>
      </c>
      <c r="W1098" s="61">
        <f t="shared" si="36"/>
        <v>0.02</v>
      </c>
      <c r="Z1098" s="61"/>
      <c r="AA1098" s="61"/>
      <c r="AB1098" s="61"/>
      <c r="AC1098" s="61"/>
    </row>
    <row r="1099" spans="1:29" x14ac:dyDescent="0.35">
      <c r="A1099" t="s">
        <v>109</v>
      </c>
      <c r="B1099" t="s">
        <v>110</v>
      </c>
      <c r="C1099" t="s">
        <v>7</v>
      </c>
      <c r="D1099" t="s">
        <v>50</v>
      </c>
      <c r="E1099" t="s">
        <v>2</v>
      </c>
      <c r="F1099" t="s">
        <v>63</v>
      </c>
      <c r="G1099" t="s">
        <v>14</v>
      </c>
      <c r="H1099">
        <v>416.7</v>
      </c>
      <c r="I1099">
        <v>463</v>
      </c>
      <c r="J1099">
        <v>661</v>
      </c>
      <c r="K1099">
        <v>944</v>
      </c>
      <c r="L1099" t="s">
        <v>48</v>
      </c>
      <c r="M1099" s="11">
        <v>20000</v>
      </c>
      <c r="Q1099" t="str">
        <f t="shared" si="35"/>
        <v>Sogeti Sverige ABF2.2 Teknisk projektledare</v>
      </c>
      <c r="R1099" s="61">
        <v>417</v>
      </c>
      <c r="S1099" s="61">
        <v>463</v>
      </c>
      <c r="T1099" s="61">
        <v>661</v>
      </c>
      <c r="U1099" s="61">
        <v>944</v>
      </c>
      <c r="W1099" s="61">
        <f t="shared" si="36"/>
        <v>0.02</v>
      </c>
      <c r="Z1099" s="61"/>
      <c r="AA1099" s="61"/>
      <c r="AB1099" s="61"/>
      <c r="AC1099" s="61"/>
    </row>
    <row r="1100" spans="1:29" x14ac:dyDescent="0.35">
      <c r="A1100" t="s">
        <v>109</v>
      </c>
      <c r="B1100" t="s">
        <v>110</v>
      </c>
      <c r="C1100" t="s">
        <v>7</v>
      </c>
      <c r="D1100" t="s">
        <v>50</v>
      </c>
      <c r="E1100" t="s">
        <v>2</v>
      </c>
      <c r="F1100" t="s">
        <v>63</v>
      </c>
      <c r="G1100" t="s">
        <v>15</v>
      </c>
      <c r="H1100">
        <v>416.7</v>
      </c>
      <c r="I1100">
        <v>463</v>
      </c>
      <c r="J1100">
        <v>661</v>
      </c>
      <c r="K1100">
        <v>944</v>
      </c>
      <c r="L1100" t="s">
        <v>48</v>
      </c>
      <c r="M1100" s="11">
        <v>20000</v>
      </c>
      <c r="Q1100" t="str">
        <f t="shared" si="35"/>
        <v>Sogeti Sverige ABF2.3 Process-/Förändringsledare</v>
      </c>
      <c r="R1100" s="61">
        <v>417</v>
      </c>
      <c r="S1100" s="61">
        <v>463</v>
      </c>
      <c r="T1100" s="61">
        <v>661</v>
      </c>
      <c r="U1100" s="61">
        <v>944</v>
      </c>
      <c r="W1100" s="61">
        <f t="shared" si="36"/>
        <v>0.02</v>
      </c>
      <c r="Z1100" s="61"/>
      <c r="AA1100" s="61"/>
      <c r="AB1100" s="61"/>
      <c r="AC1100" s="61"/>
    </row>
    <row r="1101" spans="1:29" x14ac:dyDescent="0.35">
      <c r="A1101" t="s">
        <v>109</v>
      </c>
      <c r="B1101" t="s">
        <v>110</v>
      </c>
      <c r="C1101" t="s">
        <v>7</v>
      </c>
      <c r="D1101" t="s">
        <v>50</v>
      </c>
      <c r="E1101" t="s">
        <v>2</v>
      </c>
      <c r="F1101" t="s">
        <v>63</v>
      </c>
      <c r="G1101" t="s">
        <v>16</v>
      </c>
      <c r="H1101">
        <v>416.7</v>
      </c>
      <c r="I1101">
        <v>463</v>
      </c>
      <c r="J1101">
        <v>661</v>
      </c>
      <c r="K1101">
        <v>944</v>
      </c>
      <c r="L1101" t="s">
        <v>48</v>
      </c>
      <c r="M1101" s="11">
        <v>20000</v>
      </c>
      <c r="Q1101" t="str">
        <f t="shared" si="35"/>
        <v>Sogeti Sverige ABF2.4 Testledare</v>
      </c>
      <c r="R1101" s="61">
        <v>417</v>
      </c>
      <c r="S1101" s="61">
        <v>463</v>
      </c>
      <c r="T1101" s="61">
        <v>661</v>
      </c>
      <c r="U1101" s="61">
        <v>944</v>
      </c>
      <c r="W1101" s="61">
        <f t="shared" si="36"/>
        <v>0.02</v>
      </c>
      <c r="Z1101" s="61"/>
      <c r="AA1101" s="61"/>
      <c r="AB1101" s="61"/>
      <c r="AC1101" s="61"/>
    </row>
    <row r="1102" spans="1:29" x14ac:dyDescent="0.35">
      <c r="A1102" t="s">
        <v>109</v>
      </c>
      <c r="B1102" t="s">
        <v>110</v>
      </c>
      <c r="C1102" t="s">
        <v>7</v>
      </c>
      <c r="D1102" t="s">
        <v>50</v>
      </c>
      <c r="E1102" t="s">
        <v>2</v>
      </c>
      <c r="F1102" t="s">
        <v>63</v>
      </c>
      <c r="G1102" t="s">
        <v>17</v>
      </c>
      <c r="H1102">
        <v>416.7</v>
      </c>
      <c r="I1102">
        <v>463</v>
      </c>
      <c r="J1102">
        <v>661</v>
      </c>
      <c r="K1102">
        <v>944</v>
      </c>
      <c r="L1102" t="s">
        <v>48</v>
      </c>
      <c r="M1102" s="11">
        <v>20000</v>
      </c>
      <c r="Q1102" t="str">
        <f t="shared" si="35"/>
        <v>Sogeti Sverige ABF2.5 IT-controller</v>
      </c>
      <c r="R1102" s="61">
        <v>417</v>
      </c>
      <c r="S1102" s="61">
        <v>463</v>
      </c>
      <c r="T1102" s="61">
        <v>661</v>
      </c>
      <c r="U1102" s="61">
        <v>944</v>
      </c>
      <c r="W1102" s="61">
        <f t="shared" si="36"/>
        <v>0.02</v>
      </c>
      <c r="Z1102" s="61"/>
      <c r="AA1102" s="61"/>
      <c r="AB1102" s="61"/>
      <c r="AC1102" s="61"/>
    </row>
    <row r="1103" spans="1:29" x14ac:dyDescent="0.35">
      <c r="A1103" t="s">
        <v>109</v>
      </c>
      <c r="B1103" t="s">
        <v>110</v>
      </c>
      <c r="C1103" t="s">
        <v>7</v>
      </c>
      <c r="D1103" t="s">
        <v>51</v>
      </c>
      <c r="E1103" t="s">
        <v>2</v>
      </c>
      <c r="F1103" t="s">
        <v>63</v>
      </c>
      <c r="G1103" t="s">
        <v>18</v>
      </c>
      <c r="H1103">
        <v>546.30000000000007</v>
      </c>
      <c r="I1103">
        <v>607</v>
      </c>
      <c r="J1103">
        <v>867</v>
      </c>
      <c r="K1103">
        <v>918</v>
      </c>
      <c r="L1103" t="s">
        <v>48</v>
      </c>
      <c r="M1103" s="11">
        <v>20000</v>
      </c>
      <c r="Q1103" t="str">
        <f t="shared" si="35"/>
        <v>Sogeti Sverige ABF3.1 Systemutvecklare</v>
      </c>
      <c r="R1103" s="61">
        <v>546</v>
      </c>
      <c r="S1103" s="61">
        <v>607</v>
      </c>
      <c r="T1103" s="61">
        <v>867</v>
      </c>
      <c r="U1103" s="61">
        <v>918</v>
      </c>
      <c r="W1103" s="61">
        <f t="shared" si="36"/>
        <v>0.02</v>
      </c>
      <c r="Z1103" s="61"/>
      <c r="AA1103" s="61"/>
      <c r="AB1103" s="61"/>
      <c r="AC1103" s="61"/>
    </row>
    <row r="1104" spans="1:29" x14ac:dyDescent="0.35">
      <c r="A1104" t="s">
        <v>109</v>
      </c>
      <c r="B1104" t="s">
        <v>110</v>
      </c>
      <c r="C1104" t="s">
        <v>7</v>
      </c>
      <c r="D1104" t="s">
        <v>51</v>
      </c>
      <c r="E1104" t="s">
        <v>2</v>
      </c>
      <c r="F1104" t="s">
        <v>63</v>
      </c>
      <c r="G1104" t="s">
        <v>19</v>
      </c>
      <c r="H1104">
        <v>546.30000000000007</v>
      </c>
      <c r="I1104">
        <v>607</v>
      </c>
      <c r="J1104">
        <v>867</v>
      </c>
      <c r="K1104">
        <v>918</v>
      </c>
      <c r="L1104" t="s">
        <v>48</v>
      </c>
      <c r="M1104" s="11">
        <v>20000</v>
      </c>
      <c r="Q1104" t="str">
        <f t="shared" si="35"/>
        <v>Sogeti Sverige ABF3.2 Systemintegratör</v>
      </c>
      <c r="R1104" s="61">
        <v>546</v>
      </c>
      <c r="S1104" s="61">
        <v>607</v>
      </c>
      <c r="T1104" s="61">
        <v>867</v>
      </c>
      <c r="U1104" s="61">
        <v>918</v>
      </c>
      <c r="W1104" s="61">
        <f t="shared" si="36"/>
        <v>0.02</v>
      </c>
      <c r="Z1104" s="61"/>
      <c r="AA1104" s="61"/>
      <c r="AB1104" s="61"/>
      <c r="AC1104" s="61"/>
    </row>
    <row r="1105" spans="1:29" x14ac:dyDescent="0.35">
      <c r="A1105" t="s">
        <v>109</v>
      </c>
      <c r="B1105" t="s">
        <v>110</v>
      </c>
      <c r="C1105" t="s">
        <v>7</v>
      </c>
      <c r="D1105" t="s">
        <v>51</v>
      </c>
      <c r="E1105" t="s">
        <v>3</v>
      </c>
      <c r="F1105" t="s">
        <v>63</v>
      </c>
      <c r="G1105" t="s">
        <v>20</v>
      </c>
      <c r="H1105">
        <v>546.30000000000007</v>
      </c>
      <c r="I1105">
        <v>607</v>
      </c>
      <c r="J1105">
        <v>867</v>
      </c>
      <c r="K1105">
        <v>918</v>
      </c>
      <c r="L1105" t="s">
        <v>48</v>
      </c>
      <c r="M1105" s="11">
        <v>20000</v>
      </c>
      <c r="Q1105" t="str">
        <f t="shared" si="35"/>
        <v>Sogeti Sverige ABF3.3 Tekniker</v>
      </c>
      <c r="R1105" s="61">
        <v>546</v>
      </c>
      <c r="S1105" s="61">
        <v>607</v>
      </c>
      <c r="T1105" s="61">
        <v>867</v>
      </c>
      <c r="U1105" s="61">
        <v>918</v>
      </c>
      <c r="W1105" s="61">
        <f t="shared" si="36"/>
        <v>0.02</v>
      </c>
      <c r="Z1105" s="61"/>
      <c r="AA1105" s="61"/>
      <c r="AB1105" s="61"/>
      <c r="AC1105" s="61"/>
    </row>
    <row r="1106" spans="1:29" x14ac:dyDescent="0.35">
      <c r="A1106" t="s">
        <v>109</v>
      </c>
      <c r="B1106" t="s">
        <v>110</v>
      </c>
      <c r="C1106" t="s">
        <v>7</v>
      </c>
      <c r="D1106" t="s">
        <v>51</v>
      </c>
      <c r="E1106" t="s">
        <v>3</v>
      </c>
      <c r="F1106" t="s">
        <v>63</v>
      </c>
      <c r="G1106" t="s">
        <v>21</v>
      </c>
      <c r="H1106">
        <v>546.30000000000007</v>
      </c>
      <c r="I1106">
        <v>607</v>
      </c>
      <c r="J1106">
        <v>867</v>
      </c>
      <c r="K1106">
        <v>918</v>
      </c>
      <c r="L1106" t="s">
        <v>48</v>
      </c>
      <c r="M1106" s="11">
        <v>20000</v>
      </c>
      <c r="Q1106" t="str">
        <f t="shared" si="35"/>
        <v>Sogeti Sverige ABF3.4 Testare</v>
      </c>
      <c r="R1106" s="61">
        <v>546</v>
      </c>
      <c r="S1106" s="61">
        <v>607</v>
      </c>
      <c r="T1106" s="61">
        <v>867</v>
      </c>
      <c r="U1106" s="61">
        <v>918</v>
      </c>
      <c r="W1106" s="61">
        <f t="shared" si="36"/>
        <v>0.02</v>
      </c>
      <c r="Z1106" s="61"/>
      <c r="AA1106" s="61"/>
      <c r="AB1106" s="61"/>
      <c r="AC1106" s="61"/>
    </row>
    <row r="1107" spans="1:29" x14ac:dyDescent="0.35">
      <c r="A1107" t="s">
        <v>109</v>
      </c>
      <c r="B1107" t="s">
        <v>110</v>
      </c>
      <c r="C1107" t="s">
        <v>7</v>
      </c>
      <c r="D1107" t="s">
        <v>52</v>
      </c>
      <c r="E1107" t="s">
        <v>2</v>
      </c>
      <c r="F1107" t="s">
        <v>63</v>
      </c>
      <c r="G1107" t="s">
        <v>53</v>
      </c>
      <c r="H1107">
        <v>535.41</v>
      </c>
      <c r="I1107">
        <v>594.9</v>
      </c>
      <c r="J1107">
        <v>661</v>
      </c>
      <c r="K1107">
        <v>944</v>
      </c>
      <c r="L1107" t="s">
        <v>48</v>
      </c>
      <c r="M1107" s="11">
        <v>20000</v>
      </c>
      <c r="Q1107" t="str">
        <f t="shared" si="35"/>
        <v>Sogeti Sverige ABF4.1 Enterprisearkitekt</v>
      </c>
      <c r="R1107" s="61">
        <v>535</v>
      </c>
      <c r="S1107" s="61">
        <v>595</v>
      </c>
      <c r="T1107" s="61">
        <v>661</v>
      </c>
      <c r="U1107" s="61">
        <v>944</v>
      </c>
      <c r="W1107" s="61">
        <f t="shared" si="36"/>
        <v>0.02</v>
      </c>
      <c r="Z1107" s="61"/>
      <c r="AA1107" s="61"/>
      <c r="AB1107" s="61"/>
      <c r="AC1107" s="61"/>
    </row>
    <row r="1108" spans="1:29" x14ac:dyDescent="0.35">
      <c r="A1108" t="s">
        <v>109</v>
      </c>
      <c r="B1108" t="s">
        <v>110</v>
      </c>
      <c r="C1108" t="s">
        <v>7</v>
      </c>
      <c r="D1108" t="s">
        <v>52</v>
      </c>
      <c r="E1108" t="s">
        <v>2</v>
      </c>
      <c r="F1108" t="s">
        <v>63</v>
      </c>
      <c r="G1108" t="s">
        <v>54</v>
      </c>
      <c r="H1108">
        <v>535.41</v>
      </c>
      <c r="I1108">
        <v>594.9</v>
      </c>
      <c r="J1108">
        <v>661</v>
      </c>
      <c r="K1108">
        <v>944</v>
      </c>
      <c r="L1108" t="s">
        <v>48</v>
      </c>
      <c r="M1108" s="11">
        <v>20000</v>
      </c>
      <c r="Q1108" t="str">
        <f t="shared" si="35"/>
        <v>Sogeti Sverige ABF4.2 Verksamhetsarkitekt</v>
      </c>
      <c r="R1108" s="61">
        <v>535</v>
      </c>
      <c r="S1108" s="61">
        <v>595</v>
      </c>
      <c r="T1108" s="61">
        <v>661</v>
      </c>
      <c r="U1108" s="61">
        <v>944</v>
      </c>
      <c r="W1108" s="61">
        <f t="shared" si="36"/>
        <v>0.02</v>
      </c>
      <c r="Z1108" s="61"/>
      <c r="AA1108" s="61"/>
      <c r="AB1108" s="61"/>
      <c r="AC1108" s="61"/>
    </row>
    <row r="1109" spans="1:29" x14ac:dyDescent="0.35">
      <c r="A1109" t="s">
        <v>109</v>
      </c>
      <c r="B1109" t="s">
        <v>110</v>
      </c>
      <c r="C1109" t="s">
        <v>7</v>
      </c>
      <c r="D1109" t="s">
        <v>52</v>
      </c>
      <c r="E1109" t="s">
        <v>2</v>
      </c>
      <c r="F1109" t="s">
        <v>63</v>
      </c>
      <c r="G1109" t="s">
        <v>55</v>
      </c>
      <c r="H1109">
        <v>535.41</v>
      </c>
      <c r="I1109">
        <v>594.9</v>
      </c>
      <c r="J1109">
        <v>661</v>
      </c>
      <c r="K1109">
        <v>944</v>
      </c>
      <c r="L1109" t="s">
        <v>48</v>
      </c>
      <c r="M1109" s="11">
        <v>20000</v>
      </c>
      <c r="Q1109" t="str">
        <f t="shared" si="35"/>
        <v>Sogeti Sverige ABF4.3 Lösningsarkitekt</v>
      </c>
      <c r="R1109" s="61">
        <v>535</v>
      </c>
      <c r="S1109" s="61">
        <v>595</v>
      </c>
      <c r="T1109" s="61">
        <v>661</v>
      </c>
      <c r="U1109" s="61">
        <v>944</v>
      </c>
      <c r="W1109" s="61">
        <f t="shared" si="36"/>
        <v>0.02</v>
      </c>
      <c r="Z1109" s="61"/>
      <c r="AA1109" s="61"/>
      <c r="AB1109" s="61"/>
      <c r="AC1109" s="61"/>
    </row>
    <row r="1110" spans="1:29" x14ac:dyDescent="0.35">
      <c r="A1110" t="s">
        <v>109</v>
      </c>
      <c r="B1110" t="s">
        <v>110</v>
      </c>
      <c r="C1110" t="s">
        <v>7</v>
      </c>
      <c r="D1110" t="s">
        <v>52</v>
      </c>
      <c r="E1110" t="s">
        <v>2</v>
      </c>
      <c r="F1110" t="s">
        <v>63</v>
      </c>
      <c r="G1110" t="s">
        <v>56</v>
      </c>
      <c r="H1110">
        <v>535.41</v>
      </c>
      <c r="I1110">
        <v>594.9</v>
      </c>
      <c r="J1110">
        <v>661</v>
      </c>
      <c r="K1110">
        <v>944</v>
      </c>
      <c r="L1110" t="s">
        <v>48</v>
      </c>
      <c r="M1110" s="11">
        <v>20000</v>
      </c>
      <c r="Q1110" t="str">
        <f t="shared" si="35"/>
        <v>Sogeti Sverige ABF4.4 Mjukvaruarkitekt</v>
      </c>
      <c r="R1110" s="61">
        <v>535</v>
      </c>
      <c r="S1110" s="61">
        <v>595</v>
      </c>
      <c r="T1110" s="61">
        <v>661</v>
      </c>
      <c r="U1110" s="61">
        <v>944</v>
      </c>
      <c r="W1110" s="61">
        <f t="shared" si="36"/>
        <v>0.02</v>
      </c>
      <c r="Z1110" s="61"/>
      <c r="AA1110" s="61"/>
      <c r="AB1110" s="61"/>
      <c r="AC1110" s="61"/>
    </row>
    <row r="1111" spans="1:29" x14ac:dyDescent="0.35">
      <c r="A1111" t="s">
        <v>109</v>
      </c>
      <c r="B1111" t="s">
        <v>110</v>
      </c>
      <c r="C1111" t="s">
        <v>7</v>
      </c>
      <c r="D1111" t="s">
        <v>52</v>
      </c>
      <c r="E1111" t="s">
        <v>2</v>
      </c>
      <c r="F1111" t="s">
        <v>63</v>
      </c>
      <c r="G1111" t="s">
        <v>57</v>
      </c>
      <c r="H1111">
        <v>535.41</v>
      </c>
      <c r="I1111">
        <v>594.9</v>
      </c>
      <c r="J1111">
        <v>661</v>
      </c>
      <c r="K1111">
        <v>944</v>
      </c>
      <c r="L1111" t="s">
        <v>48</v>
      </c>
      <c r="M1111" s="11">
        <v>20000</v>
      </c>
      <c r="Q1111" t="str">
        <f t="shared" si="35"/>
        <v>Sogeti Sverige ABF4.5 Infrastrukturarkitekt</v>
      </c>
      <c r="R1111" s="61">
        <v>535</v>
      </c>
      <c r="S1111" s="61">
        <v>595</v>
      </c>
      <c r="T1111" s="61">
        <v>661</v>
      </c>
      <c r="U1111" s="61">
        <v>944</v>
      </c>
      <c r="W1111" s="61">
        <f t="shared" si="36"/>
        <v>0.02</v>
      </c>
      <c r="Z1111" s="61"/>
      <c r="AA1111" s="61"/>
      <c r="AB1111" s="61"/>
      <c r="AC1111" s="61"/>
    </row>
    <row r="1112" spans="1:29" x14ac:dyDescent="0.35">
      <c r="A1112" t="s">
        <v>109</v>
      </c>
      <c r="B1112" t="s">
        <v>110</v>
      </c>
      <c r="C1112" t="s">
        <v>7</v>
      </c>
      <c r="D1112" t="s">
        <v>58</v>
      </c>
      <c r="E1112" t="s">
        <v>2</v>
      </c>
      <c r="F1112" t="s">
        <v>63</v>
      </c>
      <c r="G1112" t="s">
        <v>22</v>
      </c>
      <c r="H1112">
        <v>208.8</v>
      </c>
      <c r="I1112">
        <v>232</v>
      </c>
      <c r="J1112">
        <v>331</v>
      </c>
      <c r="K1112">
        <v>472</v>
      </c>
      <c r="L1112" t="s">
        <v>48</v>
      </c>
      <c r="M1112" s="11">
        <v>20000</v>
      </c>
      <c r="Q1112" t="str">
        <f t="shared" si="35"/>
        <v>Sogeti Sverige ABF5.1 Säkerhetsstrateg/Säkerhetsanalytiker</v>
      </c>
      <c r="R1112" s="61">
        <v>209</v>
      </c>
      <c r="S1112" s="61">
        <v>232</v>
      </c>
      <c r="T1112" s="61">
        <v>331</v>
      </c>
      <c r="U1112" s="61">
        <v>472</v>
      </c>
      <c r="W1112" s="61">
        <f t="shared" si="36"/>
        <v>0.02</v>
      </c>
      <c r="Z1112" s="61"/>
      <c r="AA1112" s="61"/>
      <c r="AB1112" s="61"/>
      <c r="AC1112" s="61"/>
    </row>
    <row r="1113" spans="1:29" x14ac:dyDescent="0.35">
      <c r="A1113" t="s">
        <v>109</v>
      </c>
      <c r="B1113" t="s">
        <v>110</v>
      </c>
      <c r="C1113" t="s">
        <v>7</v>
      </c>
      <c r="D1113" t="s">
        <v>58</v>
      </c>
      <c r="E1113" t="s">
        <v>2</v>
      </c>
      <c r="F1113" t="s">
        <v>63</v>
      </c>
      <c r="G1113" t="s">
        <v>23</v>
      </c>
      <c r="H1113">
        <v>208.8</v>
      </c>
      <c r="I1113">
        <v>232</v>
      </c>
      <c r="J1113">
        <v>331</v>
      </c>
      <c r="K1113">
        <v>472</v>
      </c>
      <c r="L1113" t="s">
        <v>48</v>
      </c>
      <c r="M1113" s="11">
        <v>20000</v>
      </c>
      <c r="Q1113" t="str">
        <f t="shared" si="35"/>
        <v>Sogeti Sverige ABF5.2 Risk Management</v>
      </c>
      <c r="R1113" s="61">
        <v>209</v>
      </c>
      <c r="S1113" s="61">
        <v>232</v>
      </c>
      <c r="T1113" s="61">
        <v>331</v>
      </c>
      <c r="U1113" s="61">
        <v>472</v>
      </c>
      <c r="W1113" s="61">
        <f t="shared" si="36"/>
        <v>0.02</v>
      </c>
      <c r="Z1113" s="61"/>
      <c r="AA1113" s="61"/>
      <c r="AB1113" s="61"/>
      <c r="AC1113" s="61"/>
    </row>
    <row r="1114" spans="1:29" x14ac:dyDescent="0.35">
      <c r="A1114" t="s">
        <v>109</v>
      </c>
      <c r="B1114" t="s">
        <v>110</v>
      </c>
      <c r="C1114" t="s">
        <v>7</v>
      </c>
      <c r="D1114" t="s">
        <v>58</v>
      </c>
      <c r="E1114" t="s">
        <v>3</v>
      </c>
      <c r="F1114" t="s">
        <v>63</v>
      </c>
      <c r="G1114" t="s">
        <v>24</v>
      </c>
      <c r="H1114">
        <v>208.8</v>
      </c>
      <c r="I1114">
        <v>232</v>
      </c>
      <c r="J1114">
        <v>331</v>
      </c>
      <c r="K1114">
        <v>472</v>
      </c>
      <c r="L1114" t="s">
        <v>48</v>
      </c>
      <c r="M1114" s="11">
        <v>20000</v>
      </c>
      <c r="Q1114" t="str">
        <f t="shared" si="35"/>
        <v>Sogeti Sverige ABF5.3 Säkerhetstekniker</v>
      </c>
      <c r="R1114" s="61">
        <v>209</v>
      </c>
      <c r="S1114" s="61">
        <v>232</v>
      </c>
      <c r="T1114" s="61">
        <v>331</v>
      </c>
      <c r="U1114" s="61">
        <v>472</v>
      </c>
      <c r="W1114" s="61">
        <f t="shared" si="36"/>
        <v>0.02</v>
      </c>
      <c r="Z1114" s="61"/>
      <c r="AA1114" s="61"/>
      <c r="AB1114" s="61"/>
      <c r="AC1114" s="61"/>
    </row>
    <row r="1115" spans="1:29" x14ac:dyDescent="0.35">
      <c r="A1115" t="s">
        <v>109</v>
      </c>
      <c r="B1115" t="s">
        <v>110</v>
      </c>
      <c r="C1115" t="s">
        <v>7</v>
      </c>
      <c r="D1115" t="s">
        <v>59</v>
      </c>
      <c r="E1115" t="s">
        <v>2</v>
      </c>
      <c r="F1115" t="s">
        <v>63</v>
      </c>
      <c r="G1115" t="s">
        <v>60</v>
      </c>
      <c r="H1115">
        <v>208.8</v>
      </c>
      <c r="I1115">
        <v>232</v>
      </c>
      <c r="J1115">
        <v>331</v>
      </c>
      <c r="K1115">
        <v>472</v>
      </c>
      <c r="L1115" t="s">
        <v>48</v>
      </c>
      <c r="M1115" s="11">
        <v>20000</v>
      </c>
      <c r="Q1115" t="str">
        <f t="shared" si="35"/>
        <v>Sogeti Sverige ABF6.1 Webbstrateg</v>
      </c>
      <c r="R1115" s="61">
        <v>209</v>
      </c>
      <c r="S1115" s="61">
        <v>232</v>
      </c>
      <c r="T1115" s="61">
        <v>331</v>
      </c>
      <c r="U1115" s="61">
        <v>472</v>
      </c>
      <c r="W1115" s="61">
        <f t="shared" si="36"/>
        <v>0.02</v>
      </c>
      <c r="Z1115" s="61"/>
      <c r="AA1115" s="61"/>
      <c r="AB1115" s="61"/>
      <c r="AC1115" s="61"/>
    </row>
    <row r="1116" spans="1:29" x14ac:dyDescent="0.35">
      <c r="A1116" t="s">
        <v>109</v>
      </c>
      <c r="B1116" t="s">
        <v>110</v>
      </c>
      <c r="C1116" t="s">
        <v>7</v>
      </c>
      <c r="D1116" t="s">
        <v>59</v>
      </c>
      <c r="E1116" t="s">
        <v>2</v>
      </c>
      <c r="F1116" t="s">
        <v>63</v>
      </c>
      <c r="G1116" t="s">
        <v>25</v>
      </c>
      <c r="H1116">
        <v>208.8</v>
      </c>
      <c r="I1116">
        <v>232</v>
      </c>
      <c r="J1116">
        <v>331</v>
      </c>
      <c r="K1116">
        <v>472</v>
      </c>
      <c r="L1116" t="s">
        <v>48</v>
      </c>
      <c r="M1116" s="11">
        <v>20000</v>
      </c>
      <c r="Q1116" t="str">
        <f t="shared" si="35"/>
        <v>Sogeti Sverige ABF6.2 Interaktionsdesigner</v>
      </c>
      <c r="R1116" s="61">
        <v>209</v>
      </c>
      <c r="S1116" s="61">
        <v>232</v>
      </c>
      <c r="T1116" s="61">
        <v>331</v>
      </c>
      <c r="U1116" s="61">
        <v>472</v>
      </c>
      <c r="W1116" s="61">
        <f t="shared" si="36"/>
        <v>0.02</v>
      </c>
      <c r="Z1116" s="61"/>
      <c r="AA1116" s="61"/>
      <c r="AB1116" s="61"/>
      <c r="AC1116" s="61"/>
    </row>
    <row r="1117" spans="1:29" x14ac:dyDescent="0.35">
      <c r="A1117" t="s">
        <v>109</v>
      </c>
      <c r="B1117" t="s">
        <v>110</v>
      </c>
      <c r="C1117" t="s">
        <v>7</v>
      </c>
      <c r="D1117" t="s">
        <v>59</v>
      </c>
      <c r="E1117" t="s">
        <v>2</v>
      </c>
      <c r="F1117" t="s">
        <v>63</v>
      </c>
      <c r="G1117" t="s">
        <v>26</v>
      </c>
      <c r="H1117">
        <v>208.8</v>
      </c>
      <c r="I1117">
        <v>232</v>
      </c>
      <c r="J1117">
        <v>331</v>
      </c>
      <c r="K1117">
        <v>472</v>
      </c>
      <c r="L1117" t="s">
        <v>48</v>
      </c>
      <c r="M1117" s="11">
        <v>20000</v>
      </c>
      <c r="Q1117" t="str">
        <f t="shared" si="35"/>
        <v>Sogeti Sverige ABF6.3 Grafisk formgivare</v>
      </c>
      <c r="R1117" s="61">
        <v>209</v>
      </c>
      <c r="S1117" s="61">
        <v>232</v>
      </c>
      <c r="T1117" s="61">
        <v>331</v>
      </c>
      <c r="U1117" s="61">
        <v>472</v>
      </c>
      <c r="W1117" s="61">
        <f t="shared" si="36"/>
        <v>0.02</v>
      </c>
      <c r="Z1117" s="61"/>
      <c r="AA1117" s="61"/>
      <c r="AB1117" s="61"/>
      <c r="AC1117" s="61"/>
    </row>
    <row r="1118" spans="1:29" x14ac:dyDescent="0.35">
      <c r="A1118" t="s">
        <v>109</v>
      </c>
      <c r="B1118" t="s">
        <v>110</v>
      </c>
      <c r="C1118" t="s">
        <v>7</v>
      </c>
      <c r="D1118" t="s">
        <v>59</v>
      </c>
      <c r="E1118" t="s">
        <v>3</v>
      </c>
      <c r="F1118" t="s">
        <v>63</v>
      </c>
      <c r="G1118" t="s">
        <v>27</v>
      </c>
      <c r="H1118">
        <v>208.8</v>
      </c>
      <c r="I1118">
        <v>232</v>
      </c>
      <c r="J1118">
        <v>331</v>
      </c>
      <c r="K1118">
        <v>472</v>
      </c>
      <c r="L1118" t="s">
        <v>48</v>
      </c>
      <c r="M1118" s="11">
        <v>20000</v>
      </c>
      <c r="Q1118" t="str">
        <f t="shared" si="35"/>
        <v>Sogeti Sverige ABF6.4 Testare av användbarhet</v>
      </c>
      <c r="R1118" s="61">
        <v>209</v>
      </c>
      <c r="S1118" s="61">
        <v>232</v>
      </c>
      <c r="T1118" s="61">
        <v>331</v>
      </c>
      <c r="U1118" s="61">
        <v>472</v>
      </c>
      <c r="W1118" s="61">
        <f t="shared" si="36"/>
        <v>0.02</v>
      </c>
      <c r="Z1118" s="61"/>
      <c r="AA1118" s="61"/>
      <c r="AB1118" s="61"/>
      <c r="AC1118" s="61"/>
    </row>
    <row r="1119" spans="1:29" x14ac:dyDescent="0.35">
      <c r="A1119" t="s">
        <v>109</v>
      </c>
      <c r="B1119" t="s">
        <v>110</v>
      </c>
      <c r="C1119" t="s">
        <v>7</v>
      </c>
      <c r="D1119" t="s">
        <v>61</v>
      </c>
      <c r="E1119" t="s">
        <v>2</v>
      </c>
      <c r="F1119" t="s">
        <v>63</v>
      </c>
      <c r="G1119" t="s">
        <v>62</v>
      </c>
      <c r="H1119">
        <v>208.8</v>
      </c>
      <c r="I1119">
        <v>232</v>
      </c>
      <c r="J1119">
        <v>331</v>
      </c>
      <c r="K1119">
        <v>472</v>
      </c>
      <c r="L1119" t="s">
        <v>48</v>
      </c>
      <c r="M1119" s="11">
        <v>20000</v>
      </c>
      <c r="Q1119" t="str">
        <f t="shared" si="35"/>
        <v>Sogeti Sverige ABF7.1 Teknikstöd – på plats</v>
      </c>
      <c r="R1119" s="61">
        <v>209</v>
      </c>
      <c r="S1119" s="61">
        <v>232</v>
      </c>
      <c r="T1119" s="61">
        <v>331</v>
      </c>
      <c r="U1119" s="61">
        <v>472</v>
      </c>
      <c r="W1119" s="61">
        <f t="shared" si="36"/>
        <v>0.02</v>
      </c>
      <c r="Z1119" s="61"/>
      <c r="AA1119" s="61"/>
      <c r="AB1119" s="61"/>
      <c r="AC1119" s="61"/>
    </row>
    <row r="1120" spans="1:29" x14ac:dyDescent="0.35">
      <c r="A1120" t="s">
        <v>109</v>
      </c>
      <c r="B1120" t="s">
        <v>110</v>
      </c>
      <c r="C1120" t="s">
        <v>8</v>
      </c>
      <c r="D1120" t="s">
        <v>47</v>
      </c>
      <c r="E1120" t="s">
        <v>2</v>
      </c>
      <c r="F1120" t="s">
        <v>63</v>
      </c>
      <c r="G1120" t="s">
        <v>10</v>
      </c>
      <c r="H1120">
        <v>535.41</v>
      </c>
      <c r="I1120">
        <v>594.9</v>
      </c>
      <c r="J1120">
        <v>661</v>
      </c>
      <c r="K1120">
        <v>944</v>
      </c>
      <c r="L1120" t="s">
        <v>48</v>
      </c>
      <c r="M1120" s="11">
        <v>24000</v>
      </c>
      <c r="Q1120" t="str">
        <f t="shared" si="35"/>
        <v>Sogeti Sverige ABG1.1 IT- eller Digitaliseringsstrateg</v>
      </c>
      <c r="R1120" s="61">
        <v>535</v>
      </c>
      <c r="S1120" s="61">
        <v>595</v>
      </c>
      <c r="T1120" s="61">
        <v>661</v>
      </c>
      <c r="U1120" s="61">
        <v>944</v>
      </c>
      <c r="W1120" s="61">
        <f t="shared" si="36"/>
        <v>2.4E-2</v>
      </c>
      <c r="Z1120" s="61"/>
      <c r="AA1120" s="61"/>
      <c r="AB1120" s="61"/>
      <c r="AC1120" s="61"/>
    </row>
    <row r="1121" spans="1:29" x14ac:dyDescent="0.35">
      <c r="A1121" t="s">
        <v>109</v>
      </c>
      <c r="B1121" t="s">
        <v>110</v>
      </c>
      <c r="C1121" t="s">
        <v>8</v>
      </c>
      <c r="D1121" t="s">
        <v>47</v>
      </c>
      <c r="E1121" t="s">
        <v>2</v>
      </c>
      <c r="F1121" t="s">
        <v>63</v>
      </c>
      <c r="G1121" t="s">
        <v>11</v>
      </c>
      <c r="H1121">
        <v>535.41</v>
      </c>
      <c r="I1121">
        <v>594.9</v>
      </c>
      <c r="J1121">
        <v>661</v>
      </c>
      <c r="K1121">
        <v>944</v>
      </c>
      <c r="L1121" t="s">
        <v>48</v>
      </c>
      <c r="M1121" s="11">
        <v>24000</v>
      </c>
      <c r="Q1121" t="str">
        <f t="shared" si="35"/>
        <v>Sogeti Sverige ABG1.2 Modelleringsledare</v>
      </c>
      <c r="R1121" s="61">
        <v>535</v>
      </c>
      <c r="S1121" s="61">
        <v>595</v>
      </c>
      <c r="T1121" s="61">
        <v>661</v>
      </c>
      <c r="U1121" s="61">
        <v>944</v>
      </c>
      <c r="W1121" s="61">
        <f t="shared" si="36"/>
        <v>2.4E-2</v>
      </c>
      <c r="Z1121" s="61"/>
      <c r="AA1121" s="61"/>
      <c r="AB1121" s="61"/>
      <c r="AC1121" s="61"/>
    </row>
    <row r="1122" spans="1:29" x14ac:dyDescent="0.35">
      <c r="A1122" t="s">
        <v>109</v>
      </c>
      <c r="B1122" t="s">
        <v>110</v>
      </c>
      <c r="C1122" t="s">
        <v>8</v>
      </c>
      <c r="D1122" t="s">
        <v>47</v>
      </c>
      <c r="E1122" t="s">
        <v>2</v>
      </c>
      <c r="F1122" t="s">
        <v>63</v>
      </c>
      <c r="G1122" t="s">
        <v>49</v>
      </c>
      <c r="H1122">
        <v>535.41</v>
      </c>
      <c r="I1122">
        <v>594.9</v>
      </c>
      <c r="J1122">
        <v>661</v>
      </c>
      <c r="K1122">
        <v>944</v>
      </c>
      <c r="L1122" t="s">
        <v>48</v>
      </c>
      <c r="M1122" s="11">
        <v>24000</v>
      </c>
      <c r="Q1122" t="str">
        <f t="shared" si="35"/>
        <v>Sogeti Sverige ABG1.3 Kravställare/Kravanalytiker</v>
      </c>
      <c r="R1122" s="61">
        <v>535</v>
      </c>
      <c r="S1122" s="61">
        <v>595</v>
      </c>
      <c r="T1122" s="61">
        <v>661</v>
      </c>
      <c r="U1122" s="61">
        <v>944</v>
      </c>
      <c r="W1122" s="61">
        <f t="shared" si="36"/>
        <v>2.4E-2</v>
      </c>
      <c r="Z1122" s="61"/>
      <c r="AA1122" s="61"/>
      <c r="AB1122" s="61"/>
      <c r="AC1122" s="61"/>
    </row>
    <row r="1123" spans="1:29" x14ac:dyDescent="0.35">
      <c r="A1123" t="s">
        <v>109</v>
      </c>
      <c r="B1123" t="s">
        <v>110</v>
      </c>
      <c r="C1123" t="s">
        <v>8</v>
      </c>
      <c r="D1123" t="s">
        <v>47</v>
      </c>
      <c r="E1123" t="s">
        <v>2</v>
      </c>
      <c r="F1123" t="s">
        <v>63</v>
      </c>
      <c r="G1123" t="s">
        <v>12</v>
      </c>
      <c r="H1123">
        <v>535.41</v>
      </c>
      <c r="I1123">
        <v>594.9</v>
      </c>
      <c r="J1123">
        <v>661</v>
      </c>
      <c r="K1123">
        <v>944</v>
      </c>
      <c r="L1123" t="s">
        <v>48</v>
      </c>
      <c r="M1123" s="11">
        <v>24000</v>
      </c>
      <c r="Q1123" t="str">
        <f t="shared" si="35"/>
        <v>Sogeti Sverige ABG1.4 Metodstöd</v>
      </c>
      <c r="R1123" s="61">
        <v>535</v>
      </c>
      <c r="S1123" s="61">
        <v>595</v>
      </c>
      <c r="T1123" s="61">
        <v>661</v>
      </c>
      <c r="U1123" s="61">
        <v>944</v>
      </c>
      <c r="W1123" s="61">
        <f t="shared" si="36"/>
        <v>2.4E-2</v>
      </c>
      <c r="Z1123" s="61"/>
      <c r="AA1123" s="61"/>
      <c r="AB1123" s="61"/>
      <c r="AC1123" s="61"/>
    </row>
    <row r="1124" spans="1:29" x14ac:dyDescent="0.35">
      <c r="A1124" t="s">
        <v>109</v>
      </c>
      <c r="B1124" t="s">
        <v>110</v>
      </c>
      <c r="C1124" t="s">
        <v>8</v>
      </c>
      <c r="D1124" t="s">
        <v>50</v>
      </c>
      <c r="E1124" t="s">
        <v>2</v>
      </c>
      <c r="F1124" t="s">
        <v>63</v>
      </c>
      <c r="G1124" t="s">
        <v>13</v>
      </c>
      <c r="H1124">
        <v>416.7</v>
      </c>
      <c r="I1124">
        <v>463</v>
      </c>
      <c r="J1124">
        <v>661</v>
      </c>
      <c r="K1124">
        <v>944</v>
      </c>
      <c r="L1124" t="s">
        <v>48</v>
      </c>
      <c r="M1124" s="11">
        <v>24000</v>
      </c>
      <c r="Q1124" t="str">
        <f t="shared" si="35"/>
        <v>Sogeti Sverige ABG2.1 Projektledare</v>
      </c>
      <c r="R1124" s="61">
        <v>417</v>
      </c>
      <c r="S1124" s="61">
        <v>463</v>
      </c>
      <c r="T1124" s="61">
        <v>661</v>
      </c>
      <c r="U1124" s="61">
        <v>944</v>
      </c>
      <c r="W1124" s="61">
        <f t="shared" si="36"/>
        <v>2.4E-2</v>
      </c>
      <c r="Z1124" s="61"/>
      <c r="AA1124" s="61"/>
      <c r="AB1124" s="61"/>
      <c r="AC1124" s="61"/>
    </row>
    <row r="1125" spans="1:29" x14ac:dyDescent="0.35">
      <c r="A1125" t="s">
        <v>109</v>
      </c>
      <c r="B1125" t="s">
        <v>110</v>
      </c>
      <c r="C1125" t="s">
        <v>8</v>
      </c>
      <c r="D1125" t="s">
        <v>50</v>
      </c>
      <c r="E1125" t="s">
        <v>2</v>
      </c>
      <c r="F1125" t="s">
        <v>63</v>
      </c>
      <c r="G1125" t="s">
        <v>14</v>
      </c>
      <c r="H1125">
        <v>416.7</v>
      </c>
      <c r="I1125">
        <v>463</v>
      </c>
      <c r="J1125">
        <v>661</v>
      </c>
      <c r="K1125">
        <v>944</v>
      </c>
      <c r="L1125" t="s">
        <v>48</v>
      </c>
      <c r="M1125" s="11">
        <v>24000</v>
      </c>
      <c r="Q1125" t="str">
        <f t="shared" si="35"/>
        <v>Sogeti Sverige ABG2.2 Teknisk projektledare</v>
      </c>
      <c r="R1125" s="61">
        <v>417</v>
      </c>
      <c r="S1125" s="61">
        <v>463</v>
      </c>
      <c r="T1125" s="61">
        <v>661</v>
      </c>
      <c r="U1125" s="61">
        <v>944</v>
      </c>
      <c r="W1125" s="61">
        <f t="shared" si="36"/>
        <v>2.4E-2</v>
      </c>
      <c r="Z1125" s="61"/>
      <c r="AA1125" s="61"/>
      <c r="AB1125" s="61"/>
      <c r="AC1125" s="61"/>
    </row>
    <row r="1126" spans="1:29" x14ac:dyDescent="0.35">
      <c r="A1126" t="s">
        <v>109</v>
      </c>
      <c r="B1126" t="s">
        <v>110</v>
      </c>
      <c r="C1126" t="s">
        <v>8</v>
      </c>
      <c r="D1126" t="s">
        <v>50</v>
      </c>
      <c r="E1126" t="s">
        <v>2</v>
      </c>
      <c r="F1126" t="s">
        <v>63</v>
      </c>
      <c r="G1126" t="s">
        <v>15</v>
      </c>
      <c r="H1126">
        <v>416.7</v>
      </c>
      <c r="I1126">
        <v>463</v>
      </c>
      <c r="J1126">
        <v>661</v>
      </c>
      <c r="K1126">
        <v>944</v>
      </c>
      <c r="L1126" t="s">
        <v>48</v>
      </c>
      <c r="M1126" s="11">
        <v>24000</v>
      </c>
      <c r="Q1126" t="str">
        <f t="shared" si="35"/>
        <v>Sogeti Sverige ABG2.3 Process-/Förändringsledare</v>
      </c>
      <c r="R1126" s="61">
        <v>417</v>
      </c>
      <c r="S1126" s="61">
        <v>463</v>
      </c>
      <c r="T1126" s="61">
        <v>661</v>
      </c>
      <c r="U1126" s="61">
        <v>944</v>
      </c>
      <c r="W1126" s="61">
        <f t="shared" si="36"/>
        <v>2.4E-2</v>
      </c>
      <c r="Z1126" s="61"/>
      <c r="AA1126" s="61"/>
      <c r="AB1126" s="61"/>
      <c r="AC1126" s="61"/>
    </row>
    <row r="1127" spans="1:29" x14ac:dyDescent="0.35">
      <c r="A1127" t="s">
        <v>109</v>
      </c>
      <c r="B1127" t="s">
        <v>110</v>
      </c>
      <c r="C1127" t="s">
        <v>8</v>
      </c>
      <c r="D1127" t="s">
        <v>50</v>
      </c>
      <c r="E1127" t="s">
        <v>2</v>
      </c>
      <c r="F1127" t="s">
        <v>63</v>
      </c>
      <c r="G1127" t="s">
        <v>16</v>
      </c>
      <c r="H1127">
        <v>416.7</v>
      </c>
      <c r="I1127">
        <v>463</v>
      </c>
      <c r="J1127">
        <v>661</v>
      </c>
      <c r="K1127">
        <v>944</v>
      </c>
      <c r="L1127" t="s">
        <v>48</v>
      </c>
      <c r="M1127" s="11">
        <v>24000</v>
      </c>
      <c r="Q1127" t="str">
        <f t="shared" si="35"/>
        <v>Sogeti Sverige ABG2.4 Testledare</v>
      </c>
      <c r="R1127" s="61">
        <v>417</v>
      </c>
      <c r="S1127" s="61">
        <v>463</v>
      </c>
      <c r="T1127" s="61">
        <v>661</v>
      </c>
      <c r="U1127" s="61">
        <v>944</v>
      </c>
      <c r="W1127" s="61">
        <f t="shared" si="36"/>
        <v>2.4E-2</v>
      </c>
      <c r="Z1127" s="61"/>
      <c r="AA1127" s="61"/>
      <c r="AB1127" s="61"/>
      <c r="AC1127" s="61"/>
    </row>
    <row r="1128" spans="1:29" x14ac:dyDescent="0.35">
      <c r="A1128" t="s">
        <v>109</v>
      </c>
      <c r="B1128" t="s">
        <v>110</v>
      </c>
      <c r="C1128" t="s">
        <v>8</v>
      </c>
      <c r="D1128" t="s">
        <v>50</v>
      </c>
      <c r="E1128" t="s">
        <v>2</v>
      </c>
      <c r="F1128" t="s">
        <v>63</v>
      </c>
      <c r="G1128" t="s">
        <v>17</v>
      </c>
      <c r="H1128">
        <v>416.7</v>
      </c>
      <c r="I1128">
        <v>463</v>
      </c>
      <c r="J1128">
        <v>661</v>
      </c>
      <c r="K1128">
        <v>944</v>
      </c>
      <c r="L1128" t="s">
        <v>48</v>
      </c>
      <c r="M1128" s="11">
        <v>24000</v>
      </c>
      <c r="Q1128" t="str">
        <f t="shared" si="35"/>
        <v>Sogeti Sverige ABG2.5 IT-controller</v>
      </c>
      <c r="R1128" s="61">
        <v>417</v>
      </c>
      <c r="S1128" s="61">
        <v>463</v>
      </c>
      <c r="T1128" s="61">
        <v>661</v>
      </c>
      <c r="U1128" s="61">
        <v>944</v>
      </c>
      <c r="W1128" s="61">
        <f t="shared" si="36"/>
        <v>2.4E-2</v>
      </c>
      <c r="Z1128" s="61"/>
      <c r="AA1128" s="61"/>
      <c r="AB1128" s="61"/>
      <c r="AC1128" s="61"/>
    </row>
    <row r="1129" spans="1:29" x14ac:dyDescent="0.35">
      <c r="A1129" t="s">
        <v>109</v>
      </c>
      <c r="B1129" t="s">
        <v>110</v>
      </c>
      <c r="C1129" t="s">
        <v>8</v>
      </c>
      <c r="D1129" t="s">
        <v>51</v>
      </c>
      <c r="E1129" t="s">
        <v>2</v>
      </c>
      <c r="F1129" t="s">
        <v>63</v>
      </c>
      <c r="G1129" t="s">
        <v>18</v>
      </c>
      <c r="H1129">
        <v>546.30000000000007</v>
      </c>
      <c r="I1129">
        <v>607</v>
      </c>
      <c r="J1129">
        <v>867</v>
      </c>
      <c r="K1129">
        <v>918</v>
      </c>
      <c r="L1129" t="s">
        <v>48</v>
      </c>
      <c r="M1129" s="11">
        <v>24000</v>
      </c>
      <c r="Q1129" t="str">
        <f t="shared" si="35"/>
        <v>Sogeti Sverige ABG3.1 Systemutvecklare</v>
      </c>
      <c r="R1129" s="61">
        <v>546</v>
      </c>
      <c r="S1129" s="61">
        <v>607</v>
      </c>
      <c r="T1129" s="61">
        <v>867</v>
      </c>
      <c r="U1129" s="61">
        <v>918</v>
      </c>
      <c r="W1129" s="61">
        <f t="shared" si="36"/>
        <v>2.4E-2</v>
      </c>
      <c r="Z1129" s="61"/>
      <c r="AA1129" s="61"/>
      <c r="AB1129" s="61"/>
      <c r="AC1129" s="61"/>
    </row>
    <row r="1130" spans="1:29" x14ac:dyDescent="0.35">
      <c r="A1130" t="s">
        <v>109</v>
      </c>
      <c r="B1130" t="s">
        <v>110</v>
      </c>
      <c r="C1130" t="s">
        <v>8</v>
      </c>
      <c r="D1130" t="s">
        <v>51</v>
      </c>
      <c r="E1130" t="s">
        <v>2</v>
      </c>
      <c r="F1130" t="s">
        <v>63</v>
      </c>
      <c r="G1130" t="s">
        <v>19</v>
      </c>
      <c r="H1130">
        <v>546.30000000000007</v>
      </c>
      <c r="I1130">
        <v>607</v>
      </c>
      <c r="J1130">
        <v>867</v>
      </c>
      <c r="K1130">
        <v>918</v>
      </c>
      <c r="L1130" t="s">
        <v>48</v>
      </c>
      <c r="M1130" s="11">
        <v>24000</v>
      </c>
      <c r="Q1130" t="str">
        <f t="shared" si="35"/>
        <v>Sogeti Sverige ABG3.2 Systemintegratör</v>
      </c>
      <c r="R1130" s="61">
        <v>546</v>
      </c>
      <c r="S1130" s="61">
        <v>607</v>
      </c>
      <c r="T1130" s="61">
        <v>867</v>
      </c>
      <c r="U1130" s="61">
        <v>918</v>
      </c>
      <c r="W1130" s="61">
        <f t="shared" si="36"/>
        <v>2.4E-2</v>
      </c>
      <c r="Z1130" s="61"/>
      <c r="AA1130" s="61"/>
      <c r="AB1130" s="61"/>
      <c r="AC1130" s="61"/>
    </row>
    <row r="1131" spans="1:29" x14ac:dyDescent="0.35">
      <c r="A1131" t="s">
        <v>109</v>
      </c>
      <c r="B1131" t="s">
        <v>110</v>
      </c>
      <c r="C1131" t="s">
        <v>8</v>
      </c>
      <c r="D1131" t="s">
        <v>51</v>
      </c>
      <c r="E1131" t="s">
        <v>3</v>
      </c>
      <c r="F1131" t="s">
        <v>63</v>
      </c>
      <c r="G1131" t="s">
        <v>20</v>
      </c>
      <c r="H1131">
        <v>546.30000000000007</v>
      </c>
      <c r="I1131">
        <v>607</v>
      </c>
      <c r="J1131">
        <v>867</v>
      </c>
      <c r="K1131">
        <v>918</v>
      </c>
      <c r="L1131" t="s">
        <v>48</v>
      </c>
      <c r="M1131" s="11">
        <v>24000</v>
      </c>
      <c r="Q1131" t="str">
        <f t="shared" si="35"/>
        <v>Sogeti Sverige ABG3.3 Tekniker</v>
      </c>
      <c r="R1131" s="61">
        <v>546</v>
      </c>
      <c r="S1131" s="61">
        <v>607</v>
      </c>
      <c r="T1131" s="61">
        <v>867</v>
      </c>
      <c r="U1131" s="61">
        <v>918</v>
      </c>
      <c r="W1131" s="61">
        <f t="shared" si="36"/>
        <v>2.4E-2</v>
      </c>
      <c r="Z1131" s="61"/>
      <c r="AA1131" s="61"/>
      <c r="AB1131" s="61"/>
      <c r="AC1131" s="61"/>
    </row>
    <row r="1132" spans="1:29" x14ac:dyDescent="0.35">
      <c r="A1132" t="s">
        <v>109</v>
      </c>
      <c r="B1132" t="s">
        <v>110</v>
      </c>
      <c r="C1132" t="s">
        <v>8</v>
      </c>
      <c r="D1132" t="s">
        <v>51</v>
      </c>
      <c r="E1132" t="s">
        <v>3</v>
      </c>
      <c r="F1132" t="s">
        <v>63</v>
      </c>
      <c r="G1132" t="s">
        <v>21</v>
      </c>
      <c r="H1132">
        <v>546.30000000000007</v>
      </c>
      <c r="I1132">
        <v>607</v>
      </c>
      <c r="J1132">
        <v>867</v>
      </c>
      <c r="K1132">
        <v>918</v>
      </c>
      <c r="L1132" t="s">
        <v>48</v>
      </c>
      <c r="M1132" s="11">
        <v>24000</v>
      </c>
      <c r="Q1132" t="str">
        <f t="shared" si="35"/>
        <v>Sogeti Sverige ABG3.4 Testare</v>
      </c>
      <c r="R1132" s="61">
        <v>546</v>
      </c>
      <c r="S1132" s="61">
        <v>607</v>
      </c>
      <c r="T1132" s="61">
        <v>867</v>
      </c>
      <c r="U1132" s="61">
        <v>918</v>
      </c>
      <c r="W1132" s="61">
        <f t="shared" si="36"/>
        <v>2.4E-2</v>
      </c>
      <c r="Z1132" s="61"/>
      <c r="AA1132" s="61"/>
      <c r="AB1132" s="61"/>
      <c r="AC1132" s="61"/>
    </row>
    <row r="1133" spans="1:29" x14ac:dyDescent="0.35">
      <c r="A1133" t="s">
        <v>109</v>
      </c>
      <c r="B1133" t="s">
        <v>110</v>
      </c>
      <c r="C1133" t="s">
        <v>8</v>
      </c>
      <c r="D1133" t="s">
        <v>52</v>
      </c>
      <c r="E1133" t="s">
        <v>2</v>
      </c>
      <c r="F1133" t="s">
        <v>63</v>
      </c>
      <c r="G1133" t="s">
        <v>53</v>
      </c>
      <c r="H1133">
        <v>535.41</v>
      </c>
      <c r="I1133">
        <v>594.9</v>
      </c>
      <c r="J1133">
        <v>661</v>
      </c>
      <c r="K1133">
        <v>944</v>
      </c>
      <c r="L1133" t="s">
        <v>48</v>
      </c>
      <c r="M1133" s="11">
        <v>24000</v>
      </c>
      <c r="Q1133" t="str">
        <f t="shared" si="35"/>
        <v>Sogeti Sverige ABG4.1 Enterprisearkitekt</v>
      </c>
      <c r="R1133" s="61">
        <v>535</v>
      </c>
      <c r="S1133" s="61">
        <v>595</v>
      </c>
      <c r="T1133" s="61">
        <v>661</v>
      </c>
      <c r="U1133" s="61">
        <v>944</v>
      </c>
      <c r="W1133" s="61">
        <f t="shared" si="36"/>
        <v>2.4E-2</v>
      </c>
      <c r="Z1133" s="61"/>
      <c r="AA1133" s="61"/>
      <c r="AB1133" s="61"/>
      <c r="AC1133" s="61"/>
    </row>
    <row r="1134" spans="1:29" x14ac:dyDescent="0.35">
      <c r="A1134" t="s">
        <v>109</v>
      </c>
      <c r="B1134" t="s">
        <v>110</v>
      </c>
      <c r="C1134" t="s">
        <v>8</v>
      </c>
      <c r="D1134" t="s">
        <v>52</v>
      </c>
      <c r="E1134" t="s">
        <v>2</v>
      </c>
      <c r="F1134" t="s">
        <v>63</v>
      </c>
      <c r="G1134" t="s">
        <v>54</v>
      </c>
      <c r="H1134">
        <v>535.41</v>
      </c>
      <c r="I1134">
        <v>594.9</v>
      </c>
      <c r="J1134">
        <v>661</v>
      </c>
      <c r="K1134">
        <v>944</v>
      </c>
      <c r="L1134" t="s">
        <v>48</v>
      </c>
      <c r="M1134" s="11">
        <v>24000</v>
      </c>
      <c r="Q1134" t="str">
        <f t="shared" si="35"/>
        <v>Sogeti Sverige ABG4.2 Verksamhetsarkitekt</v>
      </c>
      <c r="R1134" s="61">
        <v>535</v>
      </c>
      <c r="S1134" s="61">
        <v>595</v>
      </c>
      <c r="T1134" s="61">
        <v>661</v>
      </c>
      <c r="U1134" s="61">
        <v>944</v>
      </c>
      <c r="W1134" s="61">
        <f t="shared" si="36"/>
        <v>2.4E-2</v>
      </c>
      <c r="Z1134" s="61"/>
      <c r="AA1134" s="61"/>
      <c r="AB1134" s="61"/>
      <c r="AC1134" s="61"/>
    </row>
    <row r="1135" spans="1:29" x14ac:dyDescent="0.35">
      <c r="A1135" t="s">
        <v>109</v>
      </c>
      <c r="B1135" t="s">
        <v>110</v>
      </c>
      <c r="C1135" t="s">
        <v>8</v>
      </c>
      <c r="D1135" t="s">
        <v>52</v>
      </c>
      <c r="E1135" t="s">
        <v>2</v>
      </c>
      <c r="F1135" t="s">
        <v>63</v>
      </c>
      <c r="G1135" t="s">
        <v>55</v>
      </c>
      <c r="H1135">
        <v>535.41</v>
      </c>
      <c r="I1135">
        <v>594.9</v>
      </c>
      <c r="J1135">
        <v>661</v>
      </c>
      <c r="K1135">
        <v>944</v>
      </c>
      <c r="L1135" t="s">
        <v>48</v>
      </c>
      <c r="M1135" s="11">
        <v>24000</v>
      </c>
      <c r="Q1135" t="str">
        <f t="shared" si="35"/>
        <v>Sogeti Sverige ABG4.3 Lösningsarkitekt</v>
      </c>
      <c r="R1135" s="61">
        <v>535</v>
      </c>
      <c r="S1135" s="61">
        <v>595</v>
      </c>
      <c r="T1135" s="61">
        <v>661</v>
      </c>
      <c r="U1135" s="61">
        <v>944</v>
      </c>
      <c r="W1135" s="61">
        <f t="shared" si="36"/>
        <v>2.4E-2</v>
      </c>
      <c r="Z1135" s="61"/>
      <c r="AA1135" s="61"/>
      <c r="AB1135" s="61"/>
      <c r="AC1135" s="61"/>
    </row>
    <row r="1136" spans="1:29" x14ac:dyDescent="0.35">
      <c r="A1136" t="s">
        <v>109</v>
      </c>
      <c r="B1136" t="s">
        <v>110</v>
      </c>
      <c r="C1136" t="s">
        <v>8</v>
      </c>
      <c r="D1136" t="s">
        <v>52</v>
      </c>
      <c r="E1136" t="s">
        <v>2</v>
      </c>
      <c r="F1136" t="s">
        <v>63</v>
      </c>
      <c r="G1136" t="s">
        <v>56</v>
      </c>
      <c r="H1136">
        <v>535.41</v>
      </c>
      <c r="I1136">
        <v>594.9</v>
      </c>
      <c r="J1136">
        <v>661</v>
      </c>
      <c r="K1136">
        <v>944</v>
      </c>
      <c r="L1136" t="s">
        <v>48</v>
      </c>
      <c r="M1136" s="11">
        <v>24000</v>
      </c>
      <c r="Q1136" s="61" t="str">
        <f t="shared" si="35"/>
        <v>Sogeti Sverige ABG4.4 Mjukvaruarkitekt</v>
      </c>
      <c r="R1136" s="61">
        <v>535</v>
      </c>
      <c r="S1136" s="61">
        <v>595</v>
      </c>
      <c r="T1136" s="61">
        <v>661</v>
      </c>
      <c r="U1136" s="61">
        <v>944</v>
      </c>
      <c r="W1136" s="61">
        <f t="shared" si="36"/>
        <v>2.4E-2</v>
      </c>
      <c r="Z1136" s="61"/>
      <c r="AA1136" s="61"/>
      <c r="AB1136" s="61"/>
      <c r="AC1136" s="61"/>
    </row>
    <row r="1137" spans="1:29" x14ac:dyDescent="0.35">
      <c r="A1137" t="s">
        <v>109</v>
      </c>
      <c r="B1137" t="s">
        <v>110</v>
      </c>
      <c r="C1137" t="s">
        <v>8</v>
      </c>
      <c r="D1137" t="s">
        <v>52</v>
      </c>
      <c r="E1137" t="s">
        <v>2</v>
      </c>
      <c r="F1137" t="s">
        <v>63</v>
      </c>
      <c r="G1137" t="s">
        <v>57</v>
      </c>
      <c r="H1137">
        <v>535.41</v>
      </c>
      <c r="I1137">
        <v>594.9</v>
      </c>
      <c r="J1137">
        <v>661</v>
      </c>
      <c r="K1137">
        <v>944</v>
      </c>
      <c r="L1137" t="s">
        <v>48</v>
      </c>
      <c r="M1137" s="11">
        <v>24000</v>
      </c>
      <c r="Q1137" s="61" t="str">
        <f t="shared" si="35"/>
        <v>Sogeti Sverige ABG4.5 Infrastrukturarkitekt</v>
      </c>
      <c r="R1137" s="61">
        <v>535</v>
      </c>
      <c r="S1137" s="61">
        <v>595</v>
      </c>
      <c r="T1137" s="61">
        <v>661</v>
      </c>
      <c r="U1137" s="61">
        <v>944</v>
      </c>
      <c r="W1137" s="61">
        <f t="shared" si="36"/>
        <v>2.4E-2</v>
      </c>
      <c r="Z1137" s="61"/>
      <c r="AA1137" s="61"/>
      <c r="AB1137" s="61"/>
      <c r="AC1137" s="61"/>
    </row>
    <row r="1138" spans="1:29" x14ac:dyDescent="0.35">
      <c r="A1138" t="s">
        <v>109</v>
      </c>
      <c r="B1138" t="s">
        <v>110</v>
      </c>
      <c r="C1138" t="s">
        <v>8</v>
      </c>
      <c r="D1138" t="s">
        <v>58</v>
      </c>
      <c r="E1138" t="s">
        <v>2</v>
      </c>
      <c r="F1138" t="s">
        <v>63</v>
      </c>
      <c r="G1138" t="s">
        <v>22</v>
      </c>
      <c r="H1138">
        <v>208.8</v>
      </c>
      <c r="I1138">
        <v>232</v>
      </c>
      <c r="J1138">
        <v>331</v>
      </c>
      <c r="K1138">
        <v>472</v>
      </c>
      <c r="L1138" t="s">
        <v>48</v>
      </c>
      <c r="M1138" s="11">
        <v>24000</v>
      </c>
      <c r="Q1138" s="61" t="str">
        <f t="shared" si="35"/>
        <v>Sogeti Sverige ABG5.1 Säkerhetsstrateg/Säkerhetsanalytiker</v>
      </c>
      <c r="R1138" s="61">
        <v>209</v>
      </c>
      <c r="S1138" s="61">
        <v>232</v>
      </c>
      <c r="T1138" s="61">
        <v>331</v>
      </c>
      <c r="U1138" s="61">
        <v>472</v>
      </c>
      <c r="W1138" s="61">
        <f t="shared" si="36"/>
        <v>2.4E-2</v>
      </c>
      <c r="Z1138" s="61"/>
      <c r="AA1138" s="61"/>
      <c r="AB1138" s="61"/>
      <c r="AC1138" s="61"/>
    </row>
    <row r="1139" spans="1:29" x14ac:dyDescent="0.35">
      <c r="A1139" t="s">
        <v>109</v>
      </c>
      <c r="B1139" t="s">
        <v>110</v>
      </c>
      <c r="C1139" t="s">
        <v>8</v>
      </c>
      <c r="D1139" t="s">
        <v>58</v>
      </c>
      <c r="E1139" t="s">
        <v>2</v>
      </c>
      <c r="F1139" t="s">
        <v>63</v>
      </c>
      <c r="G1139" t="s">
        <v>23</v>
      </c>
      <c r="H1139">
        <v>208.8</v>
      </c>
      <c r="I1139">
        <v>232</v>
      </c>
      <c r="J1139">
        <v>331</v>
      </c>
      <c r="K1139">
        <v>472</v>
      </c>
      <c r="L1139" t="s">
        <v>48</v>
      </c>
      <c r="M1139" s="11">
        <v>24000</v>
      </c>
      <c r="Q1139" s="61" t="str">
        <f t="shared" si="35"/>
        <v>Sogeti Sverige ABG5.2 Risk Management</v>
      </c>
      <c r="R1139" s="61">
        <v>209</v>
      </c>
      <c r="S1139" s="61">
        <v>232</v>
      </c>
      <c r="T1139" s="61">
        <v>331</v>
      </c>
      <c r="U1139" s="61">
        <v>472</v>
      </c>
      <c r="W1139" s="61">
        <f t="shared" si="36"/>
        <v>2.4E-2</v>
      </c>
      <c r="Z1139" s="61"/>
      <c r="AA1139" s="61"/>
      <c r="AB1139" s="61"/>
      <c r="AC1139" s="61"/>
    </row>
    <row r="1140" spans="1:29" x14ac:dyDescent="0.35">
      <c r="A1140" t="s">
        <v>109</v>
      </c>
      <c r="B1140" t="s">
        <v>110</v>
      </c>
      <c r="C1140" t="s">
        <v>8</v>
      </c>
      <c r="D1140" t="s">
        <v>58</v>
      </c>
      <c r="E1140" t="s">
        <v>3</v>
      </c>
      <c r="F1140" t="s">
        <v>63</v>
      </c>
      <c r="G1140" t="s">
        <v>24</v>
      </c>
      <c r="H1140">
        <v>208.8</v>
      </c>
      <c r="I1140">
        <v>232</v>
      </c>
      <c r="J1140">
        <v>331</v>
      </c>
      <c r="K1140">
        <v>472</v>
      </c>
      <c r="L1140" t="s">
        <v>48</v>
      </c>
      <c r="M1140" s="11">
        <v>24000</v>
      </c>
      <c r="Q1140" s="61" t="str">
        <f t="shared" si="35"/>
        <v>Sogeti Sverige ABG5.3 Säkerhetstekniker</v>
      </c>
      <c r="R1140" s="61">
        <v>209</v>
      </c>
      <c r="S1140" s="61">
        <v>232</v>
      </c>
      <c r="T1140" s="61">
        <v>331</v>
      </c>
      <c r="U1140" s="61">
        <v>472</v>
      </c>
      <c r="W1140" s="61">
        <f t="shared" si="36"/>
        <v>2.4E-2</v>
      </c>
      <c r="Z1140" s="61"/>
      <c r="AA1140" s="61"/>
      <c r="AB1140" s="61"/>
      <c r="AC1140" s="61"/>
    </row>
    <row r="1141" spans="1:29" x14ac:dyDescent="0.35">
      <c r="A1141" t="s">
        <v>109</v>
      </c>
      <c r="B1141" t="s">
        <v>110</v>
      </c>
      <c r="C1141" t="s">
        <v>8</v>
      </c>
      <c r="D1141" t="s">
        <v>59</v>
      </c>
      <c r="E1141" t="s">
        <v>2</v>
      </c>
      <c r="F1141" t="s">
        <v>63</v>
      </c>
      <c r="G1141" t="s">
        <v>60</v>
      </c>
      <c r="H1141">
        <v>208.8</v>
      </c>
      <c r="I1141">
        <v>232</v>
      </c>
      <c r="J1141">
        <v>331</v>
      </c>
      <c r="K1141">
        <v>472</v>
      </c>
      <c r="L1141" t="s">
        <v>48</v>
      </c>
      <c r="M1141" s="11">
        <v>24000</v>
      </c>
      <c r="Q1141" s="61" t="str">
        <f t="shared" si="35"/>
        <v>Sogeti Sverige ABG6.1 Webbstrateg</v>
      </c>
      <c r="R1141" s="61">
        <v>209</v>
      </c>
      <c r="S1141" s="61">
        <v>232</v>
      </c>
      <c r="T1141" s="61">
        <v>331</v>
      </c>
      <c r="U1141" s="61">
        <v>472</v>
      </c>
      <c r="W1141" s="61">
        <f t="shared" si="36"/>
        <v>2.4E-2</v>
      </c>
      <c r="Z1141" s="61"/>
      <c r="AA1141" s="61"/>
      <c r="AB1141" s="61"/>
      <c r="AC1141" s="61"/>
    </row>
    <row r="1142" spans="1:29" x14ac:dyDescent="0.35">
      <c r="A1142" t="s">
        <v>109</v>
      </c>
      <c r="B1142" t="s">
        <v>110</v>
      </c>
      <c r="C1142" t="s">
        <v>8</v>
      </c>
      <c r="D1142" t="s">
        <v>59</v>
      </c>
      <c r="E1142" t="s">
        <v>2</v>
      </c>
      <c r="F1142" t="s">
        <v>63</v>
      </c>
      <c r="G1142" t="s">
        <v>25</v>
      </c>
      <c r="H1142">
        <v>208.8</v>
      </c>
      <c r="I1142">
        <v>232</v>
      </c>
      <c r="J1142">
        <v>331</v>
      </c>
      <c r="K1142">
        <v>472</v>
      </c>
      <c r="L1142" t="s">
        <v>48</v>
      </c>
      <c r="M1142" s="11">
        <v>24000</v>
      </c>
      <c r="Q1142" s="61" t="str">
        <f t="shared" si="35"/>
        <v>Sogeti Sverige ABG6.2 Interaktionsdesigner</v>
      </c>
      <c r="R1142" s="61">
        <v>209</v>
      </c>
      <c r="S1142" s="61">
        <v>232</v>
      </c>
      <c r="T1142" s="61">
        <v>331</v>
      </c>
      <c r="U1142" s="61">
        <v>472</v>
      </c>
      <c r="W1142" s="61">
        <f t="shared" si="36"/>
        <v>2.4E-2</v>
      </c>
      <c r="Z1142" s="61"/>
      <c r="AA1142" s="61"/>
      <c r="AB1142" s="61"/>
      <c r="AC1142" s="61"/>
    </row>
    <row r="1143" spans="1:29" x14ac:dyDescent="0.35">
      <c r="A1143" t="s">
        <v>109</v>
      </c>
      <c r="B1143" t="s">
        <v>110</v>
      </c>
      <c r="C1143" t="s">
        <v>8</v>
      </c>
      <c r="D1143" t="s">
        <v>59</v>
      </c>
      <c r="E1143" t="s">
        <v>2</v>
      </c>
      <c r="F1143" t="s">
        <v>63</v>
      </c>
      <c r="G1143" t="s">
        <v>26</v>
      </c>
      <c r="H1143">
        <v>208.8</v>
      </c>
      <c r="I1143">
        <v>232</v>
      </c>
      <c r="J1143">
        <v>331</v>
      </c>
      <c r="K1143">
        <v>472</v>
      </c>
      <c r="L1143" t="s">
        <v>48</v>
      </c>
      <c r="M1143" s="11">
        <v>24000</v>
      </c>
      <c r="Q1143" s="61" t="str">
        <f t="shared" si="35"/>
        <v>Sogeti Sverige ABG6.3 Grafisk formgivare</v>
      </c>
      <c r="R1143" s="61">
        <v>209</v>
      </c>
      <c r="S1143" s="61">
        <v>232</v>
      </c>
      <c r="T1143" s="61">
        <v>331</v>
      </c>
      <c r="U1143" s="61">
        <v>472</v>
      </c>
      <c r="W1143" s="61">
        <f t="shared" si="36"/>
        <v>2.4E-2</v>
      </c>
      <c r="Z1143" s="61"/>
      <c r="AA1143" s="61"/>
      <c r="AB1143" s="61"/>
      <c r="AC1143" s="61"/>
    </row>
    <row r="1144" spans="1:29" x14ac:dyDescent="0.35">
      <c r="A1144" t="s">
        <v>109</v>
      </c>
      <c r="B1144" t="s">
        <v>110</v>
      </c>
      <c r="C1144" t="s">
        <v>8</v>
      </c>
      <c r="D1144" t="s">
        <v>59</v>
      </c>
      <c r="E1144" t="s">
        <v>3</v>
      </c>
      <c r="F1144" t="s">
        <v>63</v>
      </c>
      <c r="G1144" t="s">
        <v>27</v>
      </c>
      <c r="H1144">
        <v>208.8</v>
      </c>
      <c r="I1144">
        <v>232</v>
      </c>
      <c r="J1144">
        <v>331</v>
      </c>
      <c r="K1144">
        <v>472</v>
      </c>
      <c r="L1144" t="s">
        <v>48</v>
      </c>
      <c r="M1144" s="11">
        <v>24000</v>
      </c>
      <c r="Q1144" s="61" t="str">
        <f t="shared" si="35"/>
        <v>Sogeti Sverige ABG6.4 Testare av användbarhet</v>
      </c>
      <c r="R1144" s="61">
        <v>209</v>
      </c>
      <c r="S1144" s="61">
        <v>232</v>
      </c>
      <c r="T1144" s="61">
        <v>331</v>
      </c>
      <c r="U1144" s="61">
        <v>472</v>
      </c>
      <c r="W1144" s="61">
        <f t="shared" si="36"/>
        <v>2.4E-2</v>
      </c>
      <c r="Z1144" s="61"/>
      <c r="AA1144" s="61"/>
      <c r="AB1144" s="61"/>
      <c r="AC1144" s="61"/>
    </row>
    <row r="1145" spans="1:29" x14ac:dyDescent="0.35">
      <c r="A1145" t="s">
        <v>109</v>
      </c>
      <c r="B1145" t="s">
        <v>110</v>
      </c>
      <c r="C1145" t="s">
        <v>8</v>
      </c>
      <c r="D1145" t="s">
        <v>61</v>
      </c>
      <c r="E1145" t="s">
        <v>2</v>
      </c>
      <c r="F1145" t="s">
        <v>63</v>
      </c>
      <c r="G1145" t="s">
        <v>62</v>
      </c>
      <c r="H1145">
        <v>208.8</v>
      </c>
      <c r="I1145">
        <v>232</v>
      </c>
      <c r="J1145">
        <v>331</v>
      </c>
      <c r="K1145">
        <v>472</v>
      </c>
      <c r="L1145" t="s">
        <v>48</v>
      </c>
      <c r="M1145" s="11">
        <v>24000</v>
      </c>
      <c r="Q1145" s="61" t="str">
        <f t="shared" si="35"/>
        <v>Sogeti Sverige ABG7.1 Teknikstöd – på plats</v>
      </c>
      <c r="R1145" s="61">
        <v>209</v>
      </c>
      <c r="S1145" s="61">
        <v>232</v>
      </c>
      <c r="T1145" s="61">
        <v>331</v>
      </c>
      <c r="U1145" s="61">
        <v>472</v>
      </c>
      <c r="W1145" s="61">
        <f t="shared" si="36"/>
        <v>2.4E-2</v>
      </c>
      <c r="Z1145" s="61"/>
      <c r="AA1145" s="61"/>
      <c r="AB1145" s="61"/>
      <c r="AC1145" s="61"/>
    </row>
    <row r="1146" spans="1:29" x14ac:dyDescent="0.35">
      <c r="A1146" t="s">
        <v>182</v>
      </c>
      <c r="B1146" t="s">
        <v>120</v>
      </c>
      <c r="C1146" t="s">
        <v>4</v>
      </c>
      <c r="D1146" t="s">
        <v>47</v>
      </c>
      <c r="E1146" t="s">
        <v>2</v>
      </c>
      <c r="F1146" t="s">
        <v>63</v>
      </c>
      <c r="G1146" t="s">
        <v>10</v>
      </c>
      <c r="H1146">
        <v>382.32</v>
      </c>
      <c r="I1146">
        <v>424.8</v>
      </c>
      <c r="J1146">
        <v>472</v>
      </c>
      <c r="K1146">
        <v>550</v>
      </c>
      <c r="L1146" t="s">
        <v>48</v>
      </c>
      <c r="M1146" s="11">
        <v>26000</v>
      </c>
      <c r="Q1146" s="61" t="str">
        <f t="shared" si="35"/>
        <v>SWCG Swedish Consulting Group ABC1.1 IT- eller Digitaliseringsstrateg</v>
      </c>
      <c r="R1146" s="61">
        <v>382</v>
      </c>
      <c r="S1146" s="61">
        <v>425</v>
      </c>
      <c r="T1146" s="61">
        <v>472</v>
      </c>
      <c r="U1146" s="61">
        <v>550</v>
      </c>
      <c r="W1146" s="61">
        <f t="shared" si="36"/>
        <v>2.5999999999999999E-2</v>
      </c>
      <c r="Z1146" s="61"/>
      <c r="AA1146" s="61"/>
      <c r="AB1146" s="61"/>
      <c r="AC1146" s="61"/>
    </row>
    <row r="1147" spans="1:29" x14ac:dyDescent="0.35">
      <c r="A1147" t="s">
        <v>182</v>
      </c>
      <c r="B1147" t="s">
        <v>120</v>
      </c>
      <c r="C1147" t="s">
        <v>4</v>
      </c>
      <c r="D1147" t="s">
        <v>47</v>
      </c>
      <c r="E1147" t="s">
        <v>2</v>
      </c>
      <c r="F1147" t="s">
        <v>63</v>
      </c>
      <c r="G1147" t="s">
        <v>11</v>
      </c>
      <c r="H1147">
        <v>382.32</v>
      </c>
      <c r="I1147">
        <v>424.8</v>
      </c>
      <c r="J1147">
        <v>472</v>
      </c>
      <c r="K1147">
        <v>550</v>
      </c>
      <c r="L1147" t="s">
        <v>48</v>
      </c>
      <c r="M1147" s="11">
        <v>26000</v>
      </c>
      <c r="Q1147" s="61" t="str">
        <f t="shared" si="35"/>
        <v>SWCG Swedish Consulting Group ABC1.2 Modelleringsledare</v>
      </c>
      <c r="R1147" s="61">
        <v>382</v>
      </c>
      <c r="S1147" s="61">
        <v>425</v>
      </c>
      <c r="T1147" s="61">
        <v>472</v>
      </c>
      <c r="U1147" s="61">
        <v>550</v>
      </c>
      <c r="W1147" s="61">
        <f t="shared" si="36"/>
        <v>2.5999999999999999E-2</v>
      </c>
      <c r="Z1147" s="61"/>
      <c r="AA1147" s="61"/>
      <c r="AB1147" s="61"/>
      <c r="AC1147" s="61"/>
    </row>
    <row r="1148" spans="1:29" x14ac:dyDescent="0.35">
      <c r="A1148" t="s">
        <v>182</v>
      </c>
      <c r="B1148" t="s">
        <v>120</v>
      </c>
      <c r="C1148" t="s">
        <v>4</v>
      </c>
      <c r="D1148" t="s">
        <v>47</v>
      </c>
      <c r="E1148" t="s">
        <v>2</v>
      </c>
      <c r="F1148" t="s">
        <v>63</v>
      </c>
      <c r="G1148" t="s">
        <v>49</v>
      </c>
      <c r="H1148">
        <v>382.32</v>
      </c>
      <c r="I1148">
        <v>424.8</v>
      </c>
      <c r="J1148">
        <v>472</v>
      </c>
      <c r="K1148">
        <v>550</v>
      </c>
      <c r="L1148" t="s">
        <v>48</v>
      </c>
      <c r="M1148" s="11">
        <v>26000</v>
      </c>
      <c r="Q1148" s="61" t="str">
        <f t="shared" si="35"/>
        <v>SWCG Swedish Consulting Group ABC1.3 Kravställare/Kravanalytiker</v>
      </c>
      <c r="R1148" s="61">
        <v>382</v>
      </c>
      <c r="S1148" s="61">
        <v>425</v>
      </c>
      <c r="T1148" s="61">
        <v>472</v>
      </c>
      <c r="U1148" s="61">
        <v>550</v>
      </c>
      <c r="W1148" s="61">
        <f t="shared" si="36"/>
        <v>2.5999999999999999E-2</v>
      </c>
      <c r="Z1148" s="61"/>
      <c r="AA1148" s="61"/>
      <c r="AB1148" s="61"/>
      <c r="AC1148" s="61"/>
    </row>
    <row r="1149" spans="1:29" x14ac:dyDescent="0.35">
      <c r="A1149" t="s">
        <v>182</v>
      </c>
      <c r="B1149" t="s">
        <v>120</v>
      </c>
      <c r="C1149" t="s">
        <v>4</v>
      </c>
      <c r="D1149" t="s">
        <v>47</v>
      </c>
      <c r="E1149" t="s">
        <v>2</v>
      </c>
      <c r="F1149" t="s">
        <v>63</v>
      </c>
      <c r="G1149" t="s">
        <v>12</v>
      </c>
      <c r="H1149">
        <v>382.32</v>
      </c>
      <c r="I1149">
        <v>424.8</v>
      </c>
      <c r="J1149">
        <v>472</v>
      </c>
      <c r="K1149">
        <v>550</v>
      </c>
      <c r="L1149" t="s">
        <v>48</v>
      </c>
      <c r="M1149" s="11">
        <v>26000</v>
      </c>
      <c r="Q1149" s="61" t="str">
        <f t="shared" si="35"/>
        <v>SWCG Swedish Consulting Group ABC1.4 Metodstöd</v>
      </c>
      <c r="R1149" s="61">
        <v>382</v>
      </c>
      <c r="S1149" s="61">
        <v>425</v>
      </c>
      <c r="T1149" s="61">
        <v>472</v>
      </c>
      <c r="U1149" s="61">
        <v>550</v>
      </c>
      <c r="W1149" s="61">
        <f t="shared" si="36"/>
        <v>2.5999999999999999E-2</v>
      </c>
      <c r="Z1149" s="61"/>
      <c r="AA1149" s="61"/>
      <c r="AB1149" s="61"/>
      <c r="AC1149" s="61"/>
    </row>
    <row r="1150" spans="1:29" x14ac:dyDescent="0.35">
      <c r="A1150" t="s">
        <v>182</v>
      </c>
      <c r="B1150" t="s">
        <v>120</v>
      </c>
      <c r="C1150" t="s">
        <v>4</v>
      </c>
      <c r="D1150" t="s">
        <v>50</v>
      </c>
      <c r="E1150" t="s">
        <v>2</v>
      </c>
      <c r="F1150" t="s">
        <v>63</v>
      </c>
      <c r="G1150" t="s">
        <v>13</v>
      </c>
      <c r="H1150">
        <v>410.40000000000003</v>
      </c>
      <c r="I1150">
        <v>456</v>
      </c>
      <c r="J1150">
        <v>651</v>
      </c>
      <c r="K1150">
        <v>930</v>
      </c>
      <c r="L1150" t="s">
        <v>48</v>
      </c>
      <c r="M1150" s="11">
        <v>26000</v>
      </c>
      <c r="Q1150" s="61" t="str">
        <f t="shared" si="35"/>
        <v>SWCG Swedish Consulting Group ABC2.1 Projektledare</v>
      </c>
      <c r="R1150" s="61">
        <v>410</v>
      </c>
      <c r="S1150" s="61">
        <v>456</v>
      </c>
      <c r="T1150" s="61">
        <v>651</v>
      </c>
      <c r="U1150" s="61">
        <v>930</v>
      </c>
      <c r="W1150" s="61">
        <f t="shared" si="36"/>
        <v>2.5999999999999999E-2</v>
      </c>
      <c r="Z1150" s="61"/>
      <c r="AA1150" s="61"/>
      <c r="AB1150" s="61"/>
      <c r="AC1150" s="61"/>
    </row>
    <row r="1151" spans="1:29" x14ac:dyDescent="0.35">
      <c r="A1151" t="s">
        <v>182</v>
      </c>
      <c r="B1151" t="s">
        <v>120</v>
      </c>
      <c r="C1151" t="s">
        <v>4</v>
      </c>
      <c r="D1151" t="s">
        <v>50</v>
      </c>
      <c r="E1151" t="s">
        <v>2</v>
      </c>
      <c r="F1151" t="s">
        <v>63</v>
      </c>
      <c r="G1151" t="s">
        <v>14</v>
      </c>
      <c r="H1151">
        <v>410.40000000000003</v>
      </c>
      <c r="I1151">
        <v>456</v>
      </c>
      <c r="J1151">
        <v>651</v>
      </c>
      <c r="K1151">
        <v>930</v>
      </c>
      <c r="L1151" t="s">
        <v>48</v>
      </c>
      <c r="M1151" s="11">
        <v>26000</v>
      </c>
      <c r="Q1151" s="61" t="str">
        <f t="shared" si="35"/>
        <v>SWCG Swedish Consulting Group ABC2.2 Teknisk projektledare</v>
      </c>
      <c r="R1151" s="61">
        <v>410</v>
      </c>
      <c r="S1151" s="61">
        <v>456</v>
      </c>
      <c r="T1151" s="61">
        <v>651</v>
      </c>
      <c r="U1151" s="61">
        <v>930</v>
      </c>
      <c r="W1151" s="61">
        <f t="shared" si="36"/>
        <v>2.5999999999999999E-2</v>
      </c>
      <c r="Z1151" s="61"/>
      <c r="AA1151" s="61"/>
      <c r="AB1151" s="61"/>
      <c r="AC1151" s="61"/>
    </row>
    <row r="1152" spans="1:29" x14ac:dyDescent="0.35">
      <c r="A1152" t="s">
        <v>182</v>
      </c>
      <c r="B1152" t="s">
        <v>120</v>
      </c>
      <c r="C1152" t="s">
        <v>4</v>
      </c>
      <c r="D1152" t="s">
        <v>50</v>
      </c>
      <c r="E1152" t="s">
        <v>2</v>
      </c>
      <c r="F1152" t="s">
        <v>63</v>
      </c>
      <c r="G1152" t="s">
        <v>15</v>
      </c>
      <c r="H1152">
        <v>410.40000000000003</v>
      </c>
      <c r="I1152">
        <v>456</v>
      </c>
      <c r="J1152">
        <v>651</v>
      </c>
      <c r="K1152">
        <v>930</v>
      </c>
      <c r="L1152" t="s">
        <v>48</v>
      </c>
      <c r="M1152" s="11">
        <v>26000</v>
      </c>
      <c r="Q1152" s="61" t="str">
        <f t="shared" si="35"/>
        <v>SWCG Swedish Consulting Group ABC2.3 Process-/Förändringsledare</v>
      </c>
      <c r="R1152" s="61">
        <v>410</v>
      </c>
      <c r="S1152" s="61">
        <v>456</v>
      </c>
      <c r="T1152" s="61">
        <v>651</v>
      </c>
      <c r="U1152" s="61">
        <v>930</v>
      </c>
      <c r="W1152" s="61">
        <f t="shared" si="36"/>
        <v>2.5999999999999999E-2</v>
      </c>
      <c r="Z1152" s="61"/>
      <c r="AA1152" s="61"/>
      <c r="AB1152" s="61"/>
      <c r="AC1152" s="61"/>
    </row>
    <row r="1153" spans="1:29" x14ac:dyDescent="0.35">
      <c r="A1153" t="s">
        <v>182</v>
      </c>
      <c r="B1153" t="s">
        <v>120</v>
      </c>
      <c r="C1153" t="s">
        <v>4</v>
      </c>
      <c r="D1153" t="s">
        <v>50</v>
      </c>
      <c r="E1153" t="s">
        <v>2</v>
      </c>
      <c r="F1153" t="s">
        <v>63</v>
      </c>
      <c r="G1153" t="s">
        <v>16</v>
      </c>
      <c r="H1153">
        <v>410.40000000000003</v>
      </c>
      <c r="I1153">
        <v>456</v>
      </c>
      <c r="J1153">
        <v>651</v>
      </c>
      <c r="K1153">
        <v>930</v>
      </c>
      <c r="L1153" t="s">
        <v>48</v>
      </c>
      <c r="M1153" s="11">
        <v>26000</v>
      </c>
      <c r="Q1153" s="61" t="str">
        <f t="shared" si="35"/>
        <v>SWCG Swedish Consulting Group ABC2.4 Testledare</v>
      </c>
      <c r="R1153" s="61">
        <v>410</v>
      </c>
      <c r="S1153" s="61">
        <v>456</v>
      </c>
      <c r="T1153" s="61">
        <v>651</v>
      </c>
      <c r="U1153" s="61">
        <v>930</v>
      </c>
      <c r="W1153" s="61">
        <f t="shared" si="36"/>
        <v>2.5999999999999999E-2</v>
      </c>
      <c r="Z1153" s="61"/>
      <c r="AA1153" s="61"/>
      <c r="AB1153" s="61"/>
      <c r="AC1153" s="61"/>
    </row>
    <row r="1154" spans="1:29" x14ac:dyDescent="0.35">
      <c r="A1154" t="s">
        <v>182</v>
      </c>
      <c r="B1154" t="s">
        <v>120</v>
      </c>
      <c r="C1154" t="s">
        <v>4</v>
      </c>
      <c r="D1154" t="s">
        <v>50</v>
      </c>
      <c r="E1154" t="s">
        <v>2</v>
      </c>
      <c r="F1154" t="s">
        <v>63</v>
      </c>
      <c r="G1154" t="s">
        <v>17</v>
      </c>
      <c r="H1154">
        <v>410.40000000000003</v>
      </c>
      <c r="I1154">
        <v>456</v>
      </c>
      <c r="J1154">
        <v>651</v>
      </c>
      <c r="K1154">
        <v>930</v>
      </c>
      <c r="L1154" t="s">
        <v>48</v>
      </c>
      <c r="M1154" s="11">
        <v>26000</v>
      </c>
      <c r="Q1154" s="61" t="str">
        <f t="shared" si="35"/>
        <v>SWCG Swedish Consulting Group ABC2.5 IT-controller</v>
      </c>
      <c r="R1154" s="61">
        <v>410</v>
      </c>
      <c r="S1154" s="61">
        <v>456</v>
      </c>
      <c r="T1154" s="61">
        <v>651</v>
      </c>
      <c r="U1154" s="61">
        <v>930</v>
      </c>
      <c r="W1154" s="61">
        <f t="shared" si="36"/>
        <v>2.5999999999999999E-2</v>
      </c>
      <c r="Z1154" s="61"/>
      <c r="AA1154" s="61"/>
      <c r="AB1154" s="61"/>
      <c r="AC1154" s="61"/>
    </row>
    <row r="1155" spans="1:29" x14ac:dyDescent="0.35">
      <c r="A1155" t="s">
        <v>182</v>
      </c>
      <c r="B1155" t="s">
        <v>120</v>
      </c>
      <c r="C1155" t="s">
        <v>4</v>
      </c>
      <c r="D1155" t="s">
        <v>51</v>
      </c>
      <c r="E1155" t="s">
        <v>2</v>
      </c>
      <c r="F1155" t="s">
        <v>63</v>
      </c>
      <c r="G1155" t="s">
        <v>18</v>
      </c>
      <c r="H1155">
        <v>308.7</v>
      </c>
      <c r="I1155">
        <v>343</v>
      </c>
      <c r="J1155">
        <v>490</v>
      </c>
      <c r="K1155">
        <v>700</v>
      </c>
      <c r="L1155" t="s">
        <v>48</v>
      </c>
      <c r="M1155" s="11">
        <v>26000</v>
      </c>
      <c r="Q1155" s="61" t="str">
        <f t="shared" ref="Q1155:Q1218" si="37">$A1155&amp;$C1155&amp;$G1155</f>
        <v>SWCG Swedish Consulting Group ABC3.1 Systemutvecklare</v>
      </c>
      <c r="R1155" s="61">
        <v>309</v>
      </c>
      <c r="S1155" s="61">
        <v>343</v>
      </c>
      <c r="T1155" s="61">
        <v>490</v>
      </c>
      <c r="U1155" s="61">
        <v>700</v>
      </c>
      <c r="W1155" s="61">
        <f t="shared" ref="W1155:W1218" si="38">M1155/1000000</f>
        <v>2.5999999999999999E-2</v>
      </c>
      <c r="Z1155" s="61"/>
      <c r="AA1155" s="61"/>
      <c r="AB1155" s="61"/>
      <c r="AC1155" s="61"/>
    </row>
    <row r="1156" spans="1:29" x14ac:dyDescent="0.35">
      <c r="A1156" t="s">
        <v>182</v>
      </c>
      <c r="B1156" t="s">
        <v>120</v>
      </c>
      <c r="C1156" t="s">
        <v>4</v>
      </c>
      <c r="D1156" t="s">
        <v>51</v>
      </c>
      <c r="E1156" t="s">
        <v>2</v>
      </c>
      <c r="F1156" t="s">
        <v>63</v>
      </c>
      <c r="G1156" t="s">
        <v>19</v>
      </c>
      <c r="H1156">
        <v>308.7</v>
      </c>
      <c r="I1156">
        <v>343</v>
      </c>
      <c r="J1156">
        <v>490</v>
      </c>
      <c r="K1156">
        <v>700</v>
      </c>
      <c r="L1156" t="s">
        <v>48</v>
      </c>
      <c r="M1156" s="11">
        <v>26000</v>
      </c>
      <c r="Q1156" s="61" t="str">
        <f t="shared" si="37"/>
        <v>SWCG Swedish Consulting Group ABC3.2 Systemintegratör</v>
      </c>
      <c r="R1156" s="61">
        <v>309</v>
      </c>
      <c r="S1156" s="61">
        <v>343</v>
      </c>
      <c r="T1156" s="61">
        <v>490</v>
      </c>
      <c r="U1156" s="61">
        <v>700</v>
      </c>
      <c r="W1156" s="61">
        <f t="shared" si="38"/>
        <v>2.5999999999999999E-2</v>
      </c>
      <c r="Z1156" s="61"/>
      <c r="AA1156" s="61"/>
      <c r="AB1156" s="61"/>
      <c r="AC1156" s="61"/>
    </row>
    <row r="1157" spans="1:29" x14ac:dyDescent="0.35">
      <c r="A1157" t="s">
        <v>182</v>
      </c>
      <c r="B1157" t="s">
        <v>120</v>
      </c>
      <c r="C1157" t="s">
        <v>4</v>
      </c>
      <c r="D1157" t="s">
        <v>51</v>
      </c>
      <c r="E1157" t="s">
        <v>3</v>
      </c>
      <c r="F1157" t="s">
        <v>63</v>
      </c>
      <c r="G1157" t="s">
        <v>20</v>
      </c>
      <c r="H1157">
        <v>243</v>
      </c>
      <c r="I1157">
        <v>270</v>
      </c>
      <c r="J1157">
        <v>385</v>
      </c>
      <c r="K1157">
        <v>550</v>
      </c>
      <c r="L1157" t="s">
        <v>48</v>
      </c>
      <c r="M1157" s="11">
        <v>26000</v>
      </c>
      <c r="Q1157" s="61" t="str">
        <f t="shared" si="37"/>
        <v>SWCG Swedish Consulting Group ABC3.3 Tekniker</v>
      </c>
      <c r="R1157" s="61">
        <v>243</v>
      </c>
      <c r="S1157" s="61">
        <v>270</v>
      </c>
      <c r="T1157" s="61">
        <v>385</v>
      </c>
      <c r="U1157" s="61">
        <v>550</v>
      </c>
      <c r="W1157" s="61">
        <f t="shared" si="38"/>
        <v>2.5999999999999999E-2</v>
      </c>
      <c r="Z1157" s="61"/>
      <c r="AA1157" s="61"/>
      <c r="AB1157" s="61"/>
      <c r="AC1157" s="61"/>
    </row>
    <row r="1158" spans="1:29" x14ac:dyDescent="0.35">
      <c r="A1158" t="s">
        <v>182</v>
      </c>
      <c r="B1158" t="s">
        <v>120</v>
      </c>
      <c r="C1158" t="s">
        <v>4</v>
      </c>
      <c r="D1158" t="s">
        <v>51</v>
      </c>
      <c r="E1158" t="s">
        <v>3</v>
      </c>
      <c r="F1158" t="s">
        <v>63</v>
      </c>
      <c r="G1158" t="s">
        <v>21</v>
      </c>
      <c r="H1158">
        <v>243</v>
      </c>
      <c r="I1158">
        <v>270</v>
      </c>
      <c r="J1158">
        <v>385</v>
      </c>
      <c r="K1158">
        <v>550</v>
      </c>
      <c r="L1158" t="s">
        <v>48</v>
      </c>
      <c r="M1158" s="11">
        <v>26000</v>
      </c>
      <c r="Q1158" s="61" t="str">
        <f t="shared" si="37"/>
        <v>SWCG Swedish Consulting Group ABC3.4 Testare</v>
      </c>
      <c r="R1158" s="61">
        <v>243</v>
      </c>
      <c r="S1158" s="61">
        <v>270</v>
      </c>
      <c r="T1158" s="61">
        <v>385</v>
      </c>
      <c r="U1158" s="61">
        <v>550</v>
      </c>
      <c r="W1158" s="61">
        <f t="shared" si="38"/>
        <v>2.5999999999999999E-2</v>
      </c>
      <c r="Z1158" s="61"/>
      <c r="AA1158" s="61"/>
      <c r="AB1158" s="61"/>
      <c r="AC1158" s="61"/>
    </row>
    <row r="1159" spans="1:29" x14ac:dyDescent="0.35">
      <c r="A1159" t="s">
        <v>182</v>
      </c>
      <c r="B1159" t="s">
        <v>120</v>
      </c>
      <c r="C1159" t="s">
        <v>4</v>
      </c>
      <c r="D1159" t="s">
        <v>52</v>
      </c>
      <c r="E1159" t="s">
        <v>2</v>
      </c>
      <c r="F1159" t="s">
        <v>63</v>
      </c>
      <c r="G1159" t="s">
        <v>53</v>
      </c>
      <c r="H1159">
        <v>396.90000000000003</v>
      </c>
      <c r="I1159">
        <v>441</v>
      </c>
      <c r="J1159">
        <v>490</v>
      </c>
      <c r="K1159">
        <v>700</v>
      </c>
      <c r="L1159" t="s">
        <v>48</v>
      </c>
      <c r="M1159" s="11">
        <v>26000</v>
      </c>
      <c r="Q1159" s="61" t="str">
        <f t="shared" si="37"/>
        <v>SWCG Swedish Consulting Group ABC4.1 Enterprisearkitekt</v>
      </c>
      <c r="R1159" s="61">
        <v>397</v>
      </c>
      <c r="S1159" s="61">
        <v>441</v>
      </c>
      <c r="T1159" s="61">
        <v>490</v>
      </c>
      <c r="U1159" s="61">
        <v>700</v>
      </c>
      <c r="W1159" s="61">
        <f t="shared" si="38"/>
        <v>2.5999999999999999E-2</v>
      </c>
      <c r="Z1159" s="61"/>
      <c r="AA1159" s="61"/>
      <c r="AB1159" s="61"/>
      <c r="AC1159" s="61"/>
    </row>
    <row r="1160" spans="1:29" x14ac:dyDescent="0.35">
      <c r="A1160" t="s">
        <v>182</v>
      </c>
      <c r="B1160" t="s">
        <v>120</v>
      </c>
      <c r="C1160" t="s">
        <v>4</v>
      </c>
      <c r="D1160" t="s">
        <v>52</v>
      </c>
      <c r="E1160" t="s">
        <v>2</v>
      </c>
      <c r="F1160" t="s">
        <v>63</v>
      </c>
      <c r="G1160" t="s">
        <v>54</v>
      </c>
      <c r="H1160">
        <v>396.90000000000003</v>
      </c>
      <c r="I1160">
        <v>441</v>
      </c>
      <c r="J1160">
        <v>490</v>
      </c>
      <c r="K1160">
        <v>700</v>
      </c>
      <c r="L1160" t="s">
        <v>48</v>
      </c>
      <c r="M1160" s="11">
        <v>26000</v>
      </c>
      <c r="Q1160" s="61" t="str">
        <f t="shared" si="37"/>
        <v>SWCG Swedish Consulting Group ABC4.2 Verksamhetsarkitekt</v>
      </c>
      <c r="R1160" s="61">
        <v>397</v>
      </c>
      <c r="S1160" s="61">
        <v>441</v>
      </c>
      <c r="T1160" s="61">
        <v>490</v>
      </c>
      <c r="U1160" s="61">
        <v>700</v>
      </c>
      <c r="W1160" s="61">
        <f t="shared" si="38"/>
        <v>2.5999999999999999E-2</v>
      </c>
      <c r="Z1160" s="61"/>
      <c r="AA1160" s="61"/>
      <c r="AB1160" s="61"/>
      <c r="AC1160" s="61"/>
    </row>
    <row r="1161" spans="1:29" x14ac:dyDescent="0.35">
      <c r="A1161" t="s">
        <v>182</v>
      </c>
      <c r="B1161" t="s">
        <v>120</v>
      </c>
      <c r="C1161" t="s">
        <v>4</v>
      </c>
      <c r="D1161" t="s">
        <v>52</v>
      </c>
      <c r="E1161" t="s">
        <v>2</v>
      </c>
      <c r="F1161" t="s">
        <v>63</v>
      </c>
      <c r="G1161" t="s">
        <v>55</v>
      </c>
      <c r="H1161">
        <v>396.90000000000003</v>
      </c>
      <c r="I1161">
        <v>441</v>
      </c>
      <c r="J1161">
        <v>490</v>
      </c>
      <c r="K1161">
        <v>700</v>
      </c>
      <c r="L1161" t="s">
        <v>48</v>
      </c>
      <c r="M1161" s="11">
        <v>26000</v>
      </c>
      <c r="Q1161" s="61" t="str">
        <f t="shared" si="37"/>
        <v>SWCG Swedish Consulting Group ABC4.3 Lösningsarkitekt</v>
      </c>
      <c r="R1161" s="61">
        <v>397</v>
      </c>
      <c r="S1161" s="61">
        <v>441</v>
      </c>
      <c r="T1161" s="61">
        <v>490</v>
      </c>
      <c r="U1161" s="61">
        <v>700</v>
      </c>
      <c r="W1161" s="61">
        <f t="shared" si="38"/>
        <v>2.5999999999999999E-2</v>
      </c>
      <c r="Z1161" s="61"/>
      <c r="AA1161" s="61"/>
      <c r="AB1161" s="61"/>
      <c r="AC1161" s="61"/>
    </row>
    <row r="1162" spans="1:29" x14ac:dyDescent="0.35">
      <c r="A1162" t="s">
        <v>182</v>
      </c>
      <c r="B1162" t="s">
        <v>120</v>
      </c>
      <c r="C1162" t="s">
        <v>4</v>
      </c>
      <c r="D1162" t="s">
        <v>52</v>
      </c>
      <c r="E1162" t="s">
        <v>2</v>
      </c>
      <c r="F1162" t="s">
        <v>63</v>
      </c>
      <c r="G1162" t="s">
        <v>56</v>
      </c>
      <c r="H1162">
        <v>396.90000000000003</v>
      </c>
      <c r="I1162">
        <v>441</v>
      </c>
      <c r="J1162">
        <v>490</v>
      </c>
      <c r="K1162">
        <v>700</v>
      </c>
      <c r="L1162" t="s">
        <v>48</v>
      </c>
      <c r="M1162" s="11">
        <v>26000</v>
      </c>
      <c r="Q1162" s="61" t="str">
        <f t="shared" si="37"/>
        <v>SWCG Swedish Consulting Group ABC4.4 Mjukvaruarkitekt</v>
      </c>
      <c r="R1162" s="61">
        <v>397</v>
      </c>
      <c r="S1162" s="61">
        <v>441</v>
      </c>
      <c r="T1162" s="61">
        <v>490</v>
      </c>
      <c r="U1162" s="61">
        <v>700</v>
      </c>
      <c r="W1162" s="61">
        <f t="shared" si="38"/>
        <v>2.5999999999999999E-2</v>
      </c>
      <c r="Z1162" s="61"/>
      <c r="AA1162" s="61"/>
      <c r="AB1162" s="61"/>
      <c r="AC1162" s="61"/>
    </row>
    <row r="1163" spans="1:29" x14ac:dyDescent="0.35">
      <c r="A1163" t="s">
        <v>182</v>
      </c>
      <c r="B1163" t="s">
        <v>120</v>
      </c>
      <c r="C1163" t="s">
        <v>4</v>
      </c>
      <c r="D1163" t="s">
        <v>52</v>
      </c>
      <c r="E1163" t="s">
        <v>2</v>
      </c>
      <c r="F1163" t="s">
        <v>63</v>
      </c>
      <c r="G1163" t="s">
        <v>57</v>
      </c>
      <c r="H1163">
        <v>396.90000000000003</v>
      </c>
      <c r="I1163">
        <v>441</v>
      </c>
      <c r="J1163">
        <v>490</v>
      </c>
      <c r="K1163">
        <v>700</v>
      </c>
      <c r="L1163" t="s">
        <v>48</v>
      </c>
      <c r="M1163" s="11">
        <v>26000</v>
      </c>
      <c r="Q1163" s="61" t="str">
        <f t="shared" si="37"/>
        <v>SWCG Swedish Consulting Group ABC4.5 Infrastrukturarkitekt</v>
      </c>
      <c r="R1163" s="61">
        <v>397</v>
      </c>
      <c r="S1163" s="61">
        <v>441</v>
      </c>
      <c r="T1163" s="61">
        <v>490</v>
      </c>
      <c r="U1163" s="61">
        <v>700</v>
      </c>
      <c r="W1163" s="61">
        <f t="shared" si="38"/>
        <v>2.5999999999999999E-2</v>
      </c>
      <c r="Z1163" s="61"/>
      <c r="AA1163" s="61"/>
      <c r="AB1163" s="61"/>
      <c r="AC1163" s="61"/>
    </row>
    <row r="1164" spans="1:29" x14ac:dyDescent="0.35">
      <c r="A1164" t="s">
        <v>182</v>
      </c>
      <c r="B1164" t="s">
        <v>120</v>
      </c>
      <c r="C1164" t="s">
        <v>4</v>
      </c>
      <c r="D1164" t="s">
        <v>58</v>
      </c>
      <c r="E1164" t="s">
        <v>2</v>
      </c>
      <c r="F1164" t="s">
        <v>63</v>
      </c>
      <c r="G1164" t="s">
        <v>22</v>
      </c>
      <c r="H1164">
        <v>366.3</v>
      </c>
      <c r="I1164">
        <v>407</v>
      </c>
      <c r="J1164">
        <v>493</v>
      </c>
      <c r="K1164">
        <v>579</v>
      </c>
      <c r="L1164" t="s">
        <v>48</v>
      </c>
      <c r="M1164" s="11">
        <v>26000</v>
      </c>
      <c r="Q1164" s="61" t="str">
        <f t="shared" si="37"/>
        <v>SWCG Swedish Consulting Group ABC5.1 Säkerhetsstrateg/Säkerhetsanalytiker</v>
      </c>
      <c r="R1164" s="61">
        <v>366</v>
      </c>
      <c r="S1164" s="61">
        <v>407</v>
      </c>
      <c r="T1164" s="61">
        <v>493</v>
      </c>
      <c r="U1164" s="61">
        <v>579</v>
      </c>
      <c r="W1164" s="61">
        <f t="shared" si="38"/>
        <v>2.5999999999999999E-2</v>
      </c>
      <c r="Z1164" s="61"/>
      <c r="AA1164" s="61"/>
      <c r="AB1164" s="61"/>
      <c r="AC1164" s="61"/>
    </row>
    <row r="1165" spans="1:29" x14ac:dyDescent="0.35">
      <c r="A1165" t="s">
        <v>182</v>
      </c>
      <c r="B1165" t="s">
        <v>120</v>
      </c>
      <c r="C1165" t="s">
        <v>4</v>
      </c>
      <c r="D1165" t="s">
        <v>58</v>
      </c>
      <c r="E1165" t="s">
        <v>2</v>
      </c>
      <c r="F1165" t="s">
        <v>63</v>
      </c>
      <c r="G1165" t="s">
        <v>23</v>
      </c>
      <c r="H1165">
        <v>366.3</v>
      </c>
      <c r="I1165">
        <v>407</v>
      </c>
      <c r="J1165">
        <v>493</v>
      </c>
      <c r="K1165">
        <v>579</v>
      </c>
      <c r="L1165" t="s">
        <v>48</v>
      </c>
      <c r="M1165" s="11">
        <v>26000</v>
      </c>
      <c r="Q1165" s="61" t="str">
        <f t="shared" si="37"/>
        <v>SWCG Swedish Consulting Group ABC5.2 Risk Management</v>
      </c>
      <c r="R1165" s="61">
        <v>366</v>
      </c>
      <c r="S1165" s="61">
        <v>407</v>
      </c>
      <c r="T1165" s="61">
        <v>493</v>
      </c>
      <c r="U1165" s="61">
        <v>579</v>
      </c>
      <c r="W1165" s="61">
        <f t="shared" si="38"/>
        <v>2.5999999999999999E-2</v>
      </c>
      <c r="Z1165" s="61"/>
      <c r="AA1165" s="61"/>
      <c r="AB1165" s="61"/>
      <c r="AC1165" s="61"/>
    </row>
    <row r="1166" spans="1:29" x14ac:dyDescent="0.35">
      <c r="A1166" t="s">
        <v>182</v>
      </c>
      <c r="B1166" t="s">
        <v>120</v>
      </c>
      <c r="C1166" t="s">
        <v>4</v>
      </c>
      <c r="D1166" t="s">
        <v>58</v>
      </c>
      <c r="E1166" t="s">
        <v>3</v>
      </c>
      <c r="F1166" t="s">
        <v>63</v>
      </c>
      <c r="G1166" t="s">
        <v>24</v>
      </c>
      <c r="H1166">
        <v>366.3</v>
      </c>
      <c r="I1166">
        <v>407</v>
      </c>
      <c r="J1166">
        <v>493</v>
      </c>
      <c r="K1166">
        <v>579</v>
      </c>
      <c r="L1166" t="s">
        <v>48</v>
      </c>
      <c r="M1166" s="11">
        <v>26000</v>
      </c>
      <c r="Q1166" s="61" t="str">
        <f t="shared" si="37"/>
        <v>SWCG Swedish Consulting Group ABC5.3 Säkerhetstekniker</v>
      </c>
      <c r="R1166" s="61">
        <v>366</v>
      </c>
      <c r="S1166" s="61">
        <v>407</v>
      </c>
      <c r="T1166" s="61">
        <v>493</v>
      </c>
      <c r="U1166" s="61">
        <v>579</v>
      </c>
      <c r="W1166" s="61">
        <f t="shared" si="38"/>
        <v>2.5999999999999999E-2</v>
      </c>
      <c r="Z1166" s="61"/>
      <c r="AA1166" s="61"/>
      <c r="AB1166" s="61"/>
      <c r="AC1166" s="61"/>
    </row>
    <row r="1167" spans="1:29" x14ac:dyDescent="0.35">
      <c r="A1167" t="s">
        <v>182</v>
      </c>
      <c r="B1167" t="s">
        <v>120</v>
      </c>
      <c r="C1167" t="s">
        <v>4</v>
      </c>
      <c r="D1167" t="s">
        <v>59</v>
      </c>
      <c r="E1167" t="s">
        <v>2</v>
      </c>
      <c r="F1167" t="s">
        <v>63</v>
      </c>
      <c r="G1167" t="s">
        <v>60</v>
      </c>
      <c r="H1167">
        <v>351</v>
      </c>
      <c r="I1167">
        <v>390</v>
      </c>
      <c r="J1167">
        <v>472</v>
      </c>
      <c r="K1167">
        <v>555</v>
      </c>
      <c r="L1167" t="s">
        <v>48</v>
      </c>
      <c r="M1167" s="11">
        <v>26000</v>
      </c>
      <c r="Q1167" s="61" t="str">
        <f t="shared" si="37"/>
        <v>SWCG Swedish Consulting Group ABC6.1 Webbstrateg</v>
      </c>
      <c r="R1167" s="61">
        <v>351</v>
      </c>
      <c r="S1167" s="61">
        <v>390</v>
      </c>
      <c r="T1167" s="61">
        <v>472</v>
      </c>
      <c r="U1167" s="61">
        <v>555</v>
      </c>
      <c r="W1167" s="61">
        <f t="shared" si="38"/>
        <v>2.5999999999999999E-2</v>
      </c>
      <c r="Z1167" s="61"/>
      <c r="AA1167" s="61"/>
      <c r="AB1167" s="61"/>
      <c r="AC1167" s="61"/>
    </row>
    <row r="1168" spans="1:29" x14ac:dyDescent="0.35">
      <c r="A1168" t="s">
        <v>182</v>
      </c>
      <c r="B1168" t="s">
        <v>120</v>
      </c>
      <c r="C1168" t="s">
        <v>4</v>
      </c>
      <c r="D1168" t="s">
        <v>59</v>
      </c>
      <c r="E1168" t="s">
        <v>2</v>
      </c>
      <c r="F1168" t="s">
        <v>63</v>
      </c>
      <c r="G1168" t="s">
        <v>25</v>
      </c>
      <c r="H1168">
        <v>351</v>
      </c>
      <c r="I1168">
        <v>390</v>
      </c>
      <c r="J1168">
        <v>472</v>
      </c>
      <c r="K1168">
        <v>555</v>
      </c>
      <c r="L1168" t="s">
        <v>48</v>
      </c>
      <c r="M1168" s="11">
        <v>26000</v>
      </c>
      <c r="Q1168" s="61" t="str">
        <f t="shared" si="37"/>
        <v>SWCG Swedish Consulting Group ABC6.2 Interaktionsdesigner</v>
      </c>
      <c r="R1168" s="61">
        <v>351</v>
      </c>
      <c r="S1168" s="61">
        <v>390</v>
      </c>
      <c r="T1168" s="61">
        <v>472</v>
      </c>
      <c r="U1168" s="61">
        <v>555</v>
      </c>
      <c r="W1168" s="61">
        <f t="shared" si="38"/>
        <v>2.5999999999999999E-2</v>
      </c>
      <c r="Z1168" s="61"/>
      <c r="AA1168" s="61"/>
      <c r="AB1168" s="61"/>
      <c r="AC1168" s="61"/>
    </row>
    <row r="1169" spans="1:29" x14ac:dyDescent="0.35">
      <c r="A1169" t="s">
        <v>182</v>
      </c>
      <c r="B1169" t="s">
        <v>120</v>
      </c>
      <c r="C1169" t="s">
        <v>4</v>
      </c>
      <c r="D1169" t="s">
        <v>59</v>
      </c>
      <c r="E1169" t="s">
        <v>2</v>
      </c>
      <c r="F1169" t="s">
        <v>63</v>
      </c>
      <c r="G1169" t="s">
        <v>26</v>
      </c>
      <c r="H1169">
        <v>351</v>
      </c>
      <c r="I1169">
        <v>390</v>
      </c>
      <c r="J1169">
        <v>472</v>
      </c>
      <c r="K1169">
        <v>555</v>
      </c>
      <c r="L1169" t="s">
        <v>48</v>
      </c>
      <c r="M1169" s="11">
        <v>26000</v>
      </c>
      <c r="Q1169" s="61" t="str">
        <f t="shared" si="37"/>
        <v>SWCG Swedish Consulting Group ABC6.3 Grafisk formgivare</v>
      </c>
      <c r="R1169" s="61">
        <v>351</v>
      </c>
      <c r="S1169" s="61">
        <v>390</v>
      </c>
      <c r="T1169" s="61">
        <v>472</v>
      </c>
      <c r="U1169" s="61">
        <v>555</v>
      </c>
      <c r="W1169" s="61">
        <f t="shared" si="38"/>
        <v>2.5999999999999999E-2</v>
      </c>
      <c r="Z1169" s="61"/>
      <c r="AA1169" s="61"/>
      <c r="AB1169" s="61"/>
      <c r="AC1169" s="61"/>
    </row>
    <row r="1170" spans="1:29" x14ac:dyDescent="0.35">
      <c r="A1170" t="s">
        <v>182</v>
      </c>
      <c r="B1170" t="s">
        <v>120</v>
      </c>
      <c r="C1170" t="s">
        <v>4</v>
      </c>
      <c r="D1170" t="s">
        <v>59</v>
      </c>
      <c r="E1170" t="s">
        <v>3</v>
      </c>
      <c r="F1170" t="s">
        <v>63</v>
      </c>
      <c r="G1170" t="s">
        <v>27</v>
      </c>
      <c r="H1170">
        <v>351</v>
      </c>
      <c r="I1170">
        <v>390</v>
      </c>
      <c r="J1170">
        <v>472</v>
      </c>
      <c r="K1170">
        <v>555</v>
      </c>
      <c r="L1170" t="s">
        <v>48</v>
      </c>
      <c r="M1170" s="11">
        <v>26000</v>
      </c>
      <c r="Q1170" s="61" t="str">
        <f t="shared" si="37"/>
        <v>SWCG Swedish Consulting Group ABC6.4 Testare av användbarhet</v>
      </c>
      <c r="R1170" s="61">
        <v>351</v>
      </c>
      <c r="S1170" s="61">
        <v>390</v>
      </c>
      <c r="T1170" s="61">
        <v>472</v>
      </c>
      <c r="U1170" s="61">
        <v>555</v>
      </c>
      <c r="W1170" s="61">
        <f t="shared" si="38"/>
        <v>2.5999999999999999E-2</v>
      </c>
      <c r="Z1170" s="61"/>
      <c r="AA1170" s="61"/>
      <c r="AB1170" s="61"/>
      <c r="AC1170" s="61"/>
    </row>
    <row r="1171" spans="1:29" x14ac:dyDescent="0.35">
      <c r="A1171" t="s">
        <v>182</v>
      </c>
      <c r="B1171" t="s">
        <v>120</v>
      </c>
      <c r="C1171" t="s">
        <v>4</v>
      </c>
      <c r="D1171" t="s">
        <v>61</v>
      </c>
      <c r="E1171" t="s">
        <v>2</v>
      </c>
      <c r="F1171" t="s">
        <v>63</v>
      </c>
      <c r="G1171" t="s">
        <v>62</v>
      </c>
      <c r="H1171">
        <v>206.1</v>
      </c>
      <c r="I1171">
        <v>229</v>
      </c>
      <c r="J1171">
        <v>326</v>
      </c>
      <c r="K1171">
        <v>465</v>
      </c>
      <c r="L1171" t="s">
        <v>48</v>
      </c>
      <c r="M1171" s="11">
        <v>26000</v>
      </c>
      <c r="Q1171" s="61" t="str">
        <f t="shared" si="37"/>
        <v>SWCG Swedish Consulting Group ABC7.1 Teknikstöd – på plats</v>
      </c>
      <c r="R1171" s="61">
        <v>206</v>
      </c>
      <c r="S1171" s="61">
        <v>229</v>
      </c>
      <c r="T1171" s="61">
        <v>326</v>
      </c>
      <c r="U1171" s="61">
        <v>465</v>
      </c>
      <c r="W1171" s="61">
        <f t="shared" si="38"/>
        <v>2.5999999999999999E-2</v>
      </c>
      <c r="Z1171" s="61"/>
      <c r="AA1171" s="61"/>
      <c r="AB1171" s="61"/>
      <c r="AC1171" s="61"/>
    </row>
    <row r="1172" spans="1:29" x14ac:dyDescent="0.35">
      <c r="A1172" t="s">
        <v>182</v>
      </c>
      <c r="B1172" t="s">
        <v>120</v>
      </c>
      <c r="C1172" t="s">
        <v>5</v>
      </c>
      <c r="D1172" t="s">
        <v>47</v>
      </c>
      <c r="E1172" t="s">
        <v>2</v>
      </c>
      <c r="F1172" t="s">
        <v>63</v>
      </c>
      <c r="G1172" t="s">
        <v>10</v>
      </c>
      <c r="H1172">
        <v>382.32</v>
      </c>
      <c r="I1172">
        <v>424.8</v>
      </c>
      <c r="J1172">
        <v>472</v>
      </c>
      <c r="K1172">
        <v>550</v>
      </c>
      <c r="L1172" t="s">
        <v>48</v>
      </c>
      <c r="M1172" s="11">
        <v>22000</v>
      </c>
      <c r="Q1172" s="61" t="str">
        <f t="shared" si="37"/>
        <v>SWCG Swedish Consulting Group ABD1.1 IT- eller Digitaliseringsstrateg</v>
      </c>
      <c r="R1172" s="61">
        <v>382</v>
      </c>
      <c r="S1172" s="61">
        <v>425</v>
      </c>
      <c r="T1172" s="61">
        <v>472</v>
      </c>
      <c r="U1172" s="61">
        <v>550</v>
      </c>
      <c r="W1172" s="61">
        <f t="shared" si="38"/>
        <v>2.1999999999999999E-2</v>
      </c>
      <c r="Z1172" s="61"/>
      <c r="AA1172" s="61"/>
      <c r="AB1172" s="61"/>
      <c r="AC1172" s="61"/>
    </row>
    <row r="1173" spans="1:29" x14ac:dyDescent="0.35">
      <c r="A1173" t="s">
        <v>182</v>
      </c>
      <c r="B1173" t="s">
        <v>120</v>
      </c>
      <c r="C1173" t="s">
        <v>5</v>
      </c>
      <c r="D1173" t="s">
        <v>47</v>
      </c>
      <c r="E1173" t="s">
        <v>2</v>
      </c>
      <c r="F1173" t="s">
        <v>63</v>
      </c>
      <c r="G1173" t="s">
        <v>11</v>
      </c>
      <c r="H1173">
        <v>382.32</v>
      </c>
      <c r="I1173">
        <v>424.8</v>
      </c>
      <c r="J1173">
        <v>472</v>
      </c>
      <c r="K1173">
        <v>550</v>
      </c>
      <c r="L1173" t="s">
        <v>48</v>
      </c>
      <c r="M1173" s="11">
        <v>22000</v>
      </c>
      <c r="Q1173" s="61" t="str">
        <f t="shared" si="37"/>
        <v>SWCG Swedish Consulting Group ABD1.2 Modelleringsledare</v>
      </c>
      <c r="R1173" s="61">
        <v>382</v>
      </c>
      <c r="S1173" s="61">
        <v>425</v>
      </c>
      <c r="T1173" s="61">
        <v>472</v>
      </c>
      <c r="U1173" s="61">
        <v>550</v>
      </c>
      <c r="W1173" s="61">
        <f t="shared" si="38"/>
        <v>2.1999999999999999E-2</v>
      </c>
      <c r="Z1173" s="61"/>
      <c r="AA1173" s="61"/>
      <c r="AB1173" s="61"/>
      <c r="AC1173" s="61"/>
    </row>
    <row r="1174" spans="1:29" x14ac:dyDescent="0.35">
      <c r="A1174" t="s">
        <v>182</v>
      </c>
      <c r="B1174" t="s">
        <v>120</v>
      </c>
      <c r="C1174" t="s">
        <v>5</v>
      </c>
      <c r="D1174" t="s">
        <v>47</v>
      </c>
      <c r="E1174" t="s">
        <v>2</v>
      </c>
      <c r="F1174" t="s">
        <v>63</v>
      </c>
      <c r="G1174" t="s">
        <v>49</v>
      </c>
      <c r="H1174">
        <v>382.32</v>
      </c>
      <c r="I1174">
        <v>424.8</v>
      </c>
      <c r="J1174">
        <v>472</v>
      </c>
      <c r="K1174">
        <v>550</v>
      </c>
      <c r="L1174" t="s">
        <v>48</v>
      </c>
      <c r="M1174" s="11">
        <v>22000</v>
      </c>
      <c r="Q1174" s="61" t="str">
        <f t="shared" si="37"/>
        <v>SWCG Swedish Consulting Group ABD1.3 Kravställare/Kravanalytiker</v>
      </c>
      <c r="R1174" s="61">
        <v>382</v>
      </c>
      <c r="S1174" s="61">
        <v>425</v>
      </c>
      <c r="T1174" s="61">
        <v>472</v>
      </c>
      <c r="U1174" s="61">
        <v>550</v>
      </c>
      <c r="W1174" s="61">
        <f t="shared" si="38"/>
        <v>2.1999999999999999E-2</v>
      </c>
      <c r="Z1174" s="61"/>
      <c r="AA1174" s="61"/>
      <c r="AB1174" s="61"/>
      <c r="AC1174" s="61"/>
    </row>
    <row r="1175" spans="1:29" x14ac:dyDescent="0.35">
      <c r="A1175" t="s">
        <v>182</v>
      </c>
      <c r="B1175" t="s">
        <v>120</v>
      </c>
      <c r="C1175" t="s">
        <v>5</v>
      </c>
      <c r="D1175" t="s">
        <v>47</v>
      </c>
      <c r="E1175" t="s">
        <v>2</v>
      </c>
      <c r="F1175" t="s">
        <v>63</v>
      </c>
      <c r="G1175" t="s">
        <v>12</v>
      </c>
      <c r="H1175">
        <v>382.32</v>
      </c>
      <c r="I1175">
        <v>424.8</v>
      </c>
      <c r="J1175">
        <v>472</v>
      </c>
      <c r="K1175">
        <v>550</v>
      </c>
      <c r="L1175" t="s">
        <v>48</v>
      </c>
      <c r="M1175" s="11">
        <v>22000</v>
      </c>
      <c r="Q1175" s="61" t="str">
        <f t="shared" si="37"/>
        <v>SWCG Swedish Consulting Group ABD1.4 Metodstöd</v>
      </c>
      <c r="R1175" s="61">
        <v>382</v>
      </c>
      <c r="S1175" s="61">
        <v>425</v>
      </c>
      <c r="T1175" s="61">
        <v>472</v>
      </c>
      <c r="U1175" s="61">
        <v>550</v>
      </c>
      <c r="W1175" s="61">
        <f t="shared" si="38"/>
        <v>2.1999999999999999E-2</v>
      </c>
      <c r="Z1175" s="61"/>
      <c r="AA1175" s="61"/>
      <c r="AB1175" s="61"/>
      <c r="AC1175" s="61"/>
    </row>
    <row r="1176" spans="1:29" x14ac:dyDescent="0.35">
      <c r="A1176" t="s">
        <v>182</v>
      </c>
      <c r="B1176" t="s">
        <v>120</v>
      </c>
      <c r="C1176" t="s">
        <v>5</v>
      </c>
      <c r="D1176" t="s">
        <v>50</v>
      </c>
      <c r="E1176" t="s">
        <v>2</v>
      </c>
      <c r="F1176" t="s">
        <v>63</v>
      </c>
      <c r="G1176" t="s">
        <v>13</v>
      </c>
      <c r="H1176">
        <v>423.90000000000003</v>
      </c>
      <c r="I1176">
        <v>471</v>
      </c>
      <c r="J1176">
        <v>672</v>
      </c>
      <c r="K1176">
        <v>960</v>
      </c>
      <c r="L1176" t="s">
        <v>48</v>
      </c>
      <c r="M1176" s="11">
        <v>22000</v>
      </c>
      <c r="Q1176" s="61" t="str">
        <f t="shared" si="37"/>
        <v>SWCG Swedish Consulting Group ABD2.1 Projektledare</v>
      </c>
      <c r="R1176" s="61">
        <v>424</v>
      </c>
      <c r="S1176" s="61">
        <v>471</v>
      </c>
      <c r="T1176" s="61">
        <v>672</v>
      </c>
      <c r="U1176" s="61">
        <v>960</v>
      </c>
      <c r="W1176" s="61">
        <f t="shared" si="38"/>
        <v>2.1999999999999999E-2</v>
      </c>
      <c r="Z1176" s="61"/>
      <c r="AA1176" s="61"/>
      <c r="AB1176" s="61"/>
      <c r="AC1176" s="61"/>
    </row>
    <row r="1177" spans="1:29" x14ac:dyDescent="0.35">
      <c r="A1177" t="s">
        <v>182</v>
      </c>
      <c r="B1177" t="s">
        <v>120</v>
      </c>
      <c r="C1177" t="s">
        <v>5</v>
      </c>
      <c r="D1177" t="s">
        <v>50</v>
      </c>
      <c r="E1177" t="s">
        <v>2</v>
      </c>
      <c r="F1177" t="s">
        <v>63</v>
      </c>
      <c r="G1177" t="s">
        <v>14</v>
      </c>
      <c r="H1177">
        <v>423.90000000000003</v>
      </c>
      <c r="I1177">
        <v>471</v>
      </c>
      <c r="J1177">
        <v>672</v>
      </c>
      <c r="K1177">
        <v>960</v>
      </c>
      <c r="L1177" t="s">
        <v>48</v>
      </c>
      <c r="M1177" s="11">
        <v>22000</v>
      </c>
      <c r="Q1177" s="61" t="str">
        <f t="shared" si="37"/>
        <v>SWCG Swedish Consulting Group ABD2.2 Teknisk projektledare</v>
      </c>
      <c r="R1177" s="61">
        <v>424</v>
      </c>
      <c r="S1177" s="61">
        <v>471</v>
      </c>
      <c r="T1177" s="61">
        <v>672</v>
      </c>
      <c r="U1177" s="61">
        <v>960</v>
      </c>
      <c r="W1177" s="61">
        <f t="shared" si="38"/>
        <v>2.1999999999999999E-2</v>
      </c>
      <c r="Z1177" s="61"/>
      <c r="AA1177" s="61"/>
      <c r="AB1177" s="61"/>
      <c r="AC1177" s="61"/>
    </row>
    <row r="1178" spans="1:29" x14ac:dyDescent="0.35">
      <c r="A1178" t="s">
        <v>182</v>
      </c>
      <c r="B1178" t="s">
        <v>120</v>
      </c>
      <c r="C1178" t="s">
        <v>5</v>
      </c>
      <c r="D1178" t="s">
        <v>50</v>
      </c>
      <c r="E1178" t="s">
        <v>2</v>
      </c>
      <c r="F1178" t="s">
        <v>63</v>
      </c>
      <c r="G1178" t="s">
        <v>15</v>
      </c>
      <c r="H1178">
        <v>423.90000000000003</v>
      </c>
      <c r="I1178">
        <v>471</v>
      </c>
      <c r="J1178">
        <v>672</v>
      </c>
      <c r="K1178">
        <v>960</v>
      </c>
      <c r="L1178" t="s">
        <v>48</v>
      </c>
      <c r="M1178" s="11">
        <v>22000</v>
      </c>
      <c r="Q1178" s="61" t="str">
        <f t="shared" si="37"/>
        <v>SWCG Swedish Consulting Group ABD2.3 Process-/Förändringsledare</v>
      </c>
      <c r="R1178" s="61">
        <v>424</v>
      </c>
      <c r="S1178" s="61">
        <v>471</v>
      </c>
      <c r="T1178" s="61">
        <v>672</v>
      </c>
      <c r="U1178" s="61">
        <v>960</v>
      </c>
      <c r="W1178" s="61">
        <f t="shared" si="38"/>
        <v>2.1999999999999999E-2</v>
      </c>
      <c r="Z1178" s="61"/>
      <c r="AA1178" s="61"/>
      <c r="AB1178" s="61"/>
      <c r="AC1178" s="61"/>
    </row>
    <row r="1179" spans="1:29" x14ac:dyDescent="0.35">
      <c r="A1179" t="s">
        <v>182</v>
      </c>
      <c r="B1179" t="s">
        <v>120</v>
      </c>
      <c r="C1179" t="s">
        <v>5</v>
      </c>
      <c r="D1179" t="s">
        <v>50</v>
      </c>
      <c r="E1179" t="s">
        <v>2</v>
      </c>
      <c r="F1179" t="s">
        <v>63</v>
      </c>
      <c r="G1179" t="s">
        <v>16</v>
      </c>
      <c r="H1179">
        <v>423.90000000000003</v>
      </c>
      <c r="I1179">
        <v>471</v>
      </c>
      <c r="J1179">
        <v>672</v>
      </c>
      <c r="K1179">
        <v>960</v>
      </c>
      <c r="L1179" t="s">
        <v>48</v>
      </c>
      <c r="M1179" s="11">
        <v>22000</v>
      </c>
      <c r="Q1179" s="61" t="str">
        <f t="shared" si="37"/>
        <v>SWCG Swedish Consulting Group ABD2.4 Testledare</v>
      </c>
      <c r="R1179" s="61">
        <v>424</v>
      </c>
      <c r="S1179" s="61">
        <v>471</v>
      </c>
      <c r="T1179" s="61">
        <v>672</v>
      </c>
      <c r="U1179" s="61">
        <v>960</v>
      </c>
      <c r="W1179" s="61">
        <f t="shared" si="38"/>
        <v>2.1999999999999999E-2</v>
      </c>
      <c r="Z1179" s="61"/>
      <c r="AA1179" s="61"/>
      <c r="AB1179" s="61"/>
      <c r="AC1179" s="61"/>
    </row>
    <row r="1180" spans="1:29" x14ac:dyDescent="0.35">
      <c r="A1180" t="s">
        <v>182</v>
      </c>
      <c r="B1180" t="s">
        <v>120</v>
      </c>
      <c r="C1180" t="s">
        <v>5</v>
      </c>
      <c r="D1180" t="s">
        <v>50</v>
      </c>
      <c r="E1180" t="s">
        <v>2</v>
      </c>
      <c r="F1180" t="s">
        <v>63</v>
      </c>
      <c r="G1180" t="s">
        <v>17</v>
      </c>
      <c r="H1180">
        <v>423.90000000000003</v>
      </c>
      <c r="I1180">
        <v>471</v>
      </c>
      <c r="J1180">
        <v>672</v>
      </c>
      <c r="K1180">
        <v>960</v>
      </c>
      <c r="L1180" t="s">
        <v>48</v>
      </c>
      <c r="M1180" s="11">
        <v>22000</v>
      </c>
      <c r="Q1180" s="61" t="str">
        <f t="shared" si="37"/>
        <v>SWCG Swedish Consulting Group ABD2.5 IT-controller</v>
      </c>
      <c r="R1180" s="61">
        <v>424</v>
      </c>
      <c r="S1180" s="61">
        <v>471</v>
      </c>
      <c r="T1180" s="61">
        <v>672</v>
      </c>
      <c r="U1180" s="61">
        <v>960</v>
      </c>
      <c r="W1180" s="61">
        <f t="shared" si="38"/>
        <v>2.1999999999999999E-2</v>
      </c>
      <c r="Z1180" s="61"/>
      <c r="AA1180" s="61"/>
      <c r="AB1180" s="61"/>
      <c r="AC1180" s="61"/>
    </row>
    <row r="1181" spans="1:29" x14ac:dyDescent="0.35">
      <c r="A1181" t="s">
        <v>182</v>
      </c>
      <c r="B1181" t="s">
        <v>120</v>
      </c>
      <c r="C1181" t="s">
        <v>5</v>
      </c>
      <c r="D1181" t="s">
        <v>51</v>
      </c>
      <c r="E1181" t="s">
        <v>2</v>
      </c>
      <c r="F1181" t="s">
        <v>63</v>
      </c>
      <c r="G1181" t="s">
        <v>18</v>
      </c>
      <c r="H1181">
        <v>317.7</v>
      </c>
      <c r="I1181">
        <v>353</v>
      </c>
      <c r="J1181">
        <v>504</v>
      </c>
      <c r="K1181">
        <v>720</v>
      </c>
      <c r="L1181" t="s">
        <v>48</v>
      </c>
      <c r="M1181" s="11">
        <v>22000</v>
      </c>
      <c r="Q1181" s="61" t="str">
        <f t="shared" si="37"/>
        <v>SWCG Swedish Consulting Group ABD3.1 Systemutvecklare</v>
      </c>
      <c r="R1181" s="61">
        <v>318</v>
      </c>
      <c r="S1181" s="61">
        <v>353</v>
      </c>
      <c r="T1181" s="61">
        <v>504</v>
      </c>
      <c r="U1181" s="61">
        <v>720</v>
      </c>
      <c r="W1181" s="61">
        <f t="shared" si="38"/>
        <v>2.1999999999999999E-2</v>
      </c>
      <c r="Z1181" s="61"/>
      <c r="AA1181" s="61"/>
      <c r="AB1181" s="61"/>
      <c r="AC1181" s="61"/>
    </row>
    <row r="1182" spans="1:29" x14ac:dyDescent="0.35">
      <c r="A1182" t="s">
        <v>182</v>
      </c>
      <c r="B1182" t="s">
        <v>120</v>
      </c>
      <c r="C1182" t="s">
        <v>5</v>
      </c>
      <c r="D1182" t="s">
        <v>51</v>
      </c>
      <c r="E1182" t="s">
        <v>2</v>
      </c>
      <c r="F1182" t="s">
        <v>63</v>
      </c>
      <c r="G1182" t="s">
        <v>19</v>
      </c>
      <c r="H1182">
        <v>317.7</v>
      </c>
      <c r="I1182">
        <v>353</v>
      </c>
      <c r="J1182">
        <v>504</v>
      </c>
      <c r="K1182">
        <v>720</v>
      </c>
      <c r="L1182" t="s">
        <v>48</v>
      </c>
      <c r="M1182" s="11">
        <v>22000</v>
      </c>
      <c r="Q1182" s="61" t="str">
        <f t="shared" si="37"/>
        <v>SWCG Swedish Consulting Group ABD3.2 Systemintegratör</v>
      </c>
      <c r="R1182" s="61">
        <v>318</v>
      </c>
      <c r="S1182" s="61">
        <v>353</v>
      </c>
      <c r="T1182" s="61">
        <v>504</v>
      </c>
      <c r="U1182" s="61">
        <v>720</v>
      </c>
      <c r="W1182" s="61">
        <f t="shared" si="38"/>
        <v>2.1999999999999999E-2</v>
      </c>
      <c r="Z1182" s="61"/>
      <c r="AA1182" s="61"/>
      <c r="AB1182" s="61"/>
      <c r="AC1182" s="61"/>
    </row>
    <row r="1183" spans="1:29" x14ac:dyDescent="0.35">
      <c r="A1183" t="s">
        <v>182</v>
      </c>
      <c r="B1183" t="s">
        <v>120</v>
      </c>
      <c r="C1183" t="s">
        <v>5</v>
      </c>
      <c r="D1183" t="s">
        <v>51</v>
      </c>
      <c r="E1183" t="s">
        <v>3</v>
      </c>
      <c r="F1183" t="s">
        <v>63</v>
      </c>
      <c r="G1183" t="s">
        <v>20</v>
      </c>
      <c r="H1183">
        <v>243</v>
      </c>
      <c r="I1183">
        <v>270</v>
      </c>
      <c r="J1183">
        <v>385</v>
      </c>
      <c r="K1183">
        <v>550</v>
      </c>
      <c r="L1183" t="s">
        <v>48</v>
      </c>
      <c r="M1183" s="11">
        <v>22000</v>
      </c>
      <c r="Q1183" s="61" t="str">
        <f t="shared" si="37"/>
        <v>SWCG Swedish Consulting Group ABD3.3 Tekniker</v>
      </c>
      <c r="R1183" s="61">
        <v>243</v>
      </c>
      <c r="S1183" s="61">
        <v>270</v>
      </c>
      <c r="T1183" s="61">
        <v>385</v>
      </c>
      <c r="U1183" s="61">
        <v>550</v>
      </c>
      <c r="W1183" s="61">
        <f t="shared" si="38"/>
        <v>2.1999999999999999E-2</v>
      </c>
      <c r="Z1183" s="61"/>
      <c r="AA1183" s="61"/>
      <c r="AB1183" s="61"/>
      <c r="AC1183" s="61"/>
    </row>
    <row r="1184" spans="1:29" x14ac:dyDescent="0.35">
      <c r="A1184" t="s">
        <v>182</v>
      </c>
      <c r="B1184" t="s">
        <v>120</v>
      </c>
      <c r="C1184" t="s">
        <v>5</v>
      </c>
      <c r="D1184" t="s">
        <v>51</v>
      </c>
      <c r="E1184" t="s">
        <v>3</v>
      </c>
      <c r="F1184" t="s">
        <v>63</v>
      </c>
      <c r="G1184" t="s">
        <v>21</v>
      </c>
      <c r="H1184">
        <v>243</v>
      </c>
      <c r="I1184">
        <v>270</v>
      </c>
      <c r="J1184">
        <v>385</v>
      </c>
      <c r="K1184">
        <v>550</v>
      </c>
      <c r="L1184" t="s">
        <v>48</v>
      </c>
      <c r="M1184" s="11">
        <v>22000</v>
      </c>
      <c r="Q1184" s="61" t="str">
        <f t="shared" si="37"/>
        <v>SWCG Swedish Consulting Group ABD3.4 Testare</v>
      </c>
      <c r="R1184" s="61">
        <v>243</v>
      </c>
      <c r="S1184" s="61">
        <v>270</v>
      </c>
      <c r="T1184" s="61">
        <v>385</v>
      </c>
      <c r="U1184" s="61">
        <v>550</v>
      </c>
      <c r="W1184" s="61">
        <f t="shared" si="38"/>
        <v>2.1999999999999999E-2</v>
      </c>
      <c r="Z1184" s="61"/>
      <c r="AA1184" s="61"/>
      <c r="AB1184" s="61"/>
      <c r="AC1184" s="61"/>
    </row>
    <row r="1185" spans="1:29" x14ac:dyDescent="0.35">
      <c r="A1185" t="s">
        <v>182</v>
      </c>
      <c r="B1185" t="s">
        <v>120</v>
      </c>
      <c r="C1185" t="s">
        <v>5</v>
      </c>
      <c r="D1185" t="s">
        <v>52</v>
      </c>
      <c r="E1185" t="s">
        <v>2</v>
      </c>
      <c r="F1185" t="s">
        <v>63</v>
      </c>
      <c r="G1185" t="s">
        <v>53</v>
      </c>
      <c r="H1185">
        <v>408.24</v>
      </c>
      <c r="I1185">
        <v>453.6</v>
      </c>
      <c r="J1185">
        <v>504</v>
      </c>
      <c r="K1185">
        <v>720</v>
      </c>
      <c r="L1185" t="s">
        <v>48</v>
      </c>
      <c r="M1185" s="11">
        <v>22000</v>
      </c>
      <c r="Q1185" s="61" t="str">
        <f t="shared" si="37"/>
        <v>SWCG Swedish Consulting Group ABD4.1 Enterprisearkitekt</v>
      </c>
      <c r="R1185" s="61">
        <v>408</v>
      </c>
      <c r="S1185" s="61">
        <v>454</v>
      </c>
      <c r="T1185" s="61">
        <v>504</v>
      </c>
      <c r="U1185" s="61">
        <v>720</v>
      </c>
      <c r="W1185" s="61">
        <f t="shared" si="38"/>
        <v>2.1999999999999999E-2</v>
      </c>
      <c r="Z1185" s="61"/>
      <c r="AA1185" s="61"/>
      <c r="AB1185" s="61"/>
      <c r="AC1185" s="61"/>
    </row>
    <row r="1186" spans="1:29" x14ac:dyDescent="0.35">
      <c r="A1186" t="s">
        <v>182</v>
      </c>
      <c r="B1186" t="s">
        <v>120</v>
      </c>
      <c r="C1186" t="s">
        <v>5</v>
      </c>
      <c r="D1186" t="s">
        <v>52</v>
      </c>
      <c r="E1186" t="s">
        <v>2</v>
      </c>
      <c r="F1186" t="s">
        <v>63</v>
      </c>
      <c r="G1186" t="s">
        <v>54</v>
      </c>
      <c r="H1186">
        <v>408.24</v>
      </c>
      <c r="I1186">
        <v>453.6</v>
      </c>
      <c r="J1186">
        <v>504</v>
      </c>
      <c r="K1186">
        <v>720</v>
      </c>
      <c r="L1186" t="s">
        <v>48</v>
      </c>
      <c r="M1186" s="11">
        <v>22000</v>
      </c>
      <c r="Q1186" s="61" t="str">
        <f t="shared" si="37"/>
        <v>SWCG Swedish Consulting Group ABD4.2 Verksamhetsarkitekt</v>
      </c>
      <c r="R1186" s="61">
        <v>408</v>
      </c>
      <c r="S1186" s="61">
        <v>454</v>
      </c>
      <c r="T1186" s="61">
        <v>504</v>
      </c>
      <c r="U1186" s="61">
        <v>720</v>
      </c>
      <c r="W1186" s="61">
        <f t="shared" si="38"/>
        <v>2.1999999999999999E-2</v>
      </c>
      <c r="Z1186" s="61"/>
      <c r="AA1186" s="61"/>
      <c r="AB1186" s="61"/>
      <c r="AC1186" s="61"/>
    </row>
    <row r="1187" spans="1:29" x14ac:dyDescent="0.35">
      <c r="A1187" t="s">
        <v>182</v>
      </c>
      <c r="B1187" t="s">
        <v>120</v>
      </c>
      <c r="C1187" t="s">
        <v>5</v>
      </c>
      <c r="D1187" t="s">
        <v>52</v>
      </c>
      <c r="E1187" t="s">
        <v>2</v>
      </c>
      <c r="F1187" t="s">
        <v>63</v>
      </c>
      <c r="G1187" t="s">
        <v>55</v>
      </c>
      <c r="H1187">
        <v>408.24</v>
      </c>
      <c r="I1187">
        <v>453.6</v>
      </c>
      <c r="J1187">
        <v>504</v>
      </c>
      <c r="K1187">
        <v>720</v>
      </c>
      <c r="L1187" t="s">
        <v>48</v>
      </c>
      <c r="M1187" s="11">
        <v>22000</v>
      </c>
      <c r="Q1187" s="61" t="str">
        <f t="shared" si="37"/>
        <v>SWCG Swedish Consulting Group ABD4.3 Lösningsarkitekt</v>
      </c>
      <c r="R1187" s="61">
        <v>408</v>
      </c>
      <c r="S1187" s="61">
        <v>454</v>
      </c>
      <c r="T1187" s="61">
        <v>504</v>
      </c>
      <c r="U1187" s="61">
        <v>720</v>
      </c>
      <c r="W1187" s="61">
        <f t="shared" si="38"/>
        <v>2.1999999999999999E-2</v>
      </c>
      <c r="Z1187" s="61"/>
      <c r="AA1187" s="61"/>
      <c r="AB1187" s="61"/>
      <c r="AC1187" s="61"/>
    </row>
    <row r="1188" spans="1:29" x14ac:dyDescent="0.35">
      <c r="A1188" t="s">
        <v>182</v>
      </c>
      <c r="B1188" t="s">
        <v>120</v>
      </c>
      <c r="C1188" t="s">
        <v>5</v>
      </c>
      <c r="D1188" t="s">
        <v>52</v>
      </c>
      <c r="E1188" t="s">
        <v>2</v>
      </c>
      <c r="F1188" t="s">
        <v>63</v>
      </c>
      <c r="G1188" t="s">
        <v>56</v>
      </c>
      <c r="H1188">
        <v>408.24</v>
      </c>
      <c r="I1188">
        <v>453.6</v>
      </c>
      <c r="J1188">
        <v>504</v>
      </c>
      <c r="K1188">
        <v>720</v>
      </c>
      <c r="L1188" t="s">
        <v>48</v>
      </c>
      <c r="M1188" s="11">
        <v>22000</v>
      </c>
      <c r="Q1188" s="61" t="str">
        <f t="shared" si="37"/>
        <v>SWCG Swedish Consulting Group ABD4.4 Mjukvaruarkitekt</v>
      </c>
      <c r="R1188" s="61">
        <v>408</v>
      </c>
      <c r="S1188" s="61">
        <v>454</v>
      </c>
      <c r="T1188" s="61">
        <v>504</v>
      </c>
      <c r="U1188" s="61">
        <v>720</v>
      </c>
      <c r="W1188" s="61">
        <f t="shared" si="38"/>
        <v>2.1999999999999999E-2</v>
      </c>
      <c r="Z1188" s="61"/>
      <c r="AA1188" s="61"/>
      <c r="AB1188" s="61"/>
      <c r="AC1188" s="61"/>
    </row>
    <row r="1189" spans="1:29" x14ac:dyDescent="0.35">
      <c r="A1189" t="s">
        <v>182</v>
      </c>
      <c r="B1189" t="s">
        <v>120</v>
      </c>
      <c r="C1189" t="s">
        <v>5</v>
      </c>
      <c r="D1189" t="s">
        <v>52</v>
      </c>
      <c r="E1189" t="s">
        <v>2</v>
      </c>
      <c r="F1189" t="s">
        <v>63</v>
      </c>
      <c r="G1189" t="s">
        <v>57</v>
      </c>
      <c r="H1189">
        <v>408.24</v>
      </c>
      <c r="I1189">
        <v>453.6</v>
      </c>
      <c r="J1189">
        <v>504</v>
      </c>
      <c r="K1189">
        <v>720</v>
      </c>
      <c r="L1189" t="s">
        <v>48</v>
      </c>
      <c r="M1189" s="11">
        <v>22000</v>
      </c>
      <c r="Q1189" s="61" t="str">
        <f t="shared" si="37"/>
        <v>SWCG Swedish Consulting Group ABD4.5 Infrastrukturarkitekt</v>
      </c>
      <c r="R1189" s="61">
        <v>408</v>
      </c>
      <c r="S1189" s="61">
        <v>454</v>
      </c>
      <c r="T1189" s="61">
        <v>504</v>
      </c>
      <c r="U1189" s="61">
        <v>720</v>
      </c>
      <c r="W1189" s="61">
        <f t="shared" si="38"/>
        <v>2.1999999999999999E-2</v>
      </c>
      <c r="Z1189" s="61"/>
      <c r="AA1189" s="61"/>
      <c r="AB1189" s="61"/>
      <c r="AC1189" s="61"/>
    </row>
    <row r="1190" spans="1:29" x14ac:dyDescent="0.35">
      <c r="A1190" t="s">
        <v>182</v>
      </c>
      <c r="B1190" t="s">
        <v>120</v>
      </c>
      <c r="C1190" t="s">
        <v>5</v>
      </c>
      <c r="D1190" t="s">
        <v>58</v>
      </c>
      <c r="E1190" t="s">
        <v>2</v>
      </c>
      <c r="F1190" t="s">
        <v>63</v>
      </c>
      <c r="G1190" t="s">
        <v>22</v>
      </c>
      <c r="H1190">
        <v>366.3</v>
      </c>
      <c r="I1190">
        <v>407</v>
      </c>
      <c r="J1190">
        <v>493</v>
      </c>
      <c r="K1190">
        <v>579</v>
      </c>
      <c r="L1190" t="s">
        <v>48</v>
      </c>
      <c r="M1190" s="11">
        <v>22000</v>
      </c>
      <c r="Q1190" s="61" t="str">
        <f t="shared" si="37"/>
        <v>SWCG Swedish Consulting Group ABD5.1 Säkerhetsstrateg/Säkerhetsanalytiker</v>
      </c>
      <c r="R1190" s="61">
        <v>366</v>
      </c>
      <c r="S1190" s="61">
        <v>407</v>
      </c>
      <c r="T1190" s="61">
        <v>493</v>
      </c>
      <c r="U1190" s="61">
        <v>579</v>
      </c>
      <c r="W1190" s="61">
        <f t="shared" si="38"/>
        <v>2.1999999999999999E-2</v>
      </c>
      <c r="Z1190" s="61"/>
      <c r="AA1190" s="61"/>
      <c r="AB1190" s="61"/>
      <c r="AC1190" s="61"/>
    </row>
    <row r="1191" spans="1:29" x14ac:dyDescent="0.35">
      <c r="A1191" t="s">
        <v>182</v>
      </c>
      <c r="B1191" t="s">
        <v>120</v>
      </c>
      <c r="C1191" t="s">
        <v>5</v>
      </c>
      <c r="D1191" t="s">
        <v>58</v>
      </c>
      <c r="E1191" t="s">
        <v>2</v>
      </c>
      <c r="F1191" t="s">
        <v>63</v>
      </c>
      <c r="G1191" t="s">
        <v>23</v>
      </c>
      <c r="H1191">
        <v>366.3</v>
      </c>
      <c r="I1191">
        <v>407</v>
      </c>
      <c r="J1191">
        <v>493</v>
      </c>
      <c r="K1191">
        <v>579</v>
      </c>
      <c r="L1191" t="s">
        <v>48</v>
      </c>
      <c r="M1191" s="11">
        <v>22000</v>
      </c>
      <c r="Q1191" s="61" t="str">
        <f t="shared" si="37"/>
        <v>SWCG Swedish Consulting Group ABD5.2 Risk Management</v>
      </c>
      <c r="R1191" s="61">
        <v>366</v>
      </c>
      <c r="S1191" s="61">
        <v>407</v>
      </c>
      <c r="T1191" s="61">
        <v>493</v>
      </c>
      <c r="U1191" s="61">
        <v>579</v>
      </c>
      <c r="W1191" s="61">
        <f t="shared" si="38"/>
        <v>2.1999999999999999E-2</v>
      </c>
      <c r="Z1191" s="61"/>
      <c r="AA1191" s="61"/>
      <c r="AB1191" s="61"/>
      <c r="AC1191" s="61"/>
    </row>
    <row r="1192" spans="1:29" x14ac:dyDescent="0.35">
      <c r="A1192" t="s">
        <v>182</v>
      </c>
      <c r="B1192" t="s">
        <v>120</v>
      </c>
      <c r="C1192" t="s">
        <v>5</v>
      </c>
      <c r="D1192" t="s">
        <v>58</v>
      </c>
      <c r="E1192" t="s">
        <v>3</v>
      </c>
      <c r="F1192" t="s">
        <v>63</v>
      </c>
      <c r="G1192" t="s">
        <v>24</v>
      </c>
      <c r="H1192">
        <v>366.3</v>
      </c>
      <c r="I1192">
        <v>407</v>
      </c>
      <c r="J1192">
        <v>493</v>
      </c>
      <c r="K1192">
        <v>579</v>
      </c>
      <c r="L1192" t="s">
        <v>48</v>
      </c>
      <c r="M1192" s="11">
        <v>22000</v>
      </c>
      <c r="Q1192" s="61" t="str">
        <f t="shared" si="37"/>
        <v>SWCG Swedish Consulting Group ABD5.3 Säkerhetstekniker</v>
      </c>
      <c r="R1192" s="61">
        <v>366</v>
      </c>
      <c r="S1192" s="61">
        <v>407</v>
      </c>
      <c r="T1192" s="61">
        <v>493</v>
      </c>
      <c r="U1192" s="61">
        <v>579</v>
      </c>
      <c r="W1192" s="61">
        <f t="shared" si="38"/>
        <v>2.1999999999999999E-2</v>
      </c>
      <c r="Z1192" s="61"/>
      <c r="AA1192" s="61"/>
      <c r="AB1192" s="61"/>
      <c r="AC1192" s="61"/>
    </row>
    <row r="1193" spans="1:29" x14ac:dyDescent="0.35">
      <c r="A1193" t="s">
        <v>182</v>
      </c>
      <c r="B1193" t="s">
        <v>120</v>
      </c>
      <c r="C1193" t="s">
        <v>5</v>
      </c>
      <c r="D1193" t="s">
        <v>59</v>
      </c>
      <c r="E1193" t="s">
        <v>2</v>
      </c>
      <c r="F1193" t="s">
        <v>63</v>
      </c>
      <c r="G1193" t="s">
        <v>60</v>
      </c>
      <c r="H1193">
        <v>351</v>
      </c>
      <c r="I1193">
        <v>390</v>
      </c>
      <c r="J1193">
        <v>472</v>
      </c>
      <c r="K1193">
        <v>555</v>
      </c>
      <c r="L1193" t="s">
        <v>48</v>
      </c>
      <c r="M1193" s="11">
        <v>22000</v>
      </c>
      <c r="Q1193" s="61" t="str">
        <f t="shared" si="37"/>
        <v>SWCG Swedish Consulting Group ABD6.1 Webbstrateg</v>
      </c>
      <c r="R1193" s="61">
        <v>351</v>
      </c>
      <c r="S1193" s="61">
        <v>390</v>
      </c>
      <c r="T1193" s="61">
        <v>472</v>
      </c>
      <c r="U1193" s="61">
        <v>555</v>
      </c>
      <c r="W1193" s="61">
        <f t="shared" si="38"/>
        <v>2.1999999999999999E-2</v>
      </c>
      <c r="Z1193" s="61"/>
      <c r="AA1193" s="61"/>
      <c r="AB1193" s="61"/>
      <c r="AC1193" s="61"/>
    </row>
    <row r="1194" spans="1:29" x14ac:dyDescent="0.35">
      <c r="A1194" t="s">
        <v>182</v>
      </c>
      <c r="B1194" t="s">
        <v>120</v>
      </c>
      <c r="C1194" t="s">
        <v>5</v>
      </c>
      <c r="D1194" t="s">
        <v>59</v>
      </c>
      <c r="E1194" t="s">
        <v>2</v>
      </c>
      <c r="F1194" t="s">
        <v>63</v>
      </c>
      <c r="G1194" t="s">
        <v>25</v>
      </c>
      <c r="H1194">
        <v>351</v>
      </c>
      <c r="I1194">
        <v>390</v>
      </c>
      <c r="J1194">
        <v>472</v>
      </c>
      <c r="K1194">
        <v>555</v>
      </c>
      <c r="L1194" t="s">
        <v>48</v>
      </c>
      <c r="M1194" s="11">
        <v>22000</v>
      </c>
      <c r="Q1194" s="61" t="str">
        <f t="shared" si="37"/>
        <v>SWCG Swedish Consulting Group ABD6.2 Interaktionsdesigner</v>
      </c>
      <c r="R1194" s="61">
        <v>351</v>
      </c>
      <c r="S1194" s="61">
        <v>390</v>
      </c>
      <c r="T1194" s="61">
        <v>472</v>
      </c>
      <c r="U1194" s="61">
        <v>555</v>
      </c>
      <c r="W1194" s="61">
        <f t="shared" si="38"/>
        <v>2.1999999999999999E-2</v>
      </c>
      <c r="Z1194" s="61"/>
      <c r="AA1194" s="61"/>
      <c r="AB1194" s="61"/>
      <c r="AC1194" s="61"/>
    </row>
    <row r="1195" spans="1:29" x14ac:dyDescent="0.35">
      <c r="A1195" t="s">
        <v>182</v>
      </c>
      <c r="B1195" t="s">
        <v>120</v>
      </c>
      <c r="C1195" t="s">
        <v>5</v>
      </c>
      <c r="D1195" t="s">
        <v>59</v>
      </c>
      <c r="E1195" t="s">
        <v>2</v>
      </c>
      <c r="F1195" t="s">
        <v>63</v>
      </c>
      <c r="G1195" t="s">
        <v>26</v>
      </c>
      <c r="H1195">
        <v>351</v>
      </c>
      <c r="I1195">
        <v>390</v>
      </c>
      <c r="J1195">
        <v>472</v>
      </c>
      <c r="K1195">
        <v>555</v>
      </c>
      <c r="L1195" t="s">
        <v>48</v>
      </c>
      <c r="M1195" s="11">
        <v>22000</v>
      </c>
      <c r="Q1195" s="61" t="str">
        <f t="shared" si="37"/>
        <v>SWCG Swedish Consulting Group ABD6.3 Grafisk formgivare</v>
      </c>
      <c r="R1195" s="61">
        <v>351</v>
      </c>
      <c r="S1195" s="61">
        <v>390</v>
      </c>
      <c r="T1195" s="61">
        <v>472</v>
      </c>
      <c r="U1195" s="61">
        <v>555</v>
      </c>
      <c r="W1195" s="61">
        <f t="shared" si="38"/>
        <v>2.1999999999999999E-2</v>
      </c>
      <c r="Z1195" s="61"/>
      <c r="AA1195" s="61"/>
      <c r="AB1195" s="61"/>
      <c r="AC1195" s="61"/>
    </row>
    <row r="1196" spans="1:29" x14ac:dyDescent="0.35">
      <c r="A1196" t="s">
        <v>182</v>
      </c>
      <c r="B1196" t="s">
        <v>120</v>
      </c>
      <c r="C1196" t="s">
        <v>5</v>
      </c>
      <c r="D1196" t="s">
        <v>59</v>
      </c>
      <c r="E1196" t="s">
        <v>3</v>
      </c>
      <c r="F1196" t="s">
        <v>63</v>
      </c>
      <c r="G1196" t="s">
        <v>27</v>
      </c>
      <c r="H1196">
        <v>351</v>
      </c>
      <c r="I1196">
        <v>390</v>
      </c>
      <c r="J1196">
        <v>472</v>
      </c>
      <c r="K1196">
        <v>555</v>
      </c>
      <c r="L1196" t="s">
        <v>48</v>
      </c>
      <c r="M1196" s="11">
        <v>22000</v>
      </c>
      <c r="Q1196" s="61" t="str">
        <f t="shared" si="37"/>
        <v>SWCG Swedish Consulting Group ABD6.4 Testare av användbarhet</v>
      </c>
      <c r="R1196" s="61">
        <v>351</v>
      </c>
      <c r="S1196" s="61">
        <v>390</v>
      </c>
      <c r="T1196" s="61">
        <v>472</v>
      </c>
      <c r="U1196" s="61">
        <v>555</v>
      </c>
      <c r="W1196" s="61">
        <f t="shared" si="38"/>
        <v>2.1999999999999999E-2</v>
      </c>
      <c r="Z1196" s="61"/>
      <c r="AA1196" s="61"/>
      <c r="AB1196" s="61"/>
      <c r="AC1196" s="61"/>
    </row>
    <row r="1197" spans="1:29" x14ac:dyDescent="0.35">
      <c r="A1197" t="s">
        <v>182</v>
      </c>
      <c r="B1197" t="s">
        <v>120</v>
      </c>
      <c r="C1197" t="s">
        <v>5</v>
      </c>
      <c r="D1197" t="s">
        <v>61</v>
      </c>
      <c r="E1197" t="s">
        <v>2</v>
      </c>
      <c r="F1197" t="s">
        <v>63</v>
      </c>
      <c r="G1197" t="s">
        <v>62</v>
      </c>
      <c r="H1197">
        <v>212.4</v>
      </c>
      <c r="I1197">
        <v>236</v>
      </c>
      <c r="J1197">
        <v>336</v>
      </c>
      <c r="K1197">
        <v>480</v>
      </c>
      <c r="L1197" t="s">
        <v>48</v>
      </c>
      <c r="M1197" s="11">
        <v>22000</v>
      </c>
      <c r="Q1197" s="61" t="str">
        <f t="shared" si="37"/>
        <v>SWCG Swedish Consulting Group ABD7.1 Teknikstöd – på plats</v>
      </c>
      <c r="R1197" s="61">
        <v>212</v>
      </c>
      <c r="S1197" s="61">
        <v>236</v>
      </c>
      <c r="T1197" s="61">
        <v>336</v>
      </c>
      <c r="U1197" s="61">
        <v>480</v>
      </c>
      <c r="W1197" s="61">
        <f t="shared" si="38"/>
        <v>2.1999999999999999E-2</v>
      </c>
      <c r="Z1197" s="61"/>
      <c r="AA1197" s="61"/>
      <c r="AB1197" s="61"/>
      <c r="AC1197" s="61"/>
    </row>
    <row r="1198" spans="1:29" x14ac:dyDescent="0.35">
      <c r="A1198" t="s">
        <v>182</v>
      </c>
      <c r="B1198" t="s">
        <v>120</v>
      </c>
      <c r="C1198" t="s">
        <v>6</v>
      </c>
      <c r="D1198" t="s">
        <v>47</v>
      </c>
      <c r="E1198" t="s">
        <v>2</v>
      </c>
      <c r="F1198" t="s">
        <v>63</v>
      </c>
      <c r="G1198" t="s">
        <v>10</v>
      </c>
      <c r="H1198">
        <v>382.32</v>
      </c>
      <c r="I1198">
        <v>424.8</v>
      </c>
      <c r="J1198">
        <v>472</v>
      </c>
      <c r="K1198">
        <v>550</v>
      </c>
      <c r="L1198" t="s">
        <v>48</v>
      </c>
      <c r="M1198" s="11">
        <v>30000</v>
      </c>
      <c r="Q1198" s="61" t="str">
        <f t="shared" si="37"/>
        <v>SWCG Swedish Consulting Group ABE1.1 IT- eller Digitaliseringsstrateg</v>
      </c>
      <c r="R1198" s="61">
        <v>382</v>
      </c>
      <c r="S1198" s="61">
        <v>425</v>
      </c>
      <c r="T1198" s="61">
        <v>472</v>
      </c>
      <c r="U1198" s="61">
        <v>550</v>
      </c>
      <c r="W1198" s="61">
        <f t="shared" si="38"/>
        <v>0.03</v>
      </c>
      <c r="Z1198" s="61"/>
      <c r="AA1198" s="61"/>
      <c r="AB1198" s="61"/>
      <c r="AC1198" s="61"/>
    </row>
    <row r="1199" spans="1:29" x14ac:dyDescent="0.35">
      <c r="A1199" t="s">
        <v>182</v>
      </c>
      <c r="B1199" t="s">
        <v>120</v>
      </c>
      <c r="C1199" t="s">
        <v>6</v>
      </c>
      <c r="D1199" t="s">
        <v>47</v>
      </c>
      <c r="E1199" t="s">
        <v>2</v>
      </c>
      <c r="F1199" t="s">
        <v>63</v>
      </c>
      <c r="G1199" t="s">
        <v>11</v>
      </c>
      <c r="H1199">
        <v>382.32</v>
      </c>
      <c r="I1199">
        <v>424.8</v>
      </c>
      <c r="J1199">
        <v>472</v>
      </c>
      <c r="K1199">
        <v>550</v>
      </c>
      <c r="L1199" t="s">
        <v>48</v>
      </c>
      <c r="M1199" s="11">
        <v>30000</v>
      </c>
      <c r="Q1199" s="61" t="str">
        <f t="shared" si="37"/>
        <v>SWCG Swedish Consulting Group ABE1.2 Modelleringsledare</v>
      </c>
      <c r="R1199" s="61">
        <v>382</v>
      </c>
      <c r="S1199" s="61">
        <v>425</v>
      </c>
      <c r="T1199" s="61">
        <v>472</v>
      </c>
      <c r="U1199" s="61">
        <v>550</v>
      </c>
      <c r="W1199" s="61">
        <f t="shared" si="38"/>
        <v>0.03</v>
      </c>
      <c r="Z1199" s="61"/>
      <c r="AA1199" s="61"/>
      <c r="AB1199" s="61"/>
      <c r="AC1199" s="61"/>
    </row>
    <row r="1200" spans="1:29" x14ac:dyDescent="0.35">
      <c r="A1200" t="s">
        <v>182</v>
      </c>
      <c r="B1200" t="s">
        <v>120</v>
      </c>
      <c r="C1200" t="s">
        <v>6</v>
      </c>
      <c r="D1200" t="s">
        <v>47</v>
      </c>
      <c r="E1200" t="s">
        <v>2</v>
      </c>
      <c r="F1200" t="s">
        <v>63</v>
      </c>
      <c r="G1200" t="s">
        <v>49</v>
      </c>
      <c r="H1200">
        <v>382.32</v>
      </c>
      <c r="I1200">
        <v>424.8</v>
      </c>
      <c r="J1200">
        <v>472</v>
      </c>
      <c r="K1200">
        <v>550</v>
      </c>
      <c r="L1200" t="s">
        <v>48</v>
      </c>
      <c r="M1200" s="11">
        <v>30000</v>
      </c>
      <c r="Q1200" s="61" t="str">
        <f t="shared" si="37"/>
        <v>SWCG Swedish Consulting Group ABE1.3 Kravställare/Kravanalytiker</v>
      </c>
      <c r="R1200" s="61">
        <v>382</v>
      </c>
      <c r="S1200" s="61">
        <v>425</v>
      </c>
      <c r="T1200" s="61">
        <v>472</v>
      </c>
      <c r="U1200" s="61">
        <v>550</v>
      </c>
      <c r="W1200" s="61">
        <f t="shared" si="38"/>
        <v>0.03</v>
      </c>
      <c r="Z1200" s="61"/>
      <c r="AA1200" s="61"/>
      <c r="AB1200" s="61"/>
      <c r="AC1200" s="61"/>
    </row>
    <row r="1201" spans="1:29" x14ac:dyDescent="0.35">
      <c r="A1201" t="s">
        <v>182</v>
      </c>
      <c r="B1201" t="s">
        <v>120</v>
      </c>
      <c r="C1201" t="s">
        <v>6</v>
      </c>
      <c r="D1201" t="s">
        <v>47</v>
      </c>
      <c r="E1201" t="s">
        <v>2</v>
      </c>
      <c r="F1201" t="s">
        <v>63</v>
      </c>
      <c r="G1201" t="s">
        <v>12</v>
      </c>
      <c r="H1201">
        <v>382.32</v>
      </c>
      <c r="I1201">
        <v>424.8</v>
      </c>
      <c r="J1201">
        <v>472</v>
      </c>
      <c r="K1201">
        <v>550</v>
      </c>
      <c r="L1201" t="s">
        <v>48</v>
      </c>
      <c r="M1201" s="11">
        <v>30000</v>
      </c>
      <c r="Q1201" s="61" t="str">
        <f t="shared" si="37"/>
        <v>SWCG Swedish Consulting Group ABE1.4 Metodstöd</v>
      </c>
      <c r="R1201" s="61">
        <v>382</v>
      </c>
      <c r="S1201" s="61">
        <v>425</v>
      </c>
      <c r="T1201" s="61">
        <v>472</v>
      </c>
      <c r="U1201" s="61">
        <v>550</v>
      </c>
      <c r="W1201" s="61">
        <f t="shared" si="38"/>
        <v>0.03</v>
      </c>
      <c r="Z1201" s="61"/>
      <c r="AA1201" s="61"/>
      <c r="AB1201" s="61"/>
      <c r="AC1201" s="61"/>
    </row>
    <row r="1202" spans="1:29" x14ac:dyDescent="0.35">
      <c r="A1202" t="s">
        <v>182</v>
      </c>
      <c r="B1202" t="s">
        <v>120</v>
      </c>
      <c r="C1202" t="s">
        <v>6</v>
      </c>
      <c r="D1202" t="s">
        <v>50</v>
      </c>
      <c r="E1202" t="s">
        <v>2</v>
      </c>
      <c r="F1202" t="s">
        <v>63</v>
      </c>
      <c r="G1202" t="s">
        <v>13</v>
      </c>
      <c r="H1202">
        <v>410.40000000000003</v>
      </c>
      <c r="I1202">
        <v>456</v>
      </c>
      <c r="J1202">
        <v>651</v>
      </c>
      <c r="K1202">
        <v>930</v>
      </c>
      <c r="L1202" t="s">
        <v>48</v>
      </c>
      <c r="M1202" s="11">
        <v>30000</v>
      </c>
      <c r="Q1202" s="61" t="str">
        <f t="shared" si="37"/>
        <v>SWCG Swedish Consulting Group ABE2.1 Projektledare</v>
      </c>
      <c r="R1202" s="61">
        <v>410</v>
      </c>
      <c r="S1202" s="61">
        <v>456</v>
      </c>
      <c r="T1202" s="61">
        <v>651</v>
      </c>
      <c r="U1202" s="61">
        <v>930</v>
      </c>
      <c r="W1202" s="61">
        <f t="shared" si="38"/>
        <v>0.03</v>
      </c>
      <c r="Z1202" s="61"/>
      <c r="AA1202" s="61"/>
      <c r="AB1202" s="61"/>
      <c r="AC1202" s="61"/>
    </row>
    <row r="1203" spans="1:29" x14ac:dyDescent="0.35">
      <c r="A1203" t="s">
        <v>182</v>
      </c>
      <c r="B1203" t="s">
        <v>120</v>
      </c>
      <c r="C1203" t="s">
        <v>6</v>
      </c>
      <c r="D1203" t="s">
        <v>50</v>
      </c>
      <c r="E1203" t="s">
        <v>2</v>
      </c>
      <c r="F1203" t="s">
        <v>63</v>
      </c>
      <c r="G1203" t="s">
        <v>14</v>
      </c>
      <c r="H1203">
        <v>410.40000000000003</v>
      </c>
      <c r="I1203">
        <v>456</v>
      </c>
      <c r="J1203">
        <v>651</v>
      </c>
      <c r="K1203">
        <v>930</v>
      </c>
      <c r="L1203" t="s">
        <v>48</v>
      </c>
      <c r="M1203" s="11">
        <v>30000</v>
      </c>
      <c r="Q1203" s="61" t="str">
        <f t="shared" si="37"/>
        <v>SWCG Swedish Consulting Group ABE2.2 Teknisk projektledare</v>
      </c>
      <c r="R1203" s="61">
        <v>410</v>
      </c>
      <c r="S1203" s="61">
        <v>456</v>
      </c>
      <c r="T1203" s="61">
        <v>651</v>
      </c>
      <c r="U1203" s="61">
        <v>930</v>
      </c>
      <c r="W1203" s="61">
        <f t="shared" si="38"/>
        <v>0.03</v>
      </c>
      <c r="Z1203" s="61"/>
      <c r="AA1203" s="61"/>
      <c r="AB1203" s="61"/>
      <c r="AC1203" s="61"/>
    </row>
    <row r="1204" spans="1:29" x14ac:dyDescent="0.35">
      <c r="A1204" t="s">
        <v>182</v>
      </c>
      <c r="B1204" t="s">
        <v>120</v>
      </c>
      <c r="C1204" t="s">
        <v>6</v>
      </c>
      <c r="D1204" t="s">
        <v>50</v>
      </c>
      <c r="E1204" t="s">
        <v>2</v>
      </c>
      <c r="F1204" t="s">
        <v>63</v>
      </c>
      <c r="G1204" t="s">
        <v>15</v>
      </c>
      <c r="H1204">
        <v>410.40000000000003</v>
      </c>
      <c r="I1204">
        <v>456</v>
      </c>
      <c r="J1204">
        <v>651</v>
      </c>
      <c r="K1204">
        <v>930</v>
      </c>
      <c r="L1204" t="s">
        <v>48</v>
      </c>
      <c r="M1204" s="11">
        <v>30000</v>
      </c>
      <c r="Q1204" s="61" t="str">
        <f t="shared" si="37"/>
        <v>SWCG Swedish Consulting Group ABE2.3 Process-/Förändringsledare</v>
      </c>
      <c r="R1204" s="61">
        <v>410</v>
      </c>
      <c r="S1204" s="61">
        <v>456</v>
      </c>
      <c r="T1204" s="61">
        <v>651</v>
      </c>
      <c r="U1204" s="61">
        <v>930</v>
      </c>
      <c r="W1204" s="61">
        <f t="shared" si="38"/>
        <v>0.03</v>
      </c>
      <c r="Z1204" s="61"/>
      <c r="AA1204" s="61"/>
      <c r="AB1204" s="61"/>
      <c r="AC1204" s="61"/>
    </row>
    <row r="1205" spans="1:29" x14ac:dyDescent="0.35">
      <c r="A1205" t="s">
        <v>182</v>
      </c>
      <c r="B1205" t="s">
        <v>120</v>
      </c>
      <c r="C1205" t="s">
        <v>6</v>
      </c>
      <c r="D1205" t="s">
        <v>50</v>
      </c>
      <c r="E1205" t="s">
        <v>2</v>
      </c>
      <c r="F1205" t="s">
        <v>63</v>
      </c>
      <c r="G1205" t="s">
        <v>16</v>
      </c>
      <c r="H1205">
        <v>410.40000000000003</v>
      </c>
      <c r="I1205">
        <v>456</v>
      </c>
      <c r="J1205">
        <v>651</v>
      </c>
      <c r="K1205">
        <v>930</v>
      </c>
      <c r="L1205" t="s">
        <v>48</v>
      </c>
      <c r="M1205" s="11">
        <v>30000</v>
      </c>
      <c r="Q1205" s="61" t="str">
        <f t="shared" si="37"/>
        <v>SWCG Swedish Consulting Group ABE2.4 Testledare</v>
      </c>
      <c r="R1205" s="61">
        <v>410</v>
      </c>
      <c r="S1205" s="61">
        <v>456</v>
      </c>
      <c r="T1205" s="61">
        <v>651</v>
      </c>
      <c r="U1205" s="61">
        <v>930</v>
      </c>
      <c r="W1205" s="61">
        <f t="shared" si="38"/>
        <v>0.03</v>
      </c>
      <c r="Z1205" s="61"/>
      <c r="AA1205" s="61"/>
      <c r="AB1205" s="61"/>
      <c r="AC1205" s="61"/>
    </row>
    <row r="1206" spans="1:29" x14ac:dyDescent="0.35">
      <c r="A1206" t="s">
        <v>182</v>
      </c>
      <c r="B1206" t="s">
        <v>120</v>
      </c>
      <c r="C1206" t="s">
        <v>6</v>
      </c>
      <c r="D1206" t="s">
        <v>50</v>
      </c>
      <c r="E1206" t="s">
        <v>2</v>
      </c>
      <c r="F1206" t="s">
        <v>63</v>
      </c>
      <c r="G1206" t="s">
        <v>17</v>
      </c>
      <c r="H1206">
        <v>410.40000000000003</v>
      </c>
      <c r="I1206">
        <v>456</v>
      </c>
      <c r="J1206">
        <v>651</v>
      </c>
      <c r="K1206">
        <v>930</v>
      </c>
      <c r="L1206" t="s">
        <v>48</v>
      </c>
      <c r="M1206" s="11">
        <v>30000</v>
      </c>
      <c r="Q1206" s="61" t="str">
        <f t="shared" si="37"/>
        <v>SWCG Swedish Consulting Group ABE2.5 IT-controller</v>
      </c>
      <c r="R1206" s="61">
        <v>410</v>
      </c>
      <c r="S1206" s="61">
        <v>456</v>
      </c>
      <c r="T1206" s="61">
        <v>651</v>
      </c>
      <c r="U1206" s="61">
        <v>930</v>
      </c>
      <c r="W1206" s="61">
        <f t="shared" si="38"/>
        <v>0.03</v>
      </c>
      <c r="Z1206" s="61"/>
      <c r="AA1206" s="61"/>
      <c r="AB1206" s="61"/>
      <c r="AC1206" s="61"/>
    </row>
    <row r="1207" spans="1:29" x14ac:dyDescent="0.35">
      <c r="A1207" t="s">
        <v>182</v>
      </c>
      <c r="B1207" t="s">
        <v>120</v>
      </c>
      <c r="C1207" t="s">
        <v>6</v>
      </c>
      <c r="D1207" t="s">
        <v>51</v>
      </c>
      <c r="E1207" t="s">
        <v>2</v>
      </c>
      <c r="F1207" t="s">
        <v>63</v>
      </c>
      <c r="G1207" t="s">
        <v>18</v>
      </c>
      <c r="H1207">
        <v>308.7</v>
      </c>
      <c r="I1207">
        <v>343</v>
      </c>
      <c r="J1207">
        <v>490</v>
      </c>
      <c r="K1207">
        <v>700</v>
      </c>
      <c r="L1207" t="s">
        <v>48</v>
      </c>
      <c r="M1207" s="11">
        <v>30000</v>
      </c>
      <c r="Q1207" s="61" t="str">
        <f t="shared" si="37"/>
        <v>SWCG Swedish Consulting Group ABE3.1 Systemutvecklare</v>
      </c>
      <c r="R1207" s="61">
        <v>309</v>
      </c>
      <c r="S1207" s="61">
        <v>343</v>
      </c>
      <c r="T1207" s="61">
        <v>490</v>
      </c>
      <c r="U1207" s="61">
        <v>700</v>
      </c>
      <c r="W1207" s="61">
        <f t="shared" si="38"/>
        <v>0.03</v>
      </c>
      <c r="Z1207" s="61"/>
      <c r="AA1207" s="61"/>
      <c r="AB1207" s="61"/>
      <c r="AC1207" s="61"/>
    </row>
    <row r="1208" spans="1:29" x14ac:dyDescent="0.35">
      <c r="A1208" t="s">
        <v>182</v>
      </c>
      <c r="B1208" t="s">
        <v>120</v>
      </c>
      <c r="C1208" t="s">
        <v>6</v>
      </c>
      <c r="D1208" t="s">
        <v>51</v>
      </c>
      <c r="E1208" t="s">
        <v>2</v>
      </c>
      <c r="F1208" t="s">
        <v>63</v>
      </c>
      <c r="G1208" t="s">
        <v>19</v>
      </c>
      <c r="H1208">
        <v>308.7</v>
      </c>
      <c r="I1208">
        <v>343</v>
      </c>
      <c r="J1208">
        <v>490</v>
      </c>
      <c r="K1208">
        <v>700</v>
      </c>
      <c r="L1208" t="s">
        <v>48</v>
      </c>
      <c r="M1208" s="11">
        <v>30000</v>
      </c>
      <c r="Q1208" s="61" t="str">
        <f t="shared" si="37"/>
        <v>SWCG Swedish Consulting Group ABE3.2 Systemintegratör</v>
      </c>
      <c r="R1208" s="61">
        <v>309</v>
      </c>
      <c r="S1208" s="61">
        <v>343</v>
      </c>
      <c r="T1208" s="61">
        <v>490</v>
      </c>
      <c r="U1208" s="61">
        <v>700</v>
      </c>
      <c r="W1208" s="61">
        <f t="shared" si="38"/>
        <v>0.03</v>
      </c>
      <c r="Z1208" s="61"/>
      <c r="AA1208" s="61"/>
      <c r="AB1208" s="61"/>
      <c r="AC1208" s="61"/>
    </row>
    <row r="1209" spans="1:29" x14ac:dyDescent="0.35">
      <c r="A1209" t="s">
        <v>182</v>
      </c>
      <c r="B1209" t="s">
        <v>120</v>
      </c>
      <c r="C1209" t="s">
        <v>6</v>
      </c>
      <c r="D1209" t="s">
        <v>51</v>
      </c>
      <c r="E1209" t="s">
        <v>3</v>
      </c>
      <c r="F1209" t="s">
        <v>63</v>
      </c>
      <c r="G1209" t="s">
        <v>20</v>
      </c>
      <c r="H1209">
        <v>243</v>
      </c>
      <c r="I1209">
        <v>270</v>
      </c>
      <c r="J1209">
        <v>385</v>
      </c>
      <c r="K1209">
        <v>550</v>
      </c>
      <c r="L1209" t="s">
        <v>48</v>
      </c>
      <c r="M1209" s="11">
        <v>30000</v>
      </c>
      <c r="Q1209" s="61" t="str">
        <f t="shared" si="37"/>
        <v>SWCG Swedish Consulting Group ABE3.3 Tekniker</v>
      </c>
      <c r="R1209" s="61">
        <v>243</v>
      </c>
      <c r="S1209" s="61">
        <v>270</v>
      </c>
      <c r="T1209" s="61">
        <v>385</v>
      </c>
      <c r="U1209" s="61">
        <v>550</v>
      </c>
      <c r="W1209" s="61">
        <f t="shared" si="38"/>
        <v>0.03</v>
      </c>
      <c r="Z1209" s="61"/>
      <c r="AA1209" s="61"/>
      <c r="AB1209" s="61"/>
      <c r="AC1209" s="61"/>
    </row>
    <row r="1210" spans="1:29" x14ac:dyDescent="0.35">
      <c r="A1210" t="s">
        <v>182</v>
      </c>
      <c r="B1210" t="s">
        <v>120</v>
      </c>
      <c r="C1210" t="s">
        <v>6</v>
      </c>
      <c r="D1210" t="s">
        <v>51</v>
      </c>
      <c r="E1210" t="s">
        <v>3</v>
      </c>
      <c r="F1210" t="s">
        <v>63</v>
      </c>
      <c r="G1210" t="s">
        <v>21</v>
      </c>
      <c r="H1210">
        <v>243</v>
      </c>
      <c r="I1210">
        <v>270</v>
      </c>
      <c r="J1210">
        <v>385</v>
      </c>
      <c r="K1210">
        <v>550</v>
      </c>
      <c r="L1210" t="s">
        <v>48</v>
      </c>
      <c r="M1210" s="11">
        <v>30000</v>
      </c>
      <c r="Q1210" s="61" t="str">
        <f t="shared" si="37"/>
        <v>SWCG Swedish Consulting Group ABE3.4 Testare</v>
      </c>
      <c r="R1210" s="61">
        <v>243</v>
      </c>
      <c r="S1210" s="61">
        <v>270</v>
      </c>
      <c r="T1210" s="61">
        <v>385</v>
      </c>
      <c r="U1210" s="61">
        <v>550</v>
      </c>
      <c r="W1210" s="61">
        <f t="shared" si="38"/>
        <v>0.03</v>
      </c>
      <c r="Z1210" s="61"/>
      <c r="AA1210" s="61"/>
      <c r="AB1210" s="61"/>
      <c r="AC1210" s="61"/>
    </row>
    <row r="1211" spans="1:29" x14ac:dyDescent="0.35">
      <c r="A1211" t="s">
        <v>182</v>
      </c>
      <c r="B1211" t="s">
        <v>120</v>
      </c>
      <c r="C1211" t="s">
        <v>6</v>
      </c>
      <c r="D1211" t="s">
        <v>52</v>
      </c>
      <c r="E1211" t="s">
        <v>2</v>
      </c>
      <c r="F1211" t="s">
        <v>63</v>
      </c>
      <c r="G1211" t="s">
        <v>53</v>
      </c>
      <c r="H1211">
        <v>396.90000000000003</v>
      </c>
      <c r="I1211">
        <v>441</v>
      </c>
      <c r="J1211">
        <v>490</v>
      </c>
      <c r="K1211">
        <v>700</v>
      </c>
      <c r="L1211" t="s">
        <v>48</v>
      </c>
      <c r="M1211" s="11">
        <v>30000</v>
      </c>
      <c r="Q1211" s="61" t="str">
        <f t="shared" si="37"/>
        <v>SWCG Swedish Consulting Group ABE4.1 Enterprisearkitekt</v>
      </c>
      <c r="R1211" s="61">
        <v>397</v>
      </c>
      <c r="S1211" s="61">
        <v>441</v>
      </c>
      <c r="T1211" s="61">
        <v>490</v>
      </c>
      <c r="U1211" s="61">
        <v>700</v>
      </c>
      <c r="W1211" s="61">
        <f t="shared" si="38"/>
        <v>0.03</v>
      </c>
      <c r="Z1211" s="61"/>
      <c r="AA1211" s="61"/>
      <c r="AB1211" s="61"/>
      <c r="AC1211" s="61"/>
    </row>
    <row r="1212" spans="1:29" x14ac:dyDescent="0.35">
      <c r="A1212" t="s">
        <v>182</v>
      </c>
      <c r="B1212" t="s">
        <v>120</v>
      </c>
      <c r="C1212" t="s">
        <v>6</v>
      </c>
      <c r="D1212" t="s">
        <v>52</v>
      </c>
      <c r="E1212" t="s">
        <v>2</v>
      </c>
      <c r="F1212" t="s">
        <v>63</v>
      </c>
      <c r="G1212" t="s">
        <v>54</v>
      </c>
      <c r="H1212">
        <v>396.90000000000003</v>
      </c>
      <c r="I1212">
        <v>441</v>
      </c>
      <c r="J1212">
        <v>490</v>
      </c>
      <c r="K1212">
        <v>700</v>
      </c>
      <c r="L1212" t="s">
        <v>48</v>
      </c>
      <c r="M1212" s="11">
        <v>30000</v>
      </c>
      <c r="Q1212" s="61" t="str">
        <f t="shared" si="37"/>
        <v>SWCG Swedish Consulting Group ABE4.2 Verksamhetsarkitekt</v>
      </c>
      <c r="R1212" s="61">
        <v>397</v>
      </c>
      <c r="S1212" s="61">
        <v>441</v>
      </c>
      <c r="T1212" s="61">
        <v>490</v>
      </c>
      <c r="U1212" s="61">
        <v>700</v>
      </c>
      <c r="W1212" s="61">
        <f t="shared" si="38"/>
        <v>0.03</v>
      </c>
      <c r="Z1212" s="61"/>
      <c r="AA1212" s="61"/>
      <c r="AB1212" s="61"/>
      <c r="AC1212" s="61"/>
    </row>
    <row r="1213" spans="1:29" x14ac:dyDescent="0.35">
      <c r="A1213" t="s">
        <v>182</v>
      </c>
      <c r="B1213" t="s">
        <v>120</v>
      </c>
      <c r="C1213" t="s">
        <v>6</v>
      </c>
      <c r="D1213" t="s">
        <v>52</v>
      </c>
      <c r="E1213" t="s">
        <v>2</v>
      </c>
      <c r="F1213" t="s">
        <v>63</v>
      </c>
      <c r="G1213" t="s">
        <v>55</v>
      </c>
      <c r="H1213">
        <v>396.90000000000003</v>
      </c>
      <c r="I1213">
        <v>441</v>
      </c>
      <c r="J1213">
        <v>490</v>
      </c>
      <c r="K1213">
        <v>700</v>
      </c>
      <c r="L1213" t="s">
        <v>48</v>
      </c>
      <c r="M1213" s="11">
        <v>30000</v>
      </c>
      <c r="Q1213" s="61" t="str">
        <f t="shared" si="37"/>
        <v>SWCG Swedish Consulting Group ABE4.3 Lösningsarkitekt</v>
      </c>
      <c r="R1213" s="61">
        <v>397</v>
      </c>
      <c r="S1213" s="61">
        <v>441</v>
      </c>
      <c r="T1213" s="61">
        <v>490</v>
      </c>
      <c r="U1213" s="61">
        <v>700</v>
      </c>
      <c r="W1213" s="61">
        <f t="shared" si="38"/>
        <v>0.03</v>
      </c>
      <c r="Z1213" s="61"/>
      <c r="AA1213" s="61"/>
      <c r="AB1213" s="61"/>
      <c r="AC1213" s="61"/>
    </row>
    <row r="1214" spans="1:29" x14ac:dyDescent="0.35">
      <c r="A1214" t="s">
        <v>182</v>
      </c>
      <c r="B1214" t="s">
        <v>120</v>
      </c>
      <c r="C1214" t="s">
        <v>6</v>
      </c>
      <c r="D1214" t="s">
        <v>52</v>
      </c>
      <c r="E1214" t="s">
        <v>2</v>
      </c>
      <c r="F1214" t="s">
        <v>63</v>
      </c>
      <c r="G1214" t="s">
        <v>56</v>
      </c>
      <c r="H1214">
        <v>396.90000000000003</v>
      </c>
      <c r="I1214">
        <v>441</v>
      </c>
      <c r="J1214">
        <v>490</v>
      </c>
      <c r="K1214">
        <v>700</v>
      </c>
      <c r="L1214" t="s">
        <v>48</v>
      </c>
      <c r="M1214" s="11">
        <v>30000</v>
      </c>
      <c r="Q1214" s="61" t="str">
        <f t="shared" si="37"/>
        <v>SWCG Swedish Consulting Group ABE4.4 Mjukvaruarkitekt</v>
      </c>
      <c r="R1214" s="61">
        <v>397</v>
      </c>
      <c r="S1214" s="61">
        <v>441</v>
      </c>
      <c r="T1214" s="61">
        <v>490</v>
      </c>
      <c r="U1214" s="61">
        <v>700</v>
      </c>
      <c r="W1214" s="61">
        <f t="shared" si="38"/>
        <v>0.03</v>
      </c>
      <c r="Z1214" s="61"/>
      <c r="AA1214" s="61"/>
      <c r="AB1214" s="61"/>
      <c r="AC1214" s="61"/>
    </row>
    <row r="1215" spans="1:29" x14ac:dyDescent="0.35">
      <c r="A1215" t="s">
        <v>182</v>
      </c>
      <c r="B1215" t="s">
        <v>120</v>
      </c>
      <c r="C1215" t="s">
        <v>6</v>
      </c>
      <c r="D1215" t="s">
        <v>52</v>
      </c>
      <c r="E1215" t="s">
        <v>2</v>
      </c>
      <c r="F1215" t="s">
        <v>63</v>
      </c>
      <c r="G1215" t="s">
        <v>57</v>
      </c>
      <c r="H1215">
        <v>396.90000000000003</v>
      </c>
      <c r="I1215">
        <v>441</v>
      </c>
      <c r="J1215">
        <v>490</v>
      </c>
      <c r="K1215">
        <v>700</v>
      </c>
      <c r="L1215" t="s">
        <v>48</v>
      </c>
      <c r="M1215" s="11">
        <v>30000</v>
      </c>
      <c r="Q1215" s="61" t="str">
        <f t="shared" si="37"/>
        <v>SWCG Swedish Consulting Group ABE4.5 Infrastrukturarkitekt</v>
      </c>
      <c r="R1215" s="61">
        <v>397</v>
      </c>
      <c r="S1215" s="61">
        <v>441</v>
      </c>
      <c r="T1215" s="61">
        <v>490</v>
      </c>
      <c r="U1215" s="61">
        <v>700</v>
      </c>
      <c r="W1215" s="61">
        <f t="shared" si="38"/>
        <v>0.03</v>
      </c>
      <c r="Z1215" s="61"/>
      <c r="AA1215" s="61"/>
      <c r="AB1215" s="61"/>
      <c r="AC1215" s="61"/>
    </row>
    <row r="1216" spans="1:29" x14ac:dyDescent="0.35">
      <c r="A1216" t="s">
        <v>182</v>
      </c>
      <c r="B1216" t="s">
        <v>120</v>
      </c>
      <c r="C1216" t="s">
        <v>6</v>
      </c>
      <c r="D1216" t="s">
        <v>58</v>
      </c>
      <c r="E1216" t="s">
        <v>2</v>
      </c>
      <c r="F1216" t="s">
        <v>63</v>
      </c>
      <c r="G1216" t="s">
        <v>22</v>
      </c>
      <c r="H1216">
        <v>366.3</v>
      </c>
      <c r="I1216">
        <v>407</v>
      </c>
      <c r="J1216">
        <v>493</v>
      </c>
      <c r="K1216">
        <v>579</v>
      </c>
      <c r="L1216" t="s">
        <v>48</v>
      </c>
      <c r="M1216" s="11">
        <v>30000</v>
      </c>
      <c r="Q1216" s="61" t="str">
        <f t="shared" si="37"/>
        <v>SWCG Swedish Consulting Group ABE5.1 Säkerhetsstrateg/Säkerhetsanalytiker</v>
      </c>
      <c r="R1216" s="61">
        <v>366</v>
      </c>
      <c r="S1216" s="61">
        <v>407</v>
      </c>
      <c r="T1216" s="61">
        <v>493</v>
      </c>
      <c r="U1216" s="61">
        <v>579</v>
      </c>
      <c r="W1216" s="61">
        <f t="shared" si="38"/>
        <v>0.03</v>
      </c>
      <c r="Z1216" s="61"/>
      <c r="AA1216" s="61"/>
      <c r="AB1216" s="61"/>
      <c r="AC1216" s="61"/>
    </row>
    <row r="1217" spans="1:29" x14ac:dyDescent="0.35">
      <c r="A1217" t="s">
        <v>182</v>
      </c>
      <c r="B1217" t="s">
        <v>120</v>
      </c>
      <c r="C1217" t="s">
        <v>6</v>
      </c>
      <c r="D1217" t="s">
        <v>58</v>
      </c>
      <c r="E1217" t="s">
        <v>2</v>
      </c>
      <c r="F1217" t="s">
        <v>63</v>
      </c>
      <c r="G1217" t="s">
        <v>23</v>
      </c>
      <c r="H1217">
        <v>366.3</v>
      </c>
      <c r="I1217">
        <v>407</v>
      </c>
      <c r="J1217">
        <v>493</v>
      </c>
      <c r="K1217">
        <v>579</v>
      </c>
      <c r="L1217" t="s">
        <v>48</v>
      </c>
      <c r="M1217" s="11">
        <v>30000</v>
      </c>
      <c r="Q1217" s="61" t="str">
        <f t="shared" si="37"/>
        <v>SWCG Swedish Consulting Group ABE5.2 Risk Management</v>
      </c>
      <c r="R1217" s="61">
        <v>366</v>
      </c>
      <c r="S1217" s="61">
        <v>407</v>
      </c>
      <c r="T1217" s="61">
        <v>493</v>
      </c>
      <c r="U1217" s="61">
        <v>579</v>
      </c>
      <c r="W1217" s="61">
        <f t="shared" si="38"/>
        <v>0.03</v>
      </c>
      <c r="Z1217" s="61"/>
      <c r="AA1217" s="61"/>
      <c r="AB1217" s="61"/>
      <c r="AC1217" s="61"/>
    </row>
    <row r="1218" spans="1:29" x14ac:dyDescent="0.35">
      <c r="A1218" t="s">
        <v>182</v>
      </c>
      <c r="B1218" t="s">
        <v>120</v>
      </c>
      <c r="C1218" t="s">
        <v>6</v>
      </c>
      <c r="D1218" t="s">
        <v>58</v>
      </c>
      <c r="E1218" t="s">
        <v>3</v>
      </c>
      <c r="F1218" t="s">
        <v>63</v>
      </c>
      <c r="G1218" t="s">
        <v>24</v>
      </c>
      <c r="H1218">
        <v>366.3</v>
      </c>
      <c r="I1218">
        <v>407</v>
      </c>
      <c r="J1218">
        <v>493</v>
      </c>
      <c r="K1218">
        <v>579</v>
      </c>
      <c r="L1218" t="s">
        <v>48</v>
      </c>
      <c r="M1218" s="11">
        <v>30000</v>
      </c>
      <c r="Q1218" s="61" t="str">
        <f t="shared" si="37"/>
        <v>SWCG Swedish Consulting Group ABE5.3 Säkerhetstekniker</v>
      </c>
      <c r="R1218" s="61">
        <v>366</v>
      </c>
      <c r="S1218" s="61">
        <v>407</v>
      </c>
      <c r="T1218" s="61">
        <v>493</v>
      </c>
      <c r="U1218" s="61">
        <v>579</v>
      </c>
      <c r="W1218" s="61">
        <f t="shared" si="38"/>
        <v>0.03</v>
      </c>
      <c r="Z1218" s="61"/>
      <c r="AA1218" s="61"/>
      <c r="AB1218" s="61"/>
      <c r="AC1218" s="61"/>
    </row>
    <row r="1219" spans="1:29" x14ac:dyDescent="0.35">
      <c r="A1219" t="s">
        <v>182</v>
      </c>
      <c r="B1219" t="s">
        <v>120</v>
      </c>
      <c r="C1219" t="s">
        <v>6</v>
      </c>
      <c r="D1219" t="s">
        <v>59</v>
      </c>
      <c r="E1219" t="s">
        <v>2</v>
      </c>
      <c r="F1219" t="s">
        <v>63</v>
      </c>
      <c r="G1219" t="s">
        <v>60</v>
      </c>
      <c r="H1219">
        <v>351</v>
      </c>
      <c r="I1219">
        <v>390</v>
      </c>
      <c r="J1219">
        <v>472</v>
      </c>
      <c r="K1219">
        <v>555</v>
      </c>
      <c r="L1219" t="s">
        <v>48</v>
      </c>
      <c r="M1219" s="11">
        <v>30000</v>
      </c>
      <c r="Q1219" s="61" t="str">
        <f t="shared" ref="Q1219:Q1282" si="39">$A1219&amp;$C1219&amp;$G1219</f>
        <v>SWCG Swedish Consulting Group ABE6.1 Webbstrateg</v>
      </c>
      <c r="R1219" s="61">
        <v>351</v>
      </c>
      <c r="S1219" s="61">
        <v>390</v>
      </c>
      <c r="T1219" s="61">
        <v>472</v>
      </c>
      <c r="U1219" s="61">
        <v>555</v>
      </c>
      <c r="W1219" s="61">
        <f t="shared" ref="W1219:W1282" si="40">M1219/1000000</f>
        <v>0.03</v>
      </c>
      <c r="Z1219" s="61"/>
      <c r="AA1219" s="61"/>
      <c r="AB1219" s="61"/>
      <c r="AC1219" s="61"/>
    </row>
    <row r="1220" spans="1:29" x14ac:dyDescent="0.35">
      <c r="A1220" t="s">
        <v>182</v>
      </c>
      <c r="B1220" t="s">
        <v>120</v>
      </c>
      <c r="C1220" t="s">
        <v>6</v>
      </c>
      <c r="D1220" t="s">
        <v>59</v>
      </c>
      <c r="E1220" t="s">
        <v>2</v>
      </c>
      <c r="F1220" t="s">
        <v>63</v>
      </c>
      <c r="G1220" t="s">
        <v>25</v>
      </c>
      <c r="H1220">
        <v>351</v>
      </c>
      <c r="I1220">
        <v>390</v>
      </c>
      <c r="J1220">
        <v>472</v>
      </c>
      <c r="K1220">
        <v>555</v>
      </c>
      <c r="L1220" t="s">
        <v>48</v>
      </c>
      <c r="M1220" s="11">
        <v>30000</v>
      </c>
      <c r="Q1220" s="61" t="str">
        <f t="shared" si="39"/>
        <v>SWCG Swedish Consulting Group ABE6.2 Interaktionsdesigner</v>
      </c>
      <c r="R1220" s="61">
        <v>351</v>
      </c>
      <c r="S1220" s="61">
        <v>390</v>
      </c>
      <c r="T1220" s="61">
        <v>472</v>
      </c>
      <c r="U1220" s="61">
        <v>555</v>
      </c>
      <c r="W1220" s="61">
        <f t="shared" si="40"/>
        <v>0.03</v>
      </c>
      <c r="Z1220" s="61"/>
      <c r="AA1220" s="61"/>
      <c r="AB1220" s="61"/>
      <c r="AC1220" s="61"/>
    </row>
    <row r="1221" spans="1:29" x14ac:dyDescent="0.35">
      <c r="A1221" t="s">
        <v>182</v>
      </c>
      <c r="B1221" t="s">
        <v>120</v>
      </c>
      <c r="C1221" t="s">
        <v>6</v>
      </c>
      <c r="D1221" t="s">
        <v>59</v>
      </c>
      <c r="E1221" t="s">
        <v>2</v>
      </c>
      <c r="F1221" t="s">
        <v>63</v>
      </c>
      <c r="G1221" t="s">
        <v>26</v>
      </c>
      <c r="H1221">
        <v>351</v>
      </c>
      <c r="I1221">
        <v>390</v>
      </c>
      <c r="J1221">
        <v>472</v>
      </c>
      <c r="K1221">
        <v>555</v>
      </c>
      <c r="L1221" t="s">
        <v>48</v>
      </c>
      <c r="M1221" s="11">
        <v>30000</v>
      </c>
      <c r="Q1221" s="61" t="str">
        <f t="shared" si="39"/>
        <v>SWCG Swedish Consulting Group ABE6.3 Grafisk formgivare</v>
      </c>
      <c r="R1221" s="61">
        <v>351</v>
      </c>
      <c r="S1221" s="61">
        <v>390</v>
      </c>
      <c r="T1221" s="61">
        <v>472</v>
      </c>
      <c r="U1221" s="61">
        <v>555</v>
      </c>
      <c r="W1221" s="61">
        <f t="shared" si="40"/>
        <v>0.03</v>
      </c>
      <c r="Z1221" s="61"/>
      <c r="AA1221" s="61"/>
      <c r="AB1221" s="61"/>
      <c r="AC1221" s="61"/>
    </row>
    <row r="1222" spans="1:29" x14ac:dyDescent="0.35">
      <c r="A1222" t="s">
        <v>182</v>
      </c>
      <c r="B1222" t="s">
        <v>120</v>
      </c>
      <c r="C1222" t="s">
        <v>6</v>
      </c>
      <c r="D1222" t="s">
        <v>59</v>
      </c>
      <c r="E1222" t="s">
        <v>3</v>
      </c>
      <c r="F1222" t="s">
        <v>63</v>
      </c>
      <c r="G1222" t="s">
        <v>27</v>
      </c>
      <c r="H1222">
        <v>351</v>
      </c>
      <c r="I1222">
        <v>390</v>
      </c>
      <c r="J1222">
        <v>472</v>
      </c>
      <c r="K1222">
        <v>555</v>
      </c>
      <c r="L1222" t="s">
        <v>48</v>
      </c>
      <c r="M1222" s="11">
        <v>30000</v>
      </c>
      <c r="Q1222" s="61" t="str">
        <f t="shared" si="39"/>
        <v>SWCG Swedish Consulting Group ABE6.4 Testare av användbarhet</v>
      </c>
      <c r="R1222" s="61">
        <v>351</v>
      </c>
      <c r="S1222" s="61">
        <v>390</v>
      </c>
      <c r="T1222" s="61">
        <v>472</v>
      </c>
      <c r="U1222" s="61">
        <v>555</v>
      </c>
      <c r="W1222" s="61">
        <f t="shared" si="40"/>
        <v>0.03</v>
      </c>
      <c r="Z1222" s="61"/>
      <c r="AA1222" s="61"/>
      <c r="AB1222" s="61"/>
      <c r="AC1222" s="61"/>
    </row>
    <row r="1223" spans="1:29" x14ac:dyDescent="0.35">
      <c r="A1223" t="s">
        <v>182</v>
      </c>
      <c r="B1223" t="s">
        <v>120</v>
      </c>
      <c r="C1223" t="s">
        <v>6</v>
      </c>
      <c r="D1223" t="s">
        <v>61</v>
      </c>
      <c r="E1223" t="s">
        <v>2</v>
      </c>
      <c r="F1223" t="s">
        <v>63</v>
      </c>
      <c r="G1223" t="s">
        <v>62</v>
      </c>
      <c r="H1223">
        <v>206.1</v>
      </c>
      <c r="I1223">
        <v>229</v>
      </c>
      <c r="J1223">
        <v>326</v>
      </c>
      <c r="K1223">
        <v>465</v>
      </c>
      <c r="L1223" t="s">
        <v>48</v>
      </c>
      <c r="M1223" s="11">
        <v>30000</v>
      </c>
      <c r="Q1223" s="61" t="str">
        <f t="shared" si="39"/>
        <v>SWCG Swedish Consulting Group ABE7.1 Teknikstöd – på plats</v>
      </c>
      <c r="R1223" s="61">
        <v>206</v>
      </c>
      <c r="S1223" s="61">
        <v>229</v>
      </c>
      <c r="T1223" s="61">
        <v>326</v>
      </c>
      <c r="U1223" s="61">
        <v>465</v>
      </c>
      <c r="W1223" s="61">
        <f t="shared" si="40"/>
        <v>0.03</v>
      </c>
      <c r="Z1223" s="61"/>
      <c r="AA1223" s="61"/>
      <c r="AB1223" s="61"/>
      <c r="AC1223" s="61"/>
    </row>
    <row r="1224" spans="1:29" x14ac:dyDescent="0.35">
      <c r="A1224" t="s">
        <v>182</v>
      </c>
      <c r="B1224" t="s">
        <v>120</v>
      </c>
      <c r="C1224" t="s">
        <v>7</v>
      </c>
      <c r="D1224" t="s">
        <v>47</v>
      </c>
      <c r="E1224" t="s">
        <v>2</v>
      </c>
      <c r="F1224" t="s">
        <v>63</v>
      </c>
      <c r="G1224" t="s">
        <v>10</v>
      </c>
      <c r="H1224">
        <v>382.32</v>
      </c>
      <c r="I1224">
        <v>424.8</v>
      </c>
      <c r="J1224">
        <v>472</v>
      </c>
      <c r="K1224">
        <v>550</v>
      </c>
      <c r="L1224" t="s">
        <v>48</v>
      </c>
      <c r="M1224" s="11">
        <v>24000</v>
      </c>
      <c r="Q1224" s="61" t="str">
        <f t="shared" si="39"/>
        <v>SWCG Swedish Consulting Group ABF1.1 IT- eller Digitaliseringsstrateg</v>
      </c>
      <c r="R1224" s="61">
        <v>382</v>
      </c>
      <c r="S1224" s="61">
        <v>425</v>
      </c>
      <c r="T1224" s="61">
        <v>472</v>
      </c>
      <c r="U1224" s="61">
        <v>550</v>
      </c>
      <c r="W1224" s="61">
        <f t="shared" si="40"/>
        <v>2.4E-2</v>
      </c>
      <c r="Z1224" s="61"/>
      <c r="AA1224" s="61"/>
      <c r="AB1224" s="61"/>
      <c r="AC1224" s="61"/>
    </row>
    <row r="1225" spans="1:29" x14ac:dyDescent="0.35">
      <c r="A1225" t="s">
        <v>182</v>
      </c>
      <c r="B1225" t="s">
        <v>120</v>
      </c>
      <c r="C1225" t="s">
        <v>7</v>
      </c>
      <c r="D1225" t="s">
        <v>47</v>
      </c>
      <c r="E1225" t="s">
        <v>2</v>
      </c>
      <c r="F1225" t="s">
        <v>63</v>
      </c>
      <c r="G1225" t="s">
        <v>11</v>
      </c>
      <c r="H1225">
        <v>382.32</v>
      </c>
      <c r="I1225">
        <v>424.8</v>
      </c>
      <c r="J1225">
        <v>472</v>
      </c>
      <c r="K1225">
        <v>550</v>
      </c>
      <c r="L1225" t="s">
        <v>48</v>
      </c>
      <c r="M1225" s="11">
        <v>24000</v>
      </c>
      <c r="Q1225" s="61" t="str">
        <f t="shared" si="39"/>
        <v>SWCG Swedish Consulting Group ABF1.2 Modelleringsledare</v>
      </c>
      <c r="R1225" s="61">
        <v>382</v>
      </c>
      <c r="S1225" s="61">
        <v>425</v>
      </c>
      <c r="T1225" s="61">
        <v>472</v>
      </c>
      <c r="U1225" s="61">
        <v>550</v>
      </c>
      <c r="W1225" s="61">
        <f t="shared" si="40"/>
        <v>2.4E-2</v>
      </c>
      <c r="Z1225" s="61"/>
      <c r="AA1225" s="61"/>
      <c r="AB1225" s="61"/>
      <c r="AC1225" s="61"/>
    </row>
    <row r="1226" spans="1:29" x14ac:dyDescent="0.35">
      <c r="A1226" t="s">
        <v>182</v>
      </c>
      <c r="B1226" t="s">
        <v>120</v>
      </c>
      <c r="C1226" t="s">
        <v>7</v>
      </c>
      <c r="D1226" t="s">
        <v>47</v>
      </c>
      <c r="E1226" t="s">
        <v>2</v>
      </c>
      <c r="F1226" t="s">
        <v>63</v>
      </c>
      <c r="G1226" t="s">
        <v>49</v>
      </c>
      <c r="H1226">
        <v>382.32</v>
      </c>
      <c r="I1226">
        <v>424.8</v>
      </c>
      <c r="J1226">
        <v>472</v>
      </c>
      <c r="K1226">
        <v>550</v>
      </c>
      <c r="L1226" t="s">
        <v>48</v>
      </c>
      <c r="M1226" s="11">
        <v>24000</v>
      </c>
      <c r="Q1226" s="61" t="str">
        <f t="shared" si="39"/>
        <v>SWCG Swedish Consulting Group ABF1.3 Kravställare/Kravanalytiker</v>
      </c>
      <c r="R1226" s="61">
        <v>382</v>
      </c>
      <c r="S1226" s="61">
        <v>425</v>
      </c>
      <c r="T1226" s="61">
        <v>472</v>
      </c>
      <c r="U1226" s="61">
        <v>550</v>
      </c>
      <c r="W1226" s="61">
        <f t="shared" si="40"/>
        <v>2.4E-2</v>
      </c>
      <c r="Z1226" s="61"/>
      <c r="AA1226" s="61"/>
      <c r="AB1226" s="61"/>
      <c r="AC1226" s="61"/>
    </row>
    <row r="1227" spans="1:29" x14ac:dyDescent="0.35">
      <c r="A1227" t="s">
        <v>182</v>
      </c>
      <c r="B1227" t="s">
        <v>120</v>
      </c>
      <c r="C1227" t="s">
        <v>7</v>
      </c>
      <c r="D1227" t="s">
        <v>47</v>
      </c>
      <c r="E1227" t="s">
        <v>2</v>
      </c>
      <c r="F1227" t="s">
        <v>63</v>
      </c>
      <c r="G1227" t="s">
        <v>12</v>
      </c>
      <c r="H1227">
        <v>382.32</v>
      </c>
      <c r="I1227">
        <v>424.8</v>
      </c>
      <c r="J1227">
        <v>472</v>
      </c>
      <c r="K1227">
        <v>550</v>
      </c>
      <c r="L1227" t="s">
        <v>48</v>
      </c>
      <c r="M1227" s="11">
        <v>24000</v>
      </c>
      <c r="Q1227" s="61" t="str">
        <f t="shared" si="39"/>
        <v>SWCG Swedish Consulting Group ABF1.4 Metodstöd</v>
      </c>
      <c r="R1227" s="61">
        <v>382</v>
      </c>
      <c r="S1227" s="61">
        <v>425</v>
      </c>
      <c r="T1227" s="61">
        <v>472</v>
      </c>
      <c r="U1227" s="61">
        <v>550</v>
      </c>
      <c r="W1227" s="61">
        <f t="shared" si="40"/>
        <v>2.4E-2</v>
      </c>
      <c r="Z1227" s="61"/>
      <c r="AA1227" s="61"/>
      <c r="AB1227" s="61"/>
      <c r="AC1227" s="61"/>
    </row>
    <row r="1228" spans="1:29" x14ac:dyDescent="0.35">
      <c r="A1228" t="s">
        <v>182</v>
      </c>
      <c r="B1228" t="s">
        <v>120</v>
      </c>
      <c r="C1228" t="s">
        <v>7</v>
      </c>
      <c r="D1228" t="s">
        <v>50</v>
      </c>
      <c r="E1228" t="s">
        <v>2</v>
      </c>
      <c r="F1228" t="s">
        <v>63</v>
      </c>
      <c r="G1228" t="s">
        <v>13</v>
      </c>
      <c r="H1228">
        <v>423.90000000000003</v>
      </c>
      <c r="I1228">
        <v>471</v>
      </c>
      <c r="J1228">
        <v>672</v>
      </c>
      <c r="K1228">
        <v>960</v>
      </c>
      <c r="L1228" t="s">
        <v>48</v>
      </c>
      <c r="M1228" s="11">
        <v>24000</v>
      </c>
      <c r="Q1228" s="61" t="str">
        <f t="shared" si="39"/>
        <v>SWCG Swedish Consulting Group ABF2.1 Projektledare</v>
      </c>
      <c r="R1228" s="61">
        <v>424</v>
      </c>
      <c r="S1228" s="61">
        <v>471</v>
      </c>
      <c r="T1228" s="61">
        <v>672</v>
      </c>
      <c r="U1228" s="61">
        <v>960</v>
      </c>
      <c r="W1228" s="61">
        <f t="shared" si="40"/>
        <v>2.4E-2</v>
      </c>
      <c r="Z1228" s="61"/>
      <c r="AA1228" s="61"/>
      <c r="AB1228" s="61"/>
      <c r="AC1228" s="61"/>
    </row>
    <row r="1229" spans="1:29" x14ac:dyDescent="0.35">
      <c r="A1229" t="s">
        <v>182</v>
      </c>
      <c r="B1229" t="s">
        <v>120</v>
      </c>
      <c r="C1229" t="s">
        <v>7</v>
      </c>
      <c r="D1229" t="s">
        <v>50</v>
      </c>
      <c r="E1229" t="s">
        <v>2</v>
      </c>
      <c r="F1229" t="s">
        <v>63</v>
      </c>
      <c r="G1229" t="s">
        <v>14</v>
      </c>
      <c r="H1229">
        <v>423.90000000000003</v>
      </c>
      <c r="I1229">
        <v>471</v>
      </c>
      <c r="J1229">
        <v>672</v>
      </c>
      <c r="K1229">
        <v>960</v>
      </c>
      <c r="L1229" t="s">
        <v>48</v>
      </c>
      <c r="M1229" s="11">
        <v>24000</v>
      </c>
      <c r="Q1229" s="61" t="str">
        <f t="shared" si="39"/>
        <v>SWCG Swedish Consulting Group ABF2.2 Teknisk projektledare</v>
      </c>
      <c r="R1229" s="61">
        <v>424</v>
      </c>
      <c r="S1229" s="61">
        <v>471</v>
      </c>
      <c r="T1229" s="61">
        <v>672</v>
      </c>
      <c r="U1229" s="61">
        <v>960</v>
      </c>
      <c r="W1229" s="61">
        <f t="shared" si="40"/>
        <v>2.4E-2</v>
      </c>
      <c r="Z1229" s="61"/>
      <c r="AA1229" s="61"/>
      <c r="AB1229" s="61"/>
      <c r="AC1229" s="61"/>
    </row>
    <row r="1230" spans="1:29" x14ac:dyDescent="0.35">
      <c r="A1230" t="s">
        <v>182</v>
      </c>
      <c r="B1230" t="s">
        <v>120</v>
      </c>
      <c r="C1230" t="s">
        <v>7</v>
      </c>
      <c r="D1230" t="s">
        <v>50</v>
      </c>
      <c r="E1230" t="s">
        <v>2</v>
      </c>
      <c r="F1230" t="s">
        <v>63</v>
      </c>
      <c r="G1230" t="s">
        <v>15</v>
      </c>
      <c r="H1230">
        <v>423.90000000000003</v>
      </c>
      <c r="I1230">
        <v>471</v>
      </c>
      <c r="J1230">
        <v>672</v>
      </c>
      <c r="K1230">
        <v>960</v>
      </c>
      <c r="L1230" t="s">
        <v>48</v>
      </c>
      <c r="M1230" s="11">
        <v>24000</v>
      </c>
      <c r="Q1230" s="61" t="str">
        <f t="shared" si="39"/>
        <v>SWCG Swedish Consulting Group ABF2.3 Process-/Förändringsledare</v>
      </c>
      <c r="R1230" s="61">
        <v>424</v>
      </c>
      <c r="S1230" s="61">
        <v>471</v>
      </c>
      <c r="T1230" s="61">
        <v>672</v>
      </c>
      <c r="U1230" s="61">
        <v>960</v>
      </c>
      <c r="W1230" s="61">
        <f t="shared" si="40"/>
        <v>2.4E-2</v>
      </c>
      <c r="Z1230" s="61"/>
      <c r="AA1230" s="61"/>
      <c r="AB1230" s="61"/>
      <c r="AC1230" s="61"/>
    </row>
    <row r="1231" spans="1:29" x14ac:dyDescent="0.35">
      <c r="A1231" t="s">
        <v>182</v>
      </c>
      <c r="B1231" t="s">
        <v>120</v>
      </c>
      <c r="C1231" t="s">
        <v>7</v>
      </c>
      <c r="D1231" t="s">
        <v>50</v>
      </c>
      <c r="E1231" t="s">
        <v>2</v>
      </c>
      <c r="F1231" t="s">
        <v>63</v>
      </c>
      <c r="G1231" t="s">
        <v>16</v>
      </c>
      <c r="H1231">
        <v>423.90000000000003</v>
      </c>
      <c r="I1231">
        <v>471</v>
      </c>
      <c r="J1231">
        <v>672</v>
      </c>
      <c r="K1231">
        <v>960</v>
      </c>
      <c r="L1231" t="s">
        <v>48</v>
      </c>
      <c r="M1231" s="11">
        <v>24000</v>
      </c>
      <c r="Q1231" s="61" t="str">
        <f t="shared" si="39"/>
        <v>SWCG Swedish Consulting Group ABF2.4 Testledare</v>
      </c>
      <c r="R1231" s="61">
        <v>424</v>
      </c>
      <c r="S1231" s="61">
        <v>471</v>
      </c>
      <c r="T1231" s="61">
        <v>672</v>
      </c>
      <c r="U1231" s="61">
        <v>960</v>
      </c>
      <c r="W1231" s="61">
        <f t="shared" si="40"/>
        <v>2.4E-2</v>
      </c>
      <c r="Z1231" s="61"/>
      <c r="AA1231" s="61"/>
      <c r="AB1231" s="61"/>
      <c r="AC1231" s="61"/>
    </row>
    <row r="1232" spans="1:29" x14ac:dyDescent="0.35">
      <c r="A1232" t="s">
        <v>182</v>
      </c>
      <c r="B1232" t="s">
        <v>120</v>
      </c>
      <c r="C1232" t="s">
        <v>7</v>
      </c>
      <c r="D1232" t="s">
        <v>50</v>
      </c>
      <c r="E1232" t="s">
        <v>2</v>
      </c>
      <c r="F1232" t="s">
        <v>63</v>
      </c>
      <c r="G1232" t="s">
        <v>17</v>
      </c>
      <c r="H1232">
        <v>423.90000000000003</v>
      </c>
      <c r="I1232">
        <v>471</v>
      </c>
      <c r="J1232">
        <v>672</v>
      </c>
      <c r="K1232">
        <v>960</v>
      </c>
      <c r="L1232" t="s">
        <v>48</v>
      </c>
      <c r="M1232" s="11">
        <v>24000</v>
      </c>
      <c r="Q1232" s="61" t="str">
        <f t="shared" si="39"/>
        <v>SWCG Swedish Consulting Group ABF2.5 IT-controller</v>
      </c>
      <c r="R1232" s="61">
        <v>424</v>
      </c>
      <c r="S1232" s="61">
        <v>471</v>
      </c>
      <c r="T1232" s="61">
        <v>672</v>
      </c>
      <c r="U1232" s="61">
        <v>960</v>
      </c>
      <c r="W1232" s="61">
        <f t="shared" si="40"/>
        <v>2.4E-2</v>
      </c>
      <c r="Z1232" s="61"/>
      <c r="AA1232" s="61"/>
      <c r="AB1232" s="61"/>
      <c r="AC1232" s="61"/>
    </row>
    <row r="1233" spans="1:29" x14ac:dyDescent="0.35">
      <c r="A1233" t="s">
        <v>182</v>
      </c>
      <c r="B1233" t="s">
        <v>120</v>
      </c>
      <c r="C1233" t="s">
        <v>7</v>
      </c>
      <c r="D1233" t="s">
        <v>51</v>
      </c>
      <c r="E1233" t="s">
        <v>2</v>
      </c>
      <c r="F1233" t="s">
        <v>63</v>
      </c>
      <c r="G1233" t="s">
        <v>18</v>
      </c>
      <c r="H1233">
        <v>317.7</v>
      </c>
      <c r="I1233">
        <v>353</v>
      </c>
      <c r="J1233">
        <v>504</v>
      </c>
      <c r="K1233">
        <v>720</v>
      </c>
      <c r="L1233" t="s">
        <v>48</v>
      </c>
      <c r="M1233" s="11">
        <v>24000</v>
      </c>
      <c r="Q1233" s="61" t="str">
        <f t="shared" si="39"/>
        <v>SWCG Swedish Consulting Group ABF3.1 Systemutvecklare</v>
      </c>
      <c r="R1233" s="61">
        <v>318</v>
      </c>
      <c r="S1233" s="61">
        <v>353</v>
      </c>
      <c r="T1233" s="61">
        <v>504</v>
      </c>
      <c r="U1233" s="61">
        <v>720</v>
      </c>
      <c r="W1233" s="61">
        <f t="shared" si="40"/>
        <v>2.4E-2</v>
      </c>
      <c r="Z1233" s="61"/>
      <c r="AA1233" s="61"/>
      <c r="AB1233" s="61"/>
      <c r="AC1233" s="61"/>
    </row>
    <row r="1234" spans="1:29" x14ac:dyDescent="0.35">
      <c r="A1234" t="s">
        <v>182</v>
      </c>
      <c r="B1234" t="s">
        <v>120</v>
      </c>
      <c r="C1234" t="s">
        <v>7</v>
      </c>
      <c r="D1234" t="s">
        <v>51</v>
      </c>
      <c r="E1234" t="s">
        <v>2</v>
      </c>
      <c r="F1234" t="s">
        <v>63</v>
      </c>
      <c r="G1234" t="s">
        <v>19</v>
      </c>
      <c r="H1234">
        <v>317.7</v>
      </c>
      <c r="I1234">
        <v>353</v>
      </c>
      <c r="J1234">
        <v>504</v>
      </c>
      <c r="K1234">
        <v>720</v>
      </c>
      <c r="L1234" t="s">
        <v>48</v>
      </c>
      <c r="M1234" s="11">
        <v>24000</v>
      </c>
      <c r="Q1234" s="61" t="str">
        <f t="shared" si="39"/>
        <v>SWCG Swedish Consulting Group ABF3.2 Systemintegratör</v>
      </c>
      <c r="R1234" s="61">
        <v>318</v>
      </c>
      <c r="S1234" s="61">
        <v>353</v>
      </c>
      <c r="T1234" s="61">
        <v>504</v>
      </c>
      <c r="U1234" s="61">
        <v>720</v>
      </c>
      <c r="W1234" s="61">
        <f t="shared" si="40"/>
        <v>2.4E-2</v>
      </c>
      <c r="Z1234" s="61"/>
      <c r="AA1234" s="61"/>
      <c r="AB1234" s="61"/>
      <c r="AC1234" s="61"/>
    </row>
    <row r="1235" spans="1:29" x14ac:dyDescent="0.35">
      <c r="A1235" t="s">
        <v>182</v>
      </c>
      <c r="B1235" t="s">
        <v>120</v>
      </c>
      <c r="C1235" t="s">
        <v>7</v>
      </c>
      <c r="D1235" t="s">
        <v>51</v>
      </c>
      <c r="E1235" t="s">
        <v>3</v>
      </c>
      <c r="F1235" t="s">
        <v>63</v>
      </c>
      <c r="G1235" t="s">
        <v>20</v>
      </c>
      <c r="H1235">
        <v>243</v>
      </c>
      <c r="I1235">
        <v>270</v>
      </c>
      <c r="J1235">
        <v>385</v>
      </c>
      <c r="K1235">
        <v>550</v>
      </c>
      <c r="L1235" t="s">
        <v>48</v>
      </c>
      <c r="M1235" s="11">
        <v>24000</v>
      </c>
      <c r="Q1235" s="61" t="str">
        <f t="shared" si="39"/>
        <v>SWCG Swedish Consulting Group ABF3.3 Tekniker</v>
      </c>
      <c r="R1235" s="61">
        <v>243</v>
      </c>
      <c r="S1235" s="61">
        <v>270</v>
      </c>
      <c r="T1235" s="61">
        <v>385</v>
      </c>
      <c r="U1235" s="61">
        <v>550</v>
      </c>
      <c r="W1235" s="61">
        <f t="shared" si="40"/>
        <v>2.4E-2</v>
      </c>
      <c r="Z1235" s="61"/>
      <c r="AA1235" s="61"/>
      <c r="AB1235" s="61"/>
      <c r="AC1235" s="61"/>
    </row>
    <row r="1236" spans="1:29" x14ac:dyDescent="0.35">
      <c r="A1236" t="s">
        <v>182</v>
      </c>
      <c r="B1236" t="s">
        <v>120</v>
      </c>
      <c r="C1236" t="s">
        <v>7</v>
      </c>
      <c r="D1236" t="s">
        <v>51</v>
      </c>
      <c r="E1236" t="s">
        <v>3</v>
      </c>
      <c r="F1236" t="s">
        <v>63</v>
      </c>
      <c r="G1236" t="s">
        <v>21</v>
      </c>
      <c r="H1236">
        <v>243</v>
      </c>
      <c r="I1236">
        <v>270</v>
      </c>
      <c r="J1236">
        <v>385</v>
      </c>
      <c r="K1236">
        <v>550</v>
      </c>
      <c r="L1236" t="s">
        <v>48</v>
      </c>
      <c r="M1236" s="11">
        <v>24000</v>
      </c>
      <c r="Q1236" s="61" t="str">
        <f t="shared" si="39"/>
        <v>SWCG Swedish Consulting Group ABF3.4 Testare</v>
      </c>
      <c r="R1236" s="61">
        <v>243</v>
      </c>
      <c r="S1236" s="61">
        <v>270</v>
      </c>
      <c r="T1236" s="61">
        <v>385</v>
      </c>
      <c r="U1236" s="61">
        <v>550</v>
      </c>
      <c r="W1236" s="61">
        <f t="shared" si="40"/>
        <v>2.4E-2</v>
      </c>
      <c r="Z1236" s="61"/>
      <c r="AA1236" s="61"/>
      <c r="AB1236" s="61"/>
      <c r="AC1236" s="61"/>
    </row>
    <row r="1237" spans="1:29" x14ac:dyDescent="0.35">
      <c r="A1237" t="s">
        <v>182</v>
      </c>
      <c r="B1237" t="s">
        <v>120</v>
      </c>
      <c r="C1237" t="s">
        <v>7</v>
      </c>
      <c r="D1237" t="s">
        <v>52</v>
      </c>
      <c r="E1237" t="s">
        <v>2</v>
      </c>
      <c r="F1237" t="s">
        <v>63</v>
      </c>
      <c r="G1237" t="s">
        <v>53</v>
      </c>
      <c r="H1237">
        <v>408.24</v>
      </c>
      <c r="I1237">
        <v>453.6</v>
      </c>
      <c r="J1237">
        <v>504</v>
      </c>
      <c r="K1237">
        <v>720</v>
      </c>
      <c r="L1237" t="s">
        <v>48</v>
      </c>
      <c r="M1237" s="11">
        <v>24000</v>
      </c>
      <c r="Q1237" s="61" t="str">
        <f t="shared" si="39"/>
        <v>SWCG Swedish Consulting Group ABF4.1 Enterprisearkitekt</v>
      </c>
      <c r="R1237" s="61">
        <v>408</v>
      </c>
      <c r="S1237" s="61">
        <v>454</v>
      </c>
      <c r="T1237" s="61">
        <v>504</v>
      </c>
      <c r="U1237" s="61">
        <v>720</v>
      </c>
      <c r="W1237" s="61">
        <f t="shared" si="40"/>
        <v>2.4E-2</v>
      </c>
      <c r="Z1237" s="61"/>
      <c r="AA1237" s="61"/>
      <c r="AB1237" s="61"/>
      <c r="AC1237" s="61"/>
    </row>
    <row r="1238" spans="1:29" x14ac:dyDescent="0.35">
      <c r="A1238" t="s">
        <v>182</v>
      </c>
      <c r="B1238" t="s">
        <v>120</v>
      </c>
      <c r="C1238" t="s">
        <v>7</v>
      </c>
      <c r="D1238" t="s">
        <v>52</v>
      </c>
      <c r="E1238" t="s">
        <v>2</v>
      </c>
      <c r="F1238" t="s">
        <v>63</v>
      </c>
      <c r="G1238" t="s">
        <v>54</v>
      </c>
      <c r="H1238">
        <v>408.24</v>
      </c>
      <c r="I1238">
        <v>453.6</v>
      </c>
      <c r="J1238">
        <v>504</v>
      </c>
      <c r="K1238">
        <v>720</v>
      </c>
      <c r="L1238" t="s">
        <v>48</v>
      </c>
      <c r="M1238" s="11">
        <v>24000</v>
      </c>
      <c r="Q1238" s="61" t="str">
        <f t="shared" si="39"/>
        <v>SWCG Swedish Consulting Group ABF4.2 Verksamhetsarkitekt</v>
      </c>
      <c r="R1238" s="61">
        <v>408</v>
      </c>
      <c r="S1238" s="61">
        <v>454</v>
      </c>
      <c r="T1238" s="61">
        <v>504</v>
      </c>
      <c r="U1238" s="61">
        <v>720</v>
      </c>
      <c r="W1238" s="61">
        <f t="shared" si="40"/>
        <v>2.4E-2</v>
      </c>
      <c r="Z1238" s="61"/>
      <c r="AA1238" s="61"/>
      <c r="AB1238" s="61"/>
      <c r="AC1238" s="61"/>
    </row>
    <row r="1239" spans="1:29" x14ac:dyDescent="0.35">
      <c r="A1239" t="s">
        <v>182</v>
      </c>
      <c r="B1239" t="s">
        <v>120</v>
      </c>
      <c r="C1239" t="s">
        <v>7</v>
      </c>
      <c r="D1239" t="s">
        <v>52</v>
      </c>
      <c r="E1239" t="s">
        <v>2</v>
      </c>
      <c r="F1239" t="s">
        <v>63</v>
      </c>
      <c r="G1239" t="s">
        <v>55</v>
      </c>
      <c r="H1239">
        <v>408.24</v>
      </c>
      <c r="I1239">
        <v>453.6</v>
      </c>
      <c r="J1239">
        <v>504</v>
      </c>
      <c r="K1239">
        <v>720</v>
      </c>
      <c r="L1239" t="s">
        <v>48</v>
      </c>
      <c r="M1239" s="11">
        <v>24000</v>
      </c>
      <c r="Q1239" s="61" t="str">
        <f t="shared" si="39"/>
        <v>SWCG Swedish Consulting Group ABF4.3 Lösningsarkitekt</v>
      </c>
      <c r="R1239" s="61">
        <v>408</v>
      </c>
      <c r="S1239" s="61">
        <v>454</v>
      </c>
      <c r="T1239" s="61">
        <v>504</v>
      </c>
      <c r="U1239" s="61">
        <v>720</v>
      </c>
      <c r="W1239" s="61">
        <f t="shared" si="40"/>
        <v>2.4E-2</v>
      </c>
      <c r="Z1239" s="61"/>
      <c r="AA1239" s="61"/>
      <c r="AB1239" s="61"/>
      <c r="AC1239" s="61"/>
    </row>
    <row r="1240" spans="1:29" x14ac:dyDescent="0.35">
      <c r="A1240" t="s">
        <v>182</v>
      </c>
      <c r="B1240" t="s">
        <v>120</v>
      </c>
      <c r="C1240" t="s">
        <v>7</v>
      </c>
      <c r="D1240" t="s">
        <v>52</v>
      </c>
      <c r="E1240" t="s">
        <v>2</v>
      </c>
      <c r="F1240" t="s">
        <v>63</v>
      </c>
      <c r="G1240" t="s">
        <v>56</v>
      </c>
      <c r="H1240">
        <v>408.24</v>
      </c>
      <c r="I1240">
        <v>453.6</v>
      </c>
      <c r="J1240">
        <v>504</v>
      </c>
      <c r="K1240">
        <v>720</v>
      </c>
      <c r="L1240" t="s">
        <v>48</v>
      </c>
      <c r="M1240" s="11">
        <v>24000</v>
      </c>
      <c r="Q1240" s="61" t="str">
        <f t="shared" si="39"/>
        <v>SWCG Swedish Consulting Group ABF4.4 Mjukvaruarkitekt</v>
      </c>
      <c r="R1240" s="61">
        <v>408</v>
      </c>
      <c r="S1240" s="61">
        <v>454</v>
      </c>
      <c r="T1240" s="61">
        <v>504</v>
      </c>
      <c r="U1240" s="61">
        <v>720</v>
      </c>
      <c r="W1240" s="61">
        <f t="shared" si="40"/>
        <v>2.4E-2</v>
      </c>
      <c r="Z1240" s="61"/>
      <c r="AA1240" s="61"/>
      <c r="AB1240" s="61"/>
      <c r="AC1240" s="61"/>
    </row>
    <row r="1241" spans="1:29" x14ac:dyDescent="0.35">
      <c r="A1241" t="s">
        <v>182</v>
      </c>
      <c r="B1241" t="s">
        <v>120</v>
      </c>
      <c r="C1241" t="s">
        <v>7</v>
      </c>
      <c r="D1241" t="s">
        <v>52</v>
      </c>
      <c r="E1241" t="s">
        <v>2</v>
      </c>
      <c r="F1241" t="s">
        <v>63</v>
      </c>
      <c r="G1241" t="s">
        <v>57</v>
      </c>
      <c r="H1241">
        <v>408.24</v>
      </c>
      <c r="I1241">
        <v>453.6</v>
      </c>
      <c r="J1241">
        <v>504</v>
      </c>
      <c r="K1241">
        <v>720</v>
      </c>
      <c r="L1241" t="s">
        <v>48</v>
      </c>
      <c r="M1241" s="11">
        <v>24000</v>
      </c>
      <c r="Q1241" s="61" t="str">
        <f t="shared" si="39"/>
        <v>SWCG Swedish Consulting Group ABF4.5 Infrastrukturarkitekt</v>
      </c>
      <c r="R1241" s="61">
        <v>408</v>
      </c>
      <c r="S1241" s="61">
        <v>454</v>
      </c>
      <c r="T1241" s="61">
        <v>504</v>
      </c>
      <c r="U1241" s="61">
        <v>720</v>
      </c>
      <c r="W1241" s="61">
        <f t="shared" si="40"/>
        <v>2.4E-2</v>
      </c>
      <c r="Z1241" s="61"/>
      <c r="AA1241" s="61"/>
      <c r="AB1241" s="61"/>
      <c r="AC1241" s="61"/>
    </row>
    <row r="1242" spans="1:29" x14ac:dyDescent="0.35">
      <c r="A1242" t="s">
        <v>182</v>
      </c>
      <c r="B1242" t="s">
        <v>120</v>
      </c>
      <c r="C1242" t="s">
        <v>7</v>
      </c>
      <c r="D1242" t="s">
        <v>58</v>
      </c>
      <c r="E1242" t="s">
        <v>2</v>
      </c>
      <c r="F1242" t="s">
        <v>63</v>
      </c>
      <c r="G1242" t="s">
        <v>22</v>
      </c>
      <c r="H1242">
        <v>366.3</v>
      </c>
      <c r="I1242">
        <v>407</v>
      </c>
      <c r="J1242">
        <v>493</v>
      </c>
      <c r="K1242">
        <v>579</v>
      </c>
      <c r="L1242" t="s">
        <v>48</v>
      </c>
      <c r="M1242" s="11">
        <v>24000</v>
      </c>
      <c r="Q1242" s="61" t="str">
        <f t="shared" si="39"/>
        <v>SWCG Swedish Consulting Group ABF5.1 Säkerhetsstrateg/Säkerhetsanalytiker</v>
      </c>
      <c r="R1242" s="61">
        <v>366</v>
      </c>
      <c r="S1242" s="61">
        <v>407</v>
      </c>
      <c r="T1242" s="61">
        <v>493</v>
      </c>
      <c r="U1242" s="61">
        <v>579</v>
      </c>
      <c r="W1242" s="61">
        <f t="shared" si="40"/>
        <v>2.4E-2</v>
      </c>
      <c r="Z1242" s="61"/>
      <c r="AA1242" s="61"/>
      <c r="AB1242" s="61"/>
      <c r="AC1242" s="61"/>
    </row>
    <row r="1243" spans="1:29" x14ac:dyDescent="0.35">
      <c r="A1243" t="s">
        <v>182</v>
      </c>
      <c r="B1243" t="s">
        <v>120</v>
      </c>
      <c r="C1243" t="s">
        <v>7</v>
      </c>
      <c r="D1243" t="s">
        <v>58</v>
      </c>
      <c r="E1243" t="s">
        <v>2</v>
      </c>
      <c r="F1243" t="s">
        <v>63</v>
      </c>
      <c r="G1243" t="s">
        <v>23</v>
      </c>
      <c r="H1243">
        <v>366.3</v>
      </c>
      <c r="I1243">
        <v>407</v>
      </c>
      <c r="J1243">
        <v>493</v>
      </c>
      <c r="K1243">
        <v>579</v>
      </c>
      <c r="L1243" t="s">
        <v>48</v>
      </c>
      <c r="M1243" s="11">
        <v>24000</v>
      </c>
      <c r="Q1243" s="61" t="str">
        <f t="shared" si="39"/>
        <v>SWCG Swedish Consulting Group ABF5.2 Risk Management</v>
      </c>
      <c r="R1243" s="61">
        <v>366</v>
      </c>
      <c r="S1243" s="61">
        <v>407</v>
      </c>
      <c r="T1243" s="61">
        <v>493</v>
      </c>
      <c r="U1243" s="61">
        <v>579</v>
      </c>
      <c r="W1243" s="61">
        <f t="shared" si="40"/>
        <v>2.4E-2</v>
      </c>
      <c r="Z1243" s="61"/>
      <c r="AA1243" s="61"/>
      <c r="AB1243" s="61"/>
      <c r="AC1243" s="61"/>
    </row>
    <row r="1244" spans="1:29" x14ac:dyDescent="0.35">
      <c r="A1244" t="s">
        <v>182</v>
      </c>
      <c r="B1244" t="s">
        <v>120</v>
      </c>
      <c r="C1244" t="s">
        <v>7</v>
      </c>
      <c r="D1244" t="s">
        <v>58</v>
      </c>
      <c r="E1244" t="s">
        <v>3</v>
      </c>
      <c r="F1244" t="s">
        <v>63</v>
      </c>
      <c r="G1244" t="s">
        <v>24</v>
      </c>
      <c r="H1244">
        <v>366.3</v>
      </c>
      <c r="I1244">
        <v>407</v>
      </c>
      <c r="J1244">
        <v>493</v>
      </c>
      <c r="K1244">
        <v>579</v>
      </c>
      <c r="L1244" t="s">
        <v>48</v>
      </c>
      <c r="M1244" s="11">
        <v>24000</v>
      </c>
      <c r="Q1244" s="61" t="str">
        <f t="shared" si="39"/>
        <v>SWCG Swedish Consulting Group ABF5.3 Säkerhetstekniker</v>
      </c>
      <c r="R1244" s="61">
        <v>366</v>
      </c>
      <c r="S1244" s="61">
        <v>407</v>
      </c>
      <c r="T1244" s="61">
        <v>493</v>
      </c>
      <c r="U1244" s="61">
        <v>579</v>
      </c>
      <c r="W1244" s="61">
        <f t="shared" si="40"/>
        <v>2.4E-2</v>
      </c>
      <c r="Z1244" s="61"/>
      <c r="AA1244" s="61"/>
      <c r="AB1244" s="61"/>
      <c r="AC1244" s="61"/>
    </row>
    <row r="1245" spans="1:29" x14ac:dyDescent="0.35">
      <c r="A1245" t="s">
        <v>182</v>
      </c>
      <c r="B1245" t="s">
        <v>120</v>
      </c>
      <c r="C1245" t="s">
        <v>7</v>
      </c>
      <c r="D1245" t="s">
        <v>59</v>
      </c>
      <c r="E1245" t="s">
        <v>2</v>
      </c>
      <c r="F1245" t="s">
        <v>63</v>
      </c>
      <c r="G1245" t="s">
        <v>60</v>
      </c>
      <c r="H1245">
        <v>351</v>
      </c>
      <c r="I1245">
        <v>390</v>
      </c>
      <c r="J1245">
        <v>472</v>
      </c>
      <c r="K1245">
        <v>555</v>
      </c>
      <c r="L1245" t="s">
        <v>48</v>
      </c>
      <c r="M1245" s="11">
        <v>24000</v>
      </c>
      <c r="Q1245" s="61" t="str">
        <f t="shared" si="39"/>
        <v>SWCG Swedish Consulting Group ABF6.1 Webbstrateg</v>
      </c>
      <c r="R1245" s="61">
        <v>351</v>
      </c>
      <c r="S1245" s="61">
        <v>390</v>
      </c>
      <c r="T1245" s="61">
        <v>472</v>
      </c>
      <c r="U1245" s="61">
        <v>555</v>
      </c>
      <c r="W1245" s="61">
        <f t="shared" si="40"/>
        <v>2.4E-2</v>
      </c>
      <c r="Z1245" s="61"/>
      <c r="AA1245" s="61"/>
      <c r="AB1245" s="61"/>
      <c r="AC1245" s="61"/>
    </row>
    <row r="1246" spans="1:29" x14ac:dyDescent="0.35">
      <c r="A1246" t="s">
        <v>182</v>
      </c>
      <c r="B1246" t="s">
        <v>120</v>
      </c>
      <c r="C1246" t="s">
        <v>7</v>
      </c>
      <c r="D1246" t="s">
        <v>59</v>
      </c>
      <c r="E1246" t="s">
        <v>2</v>
      </c>
      <c r="F1246" t="s">
        <v>63</v>
      </c>
      <c r="G1246" t="s">
        <v>25</v>
      </c>
      <c r="H1246">
        <v>351</v>
      </c>
      <c r="I1246">
        <v>390</v>
      </c>
      <c r="J1246">
        <v>472</v>
      </c>
      <c r="K1246">
        <v>555</v>
      </c>
      <c r="L1246" t="s">
        <v>48</v>
      </c>
      <c r="M1246" s="11">
        <v>24000</v>
      </c>
      <c r="Q1246" s="61" t="str">
        <f t="shared" si="39"/>
        <v>SWCG Swedish Consulting Group ABF6.2 Interaktionsdesigner</v>
      </c>
      <c r="R1246" s="61">
        <v>351</v>
      </c>
      <c r="S1246" s="61">
        <v>390</v>
      </c>
      <c r="T1246" s="61">
        <v>472</v>
      </c>
      <c r="U1246" s="61">
        <v>555</v>
      </c>
      <c r="W1246" s="61">
        <f t="shared" si="40"/>
        <v>2.4E-2</v>
      </c>
      <c r="Z1246" s="61"/>
      <c r="AA1246" s="61"/>
      <c r="AB1246" s="61"/>
      <c r="AC1246" s="61"/>
    </row>
    <row r="1247" spans="1:29" x14ac:dyDescent="0.35">
      <c r="A1247" t="s">
        <v>182</v>
      </c>
      <c r="B1247" t="s">
        <v>120</v>
      </c>
      <c r="C1247" t="s">
        <v>7</v>
      </c>
      <c r="D1247" t="s">
        <v>59</v>
      </c>
      <c r="E1247" t="s">
        <v>2</v>
      </c>
      <c r="F1247" t="s">
        <v>63</v>
      </c>
      <c r="G1247" t="s">
        <v>26</v>
      </c>
      <c r="H1247">
        <v>351</v>
      </c>
      <c r="I1247">
        <v>390</v>
      </c>
      <c r="J1247">
        <v>472</v>
      </c>
      <c r="K1247">
        <v>555</v>
      </c>
      <c r="L1247" t="s">
        <v>48</v>
      </c>
      <c r="M1247" s="11">
        <v>24000</v>
      </c>
      <c r="Q1247" s="61" t="str">
        <f t="shared" si="39"/>
        <v>SWCG Swedish Consulting Group ABF6.3 Grafisk formgivare</v>
      </c>
      <c r="R1247" s="61">
        <v>351</v>
      </c>
      <c r="S1247" s="61">
        <v>390</v>
      </c>
      <c r="T1247" s="61">
        <v>472</v>
      </c>
      <c r="U1247" s="61">
        <v>555</v>
      </c>
      <c r="W1247" s="61">
        <f t="shared" si="40"/>
        <v>2.4E-2</v>
      </c>
      <c r="Z1247" s="61"/>
      <c r="AA1247" s="61"/>
      <c r="AB1247" s="61"/>
      <c r="AC1247" s="61"/>
    </row>
    <row r="1248" spans="1:29" x14ac:dyDescent="0.35">
      <c r="A1248" t="s">
        <v>182</v>
      </c>
      <c r="B1248" t="s">
        <v>120</v>
      </c>
      <c r="C1248" t="s">
        <v>7</v>
      </c>
      <c r="D1248" t="s">
        <v>59</v>
      </c>
      <c r="E1248" t="s">
        <v>3</v>
      </c>
      <c r="F1248" t="s">
        <v>63</v>
      </c>
      <c r="G1248" t="s">
        <v>27</v>
      </c>
      <c r="H1248">
        <v>351</v>
      </c>
      <c r="I1248">
        <v>390</v>
      </c>
      <c r="J1248">
        <v>472</v>
      </c>
      <c r="K1248">
        <v>555</v>
      </c>
      <c r="L1248" t="s">
        <v>48</v>
      </c>
      <c r="M1248" s="11">
        <v>24000</v>
      </c>
      <c r="Q1248" s="61" t="str">
        <f t="shared" si="39"/>
        <v>SWCG Swedish Consulting Group ABF6.4 Testare av användbarhet</v>
      </c>
      <c r="R1248" s="61">
        <v>351</v>
      </c>
      <c r="S1248" s="61">
        <v>390</v>
      </c>
      <c r="T1248" s="61">
        <v>472</v>
      </c>
      <c r="U1248" s="61">
        <v>555</v>
      </c>
      <c r="W1248" s="61">
        <f t="shared" si="40"/>
        <v>2.4E-2</v>
      </c>
      <c r="Z1248" s="61"/>
      <c r="AA1248" s="61"/>
      <c r="AB1248" s="61"/>
      <c r="AC1248" s="61"/>
    </row>
    <row r="1249" spans="1:29" x14ac:dyDescent="0.35">
      <c r="A1249" t="s">
        <v>182</v>
      </c>
      <c r="B1249" t="s">
        <v>120</v>
      </c>
      <c r="C1249" t="s">
        <v>7</v>
      </c>
      <c r="D1249" t="s">
        <v>61</v>
      </c>
      <c r="E1249" t="s">
        <v>2</v>
      </c>
      <c r="F1249" t="s">
        <v>63</v>
      </c>
      <c r="G1249" t="s">
        <v>62</v>
      </c>
      <c r="H1249">
        <v>212.4</v>
      </c>
      <c r="I1249">
        <v>236</v>
      </c>
      <c r="J1249">
        <v>336</v>
      </c>
      <c r="K1249">
        <v>480</v>
      </c>
      <c r="L1249" t="s">
        <v>48</v>
      </c>
      <c r="M1249" s="11">
        <v>24000</v>
      </c>
      <c r="Q1249" s="61" t="str">
        <f t="shared" si="39"/>
        <v>SWCG Swedish Consulting Group ABF7.1 Teknikstöd – på plats</v>
      </c>
      <c r="R1249" s="61">
        <v>212</v>
      </c>
      <c r="S1249" s="61">
        <v>236</v>
      </c>
      <c r="T1249" s="61">
        <v>336</v>
      </c>
      <c r="U1249" s="61">
        <v>480</v>
      </c>
      <c r="W1249" s="61">
        <f t="shared" si="40"/>
        <v>2.4E-2</v>
      </c>
      <c r="Z1249" s="61"/>
      <c r="AA1249" s="61"/>
      <c r="AB1249" s="61"/>
      <c r="AC1249" s="61"/>
    </row>
    <row r="1250" spans="1:29" x14ac:dyDescent="0.35">
      <c r="A1250" t="s">
        <v>182</v>
      </c>
      <c r="B1250" t="s">
        <v>120</v>
      </c>
      <c r="C1250" t="s">
        <v>8</v>
      </c>
      <c r="D1250" t="s">
        <v>47</v>
      </c>
      <c r="E1250" t="s">
        <v>2</v>
      </c>
      <c r="F1250" t="s">
        <v>63</v>
      </c>
      <c r="G1250" t="s">
        <v>10</v>
      </c>
      <c r="H1250">
        <v>382.32</v>
      </c>
      <c r="I1250">
        <v>424.8</v>
      </c>
      <c r="J1250">
        <v>472</v>
      </c>
      <c r="K1250">
        <v>550</v>
      </c>
      <c r="L1250" t="s">
        <v>48</v>
      </c>
      <c r="M1250" s="11">
        <v>30000</v>
      </c>
      <c r="Q1250" s="61" t="str">
        <f t="shared" si="39"/>
        <v>SWCG Swedish Consulting Group ABG1.1 IT- eller Digitaliseringsstrateg</v>
      </c>
      <c r="R1250" s="61">
        <v>382</v>
      </c>
      <c r="S1250" s="61">
        <v>425</v>
      </c>
      <c r="T1250" s="61">
        <v>472</v>
      </c>
      <c r="U1250" s="61">
        <v>550</v>
      </c>
      <c r="W1250" s="61">
        <f t="shared" si="40"/>
        <v>0.03</v>
      </c>
      <c r="Z1250" s="61"/>
      <c r="AA1250" s="61"/>
      <c r="AB1250" s="61"/>
      <c r="AC1250" s="61"/>
    </row>
    <row r="1251" spans="1:29" x14ac:dyDescent="0.35">
      <c r="A1251" t="s">
        <v>182</v>
      </c>
      <c r="B1251" t="s">
        <v>120</v>
      </c>
      <c r="C1251" t="s">
        <v>8</v>
      </c>
      <c r="D1251" t="s">
        <v>47</v>
      </c>
      <c r="E1251" t="s">
        <v>2</v>
      </c>
      <c r="F1251" t="s">
        <v>63</v>
      </c>
      <c r="G1251" t="s">
        <v>11</v>
      </c>
      <c r="H1251">
        <v>382.32</v>
      </c>
      <c r="I1251">
        <v>424.8</v>
      </c>
      <c r="J1251">
        <v>472</v>
      </c>
      <c r="K1251">
        <v>550</v>
      </c>
      <c r="L1251" t="s">
        <v>48</v>
      </c>
      <c r="M1251" s="11">
        <v>30000</v>
      </c>
      <c r="Q1251" s="61" t="str">
        <f t="shared" si="39"/>
        <v>SWCG Swedish Consulting Group ABG1.2 Modelleringsledare</v>
      </c>
      <c r="R1251" s="61">
        <v>382</v>
      </c>
      <c r="S1251" s="61">
        <v>425</v>
      </c>
      <c r="T1251" s="61">
        <v>472</v>
      </c>
      <c r="U1251" s="61">
        <v>550</v>
      </c>
      <c r="W1251" s="61">
        <f t="shared" si="40"/>
        <v>0.03</v>
      </c>
      <c r="Z1251" s="61"/>
      <c r="AA1251" s="61"/>
      <c r="AB1251" s="61"/>
      <c r="AC1251" s="61"/>
    </row>
    <row r="1252" spans="1:29" x14ac:dyDescent="0.35">
      <c r="A1252" t="s">
        <v>182</v>
      </c>
      <c r="B1252" t="s">
        <v>120</v>
      </c>
      <c r="C1252" t="s">
        <v>8</v>
      </c>
      <c r="D1252" t="s">
        <v>47</v>
      </c>
      <c r="E1252" t="s">
        <v>2</v>
      </c>
      <c r="F1252" t="s">
        <v>63</v>
      </c>
      <c r="G1252" t="s">
        <v>49</v>
      </c>
      <c r="H1252">
        <v>382.32</v>
      </c>
      <c r="I1252">
        <v>424.8</v>
      </c>
      <c r="J1252">
        <v>472</v>
      </c>
      <c r="K1252">
        <v>550</v>
      </c>
      <c r="L1252" t="s">
        <v>48</v>
      </c>
      <c r="M1252" s="11">
        <v>30000</v>
      </c>
      <c r="Q1252" s="61" t="str">
        <f t="shared" si="39"/>
        <v>SWCG Swedish Consulting Group ABG1.3 Kravställare/Kravanalytiker</v>
      </c>
      <c r="R1252" s="61">
        <v>382</v>
      </c>
      <c r="S1252" s="61">
        <v>425</v>
      </c>
      <c r="T1252" s="61">
        <v>472</v>
      </c>
      <c r="U1252" s="61">
        <v>550</v>
      </c>
      <c r="W1252" s="61">
        <f t="shared" si="40"/>
        <v>0.03</v>
      </c>
      <c r="Z1252" s="61"/>
      <c r="AA1252" s="61"/>
      <c r="AB1252" s="61"/>
      <c r="AC1252" s="61"/>
    </row>
    <row r="1253" spans="1:29" x14ac:dyDescent="0.35">
      <c r="A1253" t="s">
        <v>182</v>
      </c>
      <c r="B1253" t="s">
        <v>120</v>
      </c>
      <c r="C1253" t="s">
        <v>8</v>
      </c>
      <c r="D1253" t="s">
        <v>47</v>
      </c>
      <c r="E1253" t="s">
        <v>2</v>
      </c>
      <c r="F1253" t="s">
        <v>63</v>
      </c>
      <c r="G1253" t="s">
        <v>12</v>
      </c>
      <c r="H1253">
        <v>382.32</v>
      </c>
      <c r="I1253">
        <v>424.8</v>
      </c>
      <c r="J1253">
        <v>472</v>
      </c>
      <c r="K1253">
        <v>550</v>
      </c>
      <c r="L1253" t="s">
        <v>48</v>
      </c>
      <c r="M1253" s="11">
        <v>30000</v>
      </c>
      <c r="Q1253" s="61" t="str">
        <f t="shared" si="39"/>
        <v>SWCG Swedish Consulting Group ABG1.4 Metodstöd</v>
      </c>
      <c r="R1253" s="61">
        <v>382</v>
      </c>
      <c r="S1253" s="61">
        <v>425</v>
      </c>
      <c r="T1253" s="61">
        <v>472</v>
      </c>
      <c r="U1253" s="61">
        <v>550</v>
      </c>
      <c r="W1253" s="61">
        <f t="shared" si="40"/>
        <v>0.03</v>
      </c>
      <c r="Z1253" s="61"/>
      <c r="AA1253" s="61"/>
      <c r="AB1253" s="61"/>
      <c r="AC1253" s="61"/>
    </row>
    <row r="1254" spans="1:29" x14ac:dyDescent="0.35">
      <c r="A1254" t="s">
        <v>182</v>
      </c>
      <c r="B1254" t="s">
        <v>120</v>
      </c>
      <c r="C1254" t="s">
        <v>8</v>
      </c>
      <c r="D1254" t="s">
        <v>50</v>
      </c>
      <c r="E1254" t="s">
        <v>2</v>
      </c>
      <c r="F1254" t="s">
        <v>63</v>
      </c>
      <c r="G1254" t="s">
        <v>13</v>
      </c>
      <c r="H1254">
        <v>410.40000000000003</v>
      </c>
      <c r="I1254">
        <v>456</v>
      </c>
      <c r="J1254">
        <v>651</v>
      </c>
      <c r="K1254">
        <v>930</v>
      </c>
      <c r="L1254" t="s">
        <v>48</v>
      </c>
      <c r="M1254" s="11">
        <v>30000</v>
      </c>
      <c r="Q1254" s="61" t="str">
        <f t="shared" si="39"/>
        <v>SWCG Swedish Consulting Group ABG2.1 Projektledare</v>
      </c>
      <c r="R1254" s="61">
        <v>410</v>
      </c>
      <c r="S1254" s="61">
        <v>456</v>
      </c>
      <c r="T1254" s="61">
        <v>651</v>
      </c>
      <c r="U1254" s="61">
        <v>930</v>
      </c>
      <c r="W1254" s="61">
        <f t="shared" si="40"/>
        <v>0.03</v>
      </c>
      <c r="Z1254" s="61"/>
      <c r="AA1254" s="61"/>
      <c r="AB1254" s="61"/>
      <c r="AC1254" s="61"/>
    </row>
    <row r="1255" spans="1:29" x14ac:dyDescent="0.35">
      <c r="A1255" t="s">
        <v>182</v>
      </c>
      <c r="B1255" t="s">
        <v>120</v>
      </c>
      <c r="C1255" t="s">
        <v>8</v>
      </c>
      <c r="D1255" t="s">
        <v>50</v>
      </c>
      <c r="E1255" t="s">
        <v>2</v>
      </c>
      <c r="F1255" t="s">
        <v>63</v>
      </c>
      <c r="G1255" t="s">
        <v>14</v>
      </c>
      <c r="H1255">
        <v>410.40000000000003</v>
      </c>
      <c r="I1255">
        <v>456</v>
      </c>
      <c r="J1255">
        <v>651</v>
      </c>
      <c r="K1255">
        <v>930</v>
      </c>
      <c r="L1255" t="s">
        <v>48</v>
      </c>
      <c r="M1255" s="11">
        <v>30000</v>
      </c>
      <c r="Q1255" s="61" t="str">
        <f t="shared" si="39"/>
        <v>SWCG Swedish Consulting Group ABG2.2 Teknisk projektledare</v>
      </c>
      <c r="R1255" s="61">
        <v>410</v>
      </c>
      <c r="S1255" s="61">
        <v>456</v>
      </c>
      <c r="T1255" s="61">
        <v>651</v>
      </c>
      <c r="U1255" s="61">
        <v>930</v>
      </c>
      <c r="W1255" s="61">
        <f t="shared" si="40"/>
        <v>0.03</v>
      </c>
      <c r="Z1255" s="61"/>
      <c r="AA1255" s="61"/>
      <c r="AB1255" s="61"/>
      <c r="AC1255" s="61"/>
    </row>
    <row r="1256" spans="1:29" x14ac:dyDescent="0.35">
      <c r="A1256" t="s">
        <v>182</v>
      </c>
      <c r="B1256" t="s">
        <v>120</v>
      </c>
      <c r="C1256" t="s">
        <v>8</v>
      </c>
      <c r="D1256" t="s">
        <v>50</v>
      </c>
      <c r="E1256" t="s">
        <v>2</v>
      </c>
      <c r="F1256" t="s">
        <v>63</v>
      </c>
      <c r="G1256" t="s">
        <v>15</v>
      </c>
      <c r="H1256">
        <v>410.40000000000003</v>
      </c>
      <c r="I1256">
        <v>456</v>
      </c>
      <c r="J1256">
        <v>651</v>
      </c>
      <c r="K1256">
        <v>930</v>
      </c>
      <c r="L1256" t="s">
        <v>48</v>
      </c>
      <c r="M1256" s="11">
        <v>30000</v>
      </c>
      <c r="Q1256" s="61" t="str">
        <f t="shared" si="39"/>
        <v>SWCG Swedish Consulting Group ABG2.3 Process-/Förändringsledare</v>
      </c>
      <c r="R1256" s="61">
        <v>410</v>
      </c>
      <c r="S1256" s="61">
        <v>456</v>
      </c>
      <c r="T1256" s="61">
        <v>651</v>
      </c>
      <c r="U1256" s="61">
        <v>930</v>
      </c>
      <c r="W1256" s="61">
        <f t="shared" si="40"/>
        <v>0.03</v>
      </c>
      <c r="Z1256" s="61"/>
      <c r="AA1256" s="61"/>
      <c r="AB1256" s="61"/>
      <c r="AC1256" s="61"/>
    </row>
    <row r="1257" spans="1:29" x14ac:dyDescent="0.35">
      <c r="A1257" t="s">
        <v>182</v>
      </c>
      <c r="B1257" t="s">
        <v>120</v>
      </c>
      <c r="C1257" t="s">
        <v>8</v>
      </c>
      <c r="D1257" t="s">
        <v>50</v>
      </c>
      <c r="E1257" t="s">
        <v>2</v>
      </c>
      <c r="F1257" t="s">
        <v>63</v>
      </c>
      <c r="G1257" t="s">
        <v>16</v>
      </c>
      <c r="H1257">
        <v>410.40000000000003</v>
      </c>
      <c r="I1257">
        <v>456</v>
      </c>
      <c r="J1257">
        <v>651</v>
      </c>
      <c r="K1257">
        <v>930</v>
      </c>
      <c r="L1257" t="s">
        <v>48</v>
      </c>
      <c r="M1257" s="11">
        <v>30000</v>
      </c>
      <c r="Q1257" s="61" t="str">
        <f t="shared" si="39"/>
        <v>SWCG Swedish Consulting Group ABG2.4 Testledare</v>
      </c>
      <c r="R1257" s="61">
        <v>410</v>
      </c>
      <c r="S1257" s="61">
        <v>456</v>
      </c>
      <c r="T1257" s="61">
        <v>651</v>
      </c>
      <c r="U1257" s="61">
        <v>930</v>
      </c>
      <c r="W1257" s="61">
        <f t="shared" si="40"/>
        <v>0.03</v>
      </c>
      <c r="Z1257" s="61"/>
      <c r="AA1257" s="61"/>
      <c r="AB1257" s="61"/>
      <c r="AC1257" s="61"/>
    </row>
    <row r="1258" spans="1:29" x14ac:dyDescent="0.35">
      <c r="A1258" t="s">
        <v>182</v>
      </c>
      <c r="B1258" t="s">
        <v>120</v>
      </c>
      <c r="C1258" t="s">
        <v>8</v>
      </c>
      <c r="D1258" t="s">
        <v>50</v>
      </c>
      <c r="E1258" t="s">
        <v>2</v>
      </c>
      <c r="F1258" t="s">
        <v>63</v>
      </c>
      <c r="G1258" t="s">
        <v>17</v>
      </c>
      <c r="H1258">
        <v>410.40000000000003</v>
      </c>
      <c r="I1258">
        <v>456</v>
      </c>
      <c r="J1258">
        <v>651</v>
      </c>
      <c r="K1258">
        <v>930</v>
      </c>
      <c r="L1258" t="s">
        <v>48</v>
      </c>
      <c r="M1258" s="11">
        <v>30000</v>
      </c>
      <c r="Q1258" s="61" t="str">
        <f t="shared" si="39"/>
        <v>SWCG Swedish Consulting Group ABG2.5 IT-controller</v>
      </c>
      <c r="R1258" s="61">
        <v>410</v>
      </c>
      <c r="S1258" s="61">
        <v>456</v>
      </c>
      <c r="T1258" s="61">
        <v>651</v>
      </c>
      <c r="U1258" s="61">
        <v>930</v>
      </c>
      <c r="W1258" s="61">
        <f t="shared" si="40"/>
        <v>0.03</v>
      </c>
      <c r="Z1258" s="61"/>
      <c r="AA1258" s="61"/>
      <c r="AB1258" s="61"/>
      <c r="AC1258" s="61"/>
    </row>
    <row r="1259" spans="1:29" x14ac:dyDescent="0.35">
      <c r="A1259" t="s">
        <v>182</v>
      </c>
      <c r="B1259" t="s">
        <v>120</v>
      </c>
      <c r="C1259" t="s">
        <v>8</v>
      </c>
      <c r="D1259" t="s">
        <v>51</v>
      </c>
      <c r="E1259" t="s">
        <v>2</v>
      </c>
      <c r="F1259" t="s">
        <v>63</v>
      </c>
      <c r="G1259" t="s">
        <v>18</v>
      </c>
      <c r="H1259">
        <v>308.7</v>
      </c>
      <c r="I1259">
        <v>343</v>
      </c>
      <c r="J1259">
        <v>490</v>
      </c>
      <c r="K1259">
        <v>700</v>
      </c>
      <c r="L1259" t="s">
        <v>48</v>
      </c>
      <c r="M1259" s="11">
        <v>30000</v>
      </c>
      <c r="Q1259" s="61" t="str">
        <f t="shared" si="39"/>
        <v>SWCG Swedish Consulting Group ABG3.1 Systemutvecklare</v>
      </c>
      <c r="R1259" s="61">
        <v>309</v>
      </c>
      <c r="S1259" s="61">
        <v>343</v>
      </c>
      <c r="T1259" s="61">
        <v>490</v>
      </c>
      <c r="U1259" s="61">
        <v>700</v>
      </c>
      <c r="W1259" s="61">
        <f t="shared" si="40"/>
        <v>0.03</v>
      </c>
      <c r="Z1259" s="61"/>
      <c r="AA1259" s="61"/>
      <c r="AB1259" s="61"/>
      <c r="AC1259" s="61"/>
    </row>
    <row r="1260" spans="1:29" x14ac:dyDescent="0.35">
      <c r="A1260" t="s">
        <v>182</v>
      </c>
      <c r="B1260" t="s">
        <v>120</v>
      </c>
      <c r="C1260" t="s">
        <v>8</v>
      </c>
      <c r="D1260" t="s">
        <v>51</v>
      </c>
      <c r="E1260" t="s">
        <v>2</v>
      </c>
      <c r="F1260" t="s">
        <v>63</v>
      </c>
      <c r="G1260" t="s">
        <v>19</v>
      </c>
      <c r="H1260">
        <v>308.7</v>
      </c>
      <c r="I1260">
        <v>343</v>
      </c>
      <c r="J1260">
        <v>490</v>
      </c>
      <c r="K1260">
        <v>700</v>
      </c>
      <c r="L1260" t="s">
        <v>48</v>
      </c>
      <c r="M1260" s="11">
        <v>30000</v>
      </c>
      <c r="Q1260" s="61" t="str">
        <f t="shared" si="39"/>
        <v>SWCG Swedish Consulting Group ABG3.2 Systemintegratör</v>
      </c>
      <c r="R1260" s="61">
        <v>309</v>
      </c>
      <c r="S1260" s="61">
        <v>343</v>
      </c>
      <c r="T1260" s="61">
        <v>490</v>
      </c>
      <c r="U1260" s="61">
        <v>700</v>
      </c>
      <c r="W1260" s="61">
        <f t="shared" si="40"/>
        <v>0.03</v>
      </c>
      <c r="Z1260" s="61"/>
      <c r="AA1260" s="61"/>
      <c r="AB1260" s="61"/>
      <c r="AC1260" s="61"/>
    </row>
    <row r="1261" spans="1:29" x14ac:dyDescent="0.35">
      <c r="A1261" t="s">
        <v>182</v>
      </c>
      <c r="B1261" t="s">
        <v>120</v>
      </c>
      <c r="C1261" t="s">
        <v>8</v>
      </c>
      <c r="D1261" t="s">
        <v>51</v>
      </c>
      <c r="E1261" t="s">
        <v>3</v>
      </c>
      <c r="F1261" t="s">
        <v>63</v>
      </c>
      <c r="G1261" t="s">
        <v>20</v>
      </c>
      <c r="H1261">
        <v>243</v>
      </c>
      <c r="I1261">
        <v>270</v>
      </c>
      <c r="J1261">
        <v>385</v>
      </c>
      <c r="K1261">
        <v>550</v>
      </c>
      <c r="L1261" t="s">
        <v>48</v>
      </c>
      <c r="M1261" s="11">
        <v>30000</v>
      </c>
      <c r="Q1261" s="61" t="str">
        <f t="shared" si="39"/>
        <v>SWCG Swedish Consulting Group ABG3.3 Tekniker</v>
      </c>
      <c r="R1261" s="61">
        <v>243</v>
      </c>
      <c r="S1261" s="61">
        <v>270</v>
      </c>
      <c r="T1261" s="61">
        <v>385</v>
      </c>
      <c r="U1261" s="61">
        <v>550</v>
      </c>
      <c r="W1261" s="61">
        <f t="shared" si="40"/>
        <v>0.03</v>
      </c>
      <c r="Z1261" s="61"/>
      <c r="AA1261" s="61"/>
      <c r="AB1261" s="61"/>
      <c r="AC1261" s="61"/>
    </row>
    <row r="1262" spans="1:29" x14ac:dyDescent="0.35">
      <c r="A1262" t="s">
        <v>182</v>
      </c>
      <c r="B1262" t="s">
        <v>120</v>
      </c>
      <c r="C1262" t="s">
        <v>8</v>
      </c>
      <c r="D1262" t="s">
        <v>51</v>
      </c>
      <c r="E1262" t="s">
        <v>3</v>
      </c>
      <c r="F1262" t="s">
        <v>63</v>
      </c>
      <c r="G1262" t="s">
        <v>21</v>
      </c>
      <c r="H1262">
        <v>243</v>
      </c>
      <c r="I1262">
        <v>270</v>
      </c>
      <c r="J1262">
        <v>385</v>
      </c>
      <c r="K1262">
        <v>550</v>
      </c>
      <c r="L1262" t="s">
        <v>48</v>
      </c>
      <c r="M1262" s="11">
        <v>30000</v>
      </c>
      <c r="Q1262" s="61" t="str">
        <f t="shared" si="39"/>
        <v>SWCG Swedish Consulting Group ABG3.4 Testare</v>
      </c>
      <c r="R1262" s="61">
        <v>243</v>
      </c>
      <c r="S1262" s="61">
        <v>270</v>
      </c>
      <c r="T1262" s="61">
        <v>385</v>
      </c>
      <c r="U1262" s="61">
        <v>550</v>
      </c>
      <c r="W1262" s="61">
        <f t="shared" si="40"/>
        <v>0.03</v>
      </c>
      <c r="Z1262" s="61"/>
      <c r="AA1262" s="61"/>
      <c r="AB1262" s="61"/>
      <c r="AC1262" s="61"/>
    </row>
    <row r="1263" spans="1:29" x14ac:dyDescent="0.35">
      <c r="A1263" t="s">
        <v>182</v>
      </c>
      <c r="B1263" t="s">
        <v>120</v>
      </c>
      <c r="C1263" t="s">
        <v>8</v>
      </c>
      <c r="D1263" t="s">
        <v>52</v>
      </c>
      <c r="E1263" t="s">
        <v>2</v>
      </c>
      <c r="F1263" t="s">
        <v>63</v>
      </c>
      <c r="G1263" t="s">
        <v>53</v>
      </c>
      <c r="H1263">
        <v>396.90000000000003</v>
      </c>
      <c r="I1263">
        <v>441</v>
      </c>
      <c r="J1263">
        <v>490</v>
      </c>
      <c r="K1263">
        <v>700</v>
      </c>
      <c r="L1263" t="s">
        <v>48</v>
      </c>
      <c r="M1263" s="11">
        <v>30000</v>
      </c>
      <c r="Q1263" s="61" t="str">
        <f t="shared" si="39"/>
        <v>SWCG Swedish Consulting Group ABG4.1 Enterprisearkitekt</v>
      </c>
      <c r="R1263" s="61">
        <v>397</v>
      </c>
      <c r="S1263" s="61">
        <v>441</v>
      </c>
      <c r="T1263" s="61">
        <v>490</v>
      </c>
      <c r="U1263" s="61">
        <v>700</v>
      </c>
      <c r="W1263" s="61">
        <f t="shared" si="40"/>
        <v>0.03</v>
      </c>
      <c r="Z1263" s="61"/>
      <c r="AA1263" s="61"/>
      <c r="AB1263" s="61"/>
      <c r="AC1263" s="61"/>
    </row>
    <row r="1264" spans="1:29" x14ac:dyDescent="0.35">
      <c r="A1264" t="s">
        <v>182</v>
      </c>
      <c r="B1264" t="s">
        <v>120</v>
      </c>
      <c r="C1264" t="s">
        <v>8</v>
      </c>
      <c r="D1264" t="s">
        <v>52</v>
      </c>
      <c r="E1264" t="s">
        <v>2</v>
      </c>
      <c r="F1264" t="s">
        <v>63</v>
      </c>
      <c r="G1264" t="s">
        <v>54</v>
      </c>
      <c r="H1264">
        <v>396.90000000000003</v>
      </c>
      <c r="I1264">
        <v>441</v>
      </c>
      <c r="J1264">
        <v>490</v>
      </c>
      <c r="K1264">
        <v>700</v>
      </c>
      <c r="L1264" t="s">
        <v>48</v>
      </c>
      <c r="M1264" s="11">
        <v>30000</v>
      </c>
      <c r="Q1264" s="61" t="str">
        <f t="shared" si="39"/>
        <v>SWCG Swedish Consulting Group ABG4.2 Verksamhetsarkitekt</v>
      </c>
      <c r="R1264" s="61">
        <v>397</v>
      </c>
      <c r="S1264" s="61">
        <v>441</v>
      </c>
      <c r="T1264" s="61">
        <v>490</v>
      </c>
      <c r="U1264" s="61">
        <v>700</v>
      </c>
      <c r="W1264" s="61">
        <f t="shared" si="40"/>
        <v>0.03</v>
      </c>
      <c r="Z1264" s="61"/>
      <c r="AA1264" s="61"/>
      <c r="AB1264" s="61"/>
      <c r="AC1264" s="61"/>
    </row>
    <row r="1265" spans="1:29" x14ac:dyDescent="0.35">
      <c r="A1265" t="s">
        <v>182</v>
      </c>
      <c r="B1265" t="s">
        <v>120</v>
      </c>
      <c r="C1265" t="s">
        <v>8</v>
      </c>
      <c r="D1265" t="s">
        <v>52</v>
      </c>
      <c r="E1265" t="s">
        <v>2</v>
      </c>
      <c r="F1265" t="s">
        <v>63</v>
      </c>
      <c r="G1265" t="s">
        <v>55</v>
      </c>
      <c r="H1265">
        <v>396.90000000000003</v>
      </c>
      <c r="I1265">
        <v>441</v>
      </c>
      <c r="J1265">
        <v>490</v>
      </c>
      <c r="K1265">
        <v>700</v>
      </c>
      <c r="L1265" t="s">
        <v>48</v>
      </c>
      <c r="M1265" s="11">
        <v>30000</v>
      </c>
      <c r="Q1265" s="61" t="str">
        <f t="shared" si="39"/>
        <v>SWCG Swedish Consulting Group ABG4.3 Lösningsarkitekt</v>
      </c>
      <c r="R1265" s="61">
        <v>397</v>
      </c>
      <c r="S1265" s="61">
        <v>441</v>
      </c>
      <c r="T1265" s="61">
        <v>490</v>
      </c>
      <c r="U1265" s="61">
        <v>700</v>
      </c>
      <c r="W1265" s="61">
        <f t="shared" si="40"/>
        <v>0.03</v>
      </c>
      <c r="Z1265" s="61"/>
      <c r="AA1265" s="61"/>
      <c r="AB1265" s="61"/>
      <c r="AC1265" s="61"/>
    </row>
    <row r="1266" spans="1:29" x14ac:dyDescent="0.35">
      <c r="A1266" t="s">
        <v>182</v>
      </c>
      <c r="B1266" t="s">
        <v>120</v>
      </c>
      <c r="C1266" t="s">
        <v>8</v>
      </c>
      <c r="D1266" t="s">
        <v>52</v>
      </c>
      <c r="E1266" t="s">
        <v>2</v>
      </c>
      <c r="F1266" t="s">
        <v>63</v>
      </c>
      <c r="G1266" t="s">
        <v>56</v>
      </c>
      <c r="H1266">
        <v>396.90000000000003</v>
      </c>
      <c r="I1266">
        <v>441</v>
      </c>
      <c r="J1266">
        <v>490</v>
      </c>
      <c r="K1266">
        <v>700</v>
      </c>
      <c r="L1266" t="s">
        <v>48</v>
      </c>
      <c r="M1266" s="11">
        <v>30000</v>
      </c>
      <c r="Q1266" s="61" t="str">
        <f t="shared" si="39"/>
        <v>SWCG Swedish Consulting Group ABG4.4 Mjukvaruarkitekt</v>
      </c>
      <c r="R1266" s="61">
        <v>397</v>
      </c>
      <c r="S1266" s="61">
        <v>441</v>
      </c>
      <c r="T1266" s="61">
        <v>490</v>
      </c>
      <c r="U1266" s="61">
        <v>700</v>
      </c>
      <c r="W1266" s="61">
        <f t="shared" si="40"/>
        <v>0.03</v>
      </c>
      <c r="Z1266" s="61"/>
      <c r="AA1266" s="61"/>
      <c r="AB1266" s="61"/>
      <c r="AC1266" s="61"/>
    </row>
    <row r="1267" spans="1:29" x14ac:dyDescent="0.35">
      <c r="A1267" t="s">
        <v>182</v>
      </c>
      <c r="B1267" t="s">
        <v>120</v>
      </c>
      <c r="C1267" t="s">
        <v>8</v>
      </c>
      <c r="D1267" t="s">
        <v>52</v>
      </c>
      <c r="E1267" t="s">
        <v>2</v>
      </c>
      <c r="F1267" t="s">
        <v>63</v>
      </c>
      <c r="G1267" t="s">
        <v>57</v>
      </c>
      <c r="H1267">
        <v>396.90000000000003</v>
      </c>
      <c r="I1267">
        <v>441</v>
      </c>
      <c r="J1267">
        <v>490</v>
      </c>
      <c r="K1267">
        <v>700</v>
      </c>
      <c r="L1267" t="s">
        <v>48</v>
      </c>
      <c r="M1267" s="11">
        <v>30000</v>
      </c>
      <c r="Q1267" s="61" t="str">
        <f t="shared" si="39"/>
        <v>SWCG Swedish Consulting Group ABG4.5 Infrastrukturarkitekt</v>
      </c>
      <c r="R1267" s="61">
        <v>397</v>
      </c>
      <c r="S1267" s="61">
        <v>441</v>
      </c>
      <c r="T1267" s="61">
        <v>490</v>
      </c>
      <c r="U1267" s="61">
        <v>700</v>
      </c>
      <c r="W1267" s="61">
        <f t="shared" si="40"/>
        <v>0.03</v>
      </c>
      <c r="Z1267" s="61"/>
      <c r="AA1267" s="61"/>
      <c r="AB1267" s="61"/>
      <c r="AC1267" s="61"/>
    </row>
    <row r="1268" spans="1:29" x14ac:dyDescent="0.35">
      <c r="A1268" t="s">
        <v>182</v>
      </c>
      <c r="B1268" t="s">
        <v>120</v>
      </c>
      <c r="C1268" t="s">
        <v>8</v>
      </c>
      <c r="D1268" t="s">
        <v>58</v>
      </c>
      <c r="E1268" t="s">
        <v>2</v>
      </c>
      <c r="F1268" t="s">
        <v>63</v>
      </c>
      <c r="G1268" t="s">
        <v>22</v>
      </c>
      <c r="H1268">
        <v>366.3</v>
      </c>
      <c r="I1268">
        <v>407</v>
      </c>
      <c r="J1268">
        <v>493</v>
      </c>
      <c r="K1268">
        <v>579</v>
      </c>
      <c r="L1268" t="s">
        <v>48</v>
      </c>
      <c r="M1268" s="11">
        <v>30000</v>
      </c>
      <c r="Q1268" s="61" t="str">
        <f t="shared" si="39"/>
        <v>SWCG Swedish Consulting Group ABG5.1 Säkerhetsstrateg/Säkerhetsanalytiker</v>
      </c>
      <c r="R1268" s="61">
        <v>366</v>
      </c>
      <c r="S1268" s="61">
        <v>407</v>
      </c>
      <c r="T1268" s="61">
        <v>493</v>
      </c>
      <c r="U1268" s="61">
        <v>579</v>
      </c>
      <c r="W1268" s="61">
        <f t="shared" si="40"/>
        <v>0.03</v>
      </c>
      <c r="Z1268" s="61"/>
      <c r="AA1268" s="61"/>
      <c r="AB1268" s="61"/>
      <c r="AC1268" s="61"/>
    </row>
    <row r="1269" spans="1:29" x14ac:dyDescent="0.35">
      <c r="A1269" t="s">
        <v>182</v>
      </c>
      <c r="B1269" t="s">
        <v>120</v>
      </c>
      <c r="C1269" t="s">
        <v>8</v>
      </c>
      <c r="D1269" t="s">
        <v>58</v>
      </c>
      <c r="E1269" t="s">
        <v>2</v>
      </c>
      <c r="F1269" t="s">
        <v>63</v>
      </c>
      <c r="G1269" t="s">
        <v>23</v>
      </c>
      <c r="H1269">
        <v>366.3</v>
      </c>
      <c r="I1269">
        <v>407</v>
      </c>
      <c r="J1269">
        <v>493</v>
      </c>
      <c r="K1269">
        <v>579</v>
      </c>
      <c r="L1269" t="s">
        <v>48</v>
      </c>
      <c r="M1269" s="11">
        <v>30000</v>
      </c>
      <c r="Q1269" s="61" t="str">
        <f t="shared" si="39"/>
        <v>SWCG Swedish Consulting Group ABG5.2 Risk Management</v>
      </c>
      <c r="R1269" s="61">
        <v>366</v>
      </c>
      <c r="S1269" s="61">
        <v>407</v>
      </c>
      <c r="T1269" s="61">
        <v>493</v>
      </c>
      <c r="U1269" s="61">
        <v>579</v>
      </c>
      <c r="W1269" s="61">
        <f t="shared" si="40"/>
        <v>0.03</v>
      </c>
      <c r="Z1269" s="61"/>
      <c r="AA1269" s="61"/>
      <c r="AB1269" s="61"/>
      <c r="AC1269" s="61"/>
    </row>
    <row r="1270" spans="1:29" x14ac:dyDescent="0.35">
      <c r="A1270" t="s">
        <v>182</v>
      </c>
      <c r="B1270" t="s">
        <v>120</v>
      </c>
      <c r="C1270" t="s">
        <v>8</v>
      </c>
      <c r="D1270" t="s">
        <v>58</v>
      </c>
      <c r="E1270" t="s">
        <v>3</v>
      </c>
      <c r="F1270" t="s">
        <v>63</v>
      </c>
      <c r="G1270" t="s">
        <v>24</v>
      </c>
      <c r="H1270">
        <v>366.3</v>
      </c>
      <c r="I1270">
        <v>407</v>
      </c>
      <c r="J1270">
        <v>493</v>
      </c>
      <c r="K1270">
        <v>579</v>
      </c>
      <c r="L1270" t="s">
        <v>48</v>
      </c>
      <c r="M1270" s="11">
        <v>30000</v>
      </c>
      <c r="Q1270" s="61" t="str">
        <f t="shared" si="39"/>
        <v>SWCG Swedish Consulting Group ABG5.3 Säkerhetstekniker</v>
      </c>
      <c r="R1270" s="61">
        <v>366</v>
      </c>
      <c r="S1270" s="61">
        <v>407</v>
      </c>
      <c r="T1270" s="61">
        <v>493</v>
      </c>
      <c r="U1270" s="61">
        <v>579</v>
      </c>
      <c r="W1270" s="61">
        <f t="shared" si="40"/>
        <v>0.03</v>
      </c>
      <c r="Z1270" s="61"/>
      <c r="AA1270" s="61"/>
      <c r="AB1270" s="61"/>
      <c r="AC1270" s="61"/>
    </row>
    <row r="1271" spans="1:29" x14ac:dyDescent="0.35">
      <c r="A1271" t="s">
        <v>182</v>
      </c>
      <c r="B1271" t="s">
        <v>120</v>
      </c>
      <c r="C1271" t="s">
        <v>8</v>
      </c>
      <c r="D1271" t="s">
        <v>59</v>
      </c>
      <c r="E1271" t="s">
        <v>2</v>
      </c>
      <c r="F1271" t="s">
        <v>63</v>
      </c>
      <c r="G1271" t="s">
        <v>60</v>
      </c>
      <c r="H1271">
        <v>351</v>
      </c>
      <c r="I1271">
        <v>390</v>
      </c>
      <c r="J1271">
        <v>472</v>
      </c>
      <c r="K1271">
        <v>555</v>
      </c>
      <c r="L1271" t="s">
        <v>48</v>
      </c>
      <c r="M1271" s="11">
        <v>30000</v>
      </c>
      <c r="Q1271" s="61" t="str">
        <f t="shared" si="39"/>
        <v>SWCG Swedish Consulting Group ABG6.1 Webbstrateg</v>
      </c>
      <c r="R1271" s="61">
        <v>351</v>
      </c>
      <c r="S1271" s="61">
        <v>390</v>
      </c>
      <c r="T1271" s="61">
        <v>472</v>
      </c>
      <c r="U1271" s="61">
        <v>555</v>
      </c>
      <c r="W1271" s="61">
        <f t="shared" si="40"/>
        <v>0.03</v>
      </c>
      <c r="Z1271" s="61"/>
      <c r="AA1271" s="61"/>
      <c r="AB1271" s="61"/>
      <c r="AC1271" s="61"/>
    </row>
    <row r="1272" spans="1:29" x14ac:dyDescent="0.35">
      <c r="A1272" t="s">
        <v>182</v>
      </c>
      <c r="B1272" t="s">
        <v>120</v>
      </c>
      <c r="C1272" t="s">
        <v>8</v>
      </c>
      <c r="D1272" t="s">
        <v>59</v>
      </c>
      <c r="E1272" t="s">
        <v>2</v>
      </c>
      <c r="F1272" t="s">
        <v>63</v>
      </c>
      <c r="G1272" t="s">
        <v>25</v>
      </c>
      <c r="H1272">
        <v>351</v>
      </c>
      <c r="I1272">
        <v>390</v>
      </c>
      <c r="J1272">
        <v>472</v>
      </c>
      <c r="K1272">
        <v>555</v>
      </c>
      <c r="L1272" t="s">
        <v>48</v>
      </c>
      <c r="M1272" s="11">
        <v>30000</v>
      </c>
      <c r="Q1272" s="61" t="str">
        <f t="shared" si="39"/>
        <v>SWCG Swedish Consulting Group ABG6.2 Interaktionsdesigner</v>
      </c>
      <c r="R1272" s="61">
        <v>351</v>
      </c>
      <c r="S1272" s="61">
        <v>390</v>
      </c>
      <c r="T1272" s="61">
        <v>472</v>
      </c>
      <c r="U1272" s="61">
        <v>555</v>
      </c>
      <c r="W1272" s="61">
        <f t="shared" si="40"/>
        <v>0.03</v>
      </c>
      <c r="Z1272" s="61"/>
      <c r="AA1272" s="61"/>
      <c r="AB1272" s="61"/>
      <c r="AC1272" s="61"/>
    </row>
    <row r="1273" spans="1:29" x14ac:dyDescent="0.35">
      <c r="A1273" t="s">
        <v>182</v>
      </c>
      <c r="B1273" t="s">
        <v>120</v>
      </c>
      <c r="C1273" t="s">
        <v>8</v>
      </c>
      <c r="D1273" t="s">
        <v>59</v>
      </c>
      <c r="E1273" t="s">
        <v>2</v>
      </c>
      <c r="F1273" t="s">
        <v>63</v>
      </c>
      <c r="G1273" t="s">
        <v>26</v>
      </c>
      <c r="H1273">
        <v>351</v>
      </c>
      <c r="I1273">
        <v>390</v>
      </c>
      <c r="J1273">
        <v>472</v>
      </c>
      <c r="K1273">
        <v>555</v>
      </c>
      <c r="L1273" t="s">
        <v>48</v>
      </c>
      <c r="M1273" s="11">
        <v>30000</v>
      </c>
      <c r="Q1273" s="61" t="str">
        <f t="shared" si="39"/>
        <v>SWCG Swedish Consulting Group ABG6.3 Grafisk formgivare</v>
      </c>
      <c r="R1273" s="61">
        <v>351</v>
      </c>
      <c r="S1273" s="61">
        <v>390</v>
      </c>
      <c r="T1273" s="61">
        <v>472</v>
      </c>
      <c r="U1273" s="61">
        <v>555</v>
      </c>
      <c r="W1273" s="61">
        <f t="shared" si="40"/>
        <v>0.03</v>
      </c>
      <c r="Z1273" s="61"/>
      <c r="AA1273" s="61"/>
      <c r="AB1273" s="61"/>
      <c r="AC1273" s="61"/>
    </row>
    <row r="1274" spans="1:29" x14ac:dyDescent="0.35">
      <c r="A1274" t="s">
        <v>182</v>
      </c>
      <c r="B1274" t="s">
        <v>120</v>
      </c>
      <c r="C1274" t="s">
        <v>8</v>
      </c>
      <c r="D1274" t="s">
        <v>59</v>
      </c>
      <c r="E1274" t="s">
        <v>3</v>
      </c>
      <c r="F1274" t="s">
        <v>63</v>
      </c>
      <c r="G1274" t="s">
        <v>27</v>
      </c>
      <c r="H1274">
        <v>351</v>
      </c>
      <c r="I1274">
        <v>390</v>
      </c>
      <c r="J1274">
        <v>472</v>
      </c>
      <c r="K1274">
        <v>555</v>
      </c>
      <c r="L1274" t="s">
        <v>48</v>
      </c>
      <c r="M1274" s="11">
        <v>30000</v>
      </c>
      <c r="Q1274" s="61" t="str">
        <f t="shared" si="39"/>
        <v>SWCG Swedish Consulting Group ABG6.4 Testare av användbarhet</v>
      </c>
      <c r="R1274" s="61">
        <v>351</v>
      </c>
      <c r="S1274" s="61">
        <v>390</v>
      </c>
      <c r="T1274" s="61">
        <v>472</v>
      </c>
      <c r="U1274" s="61">
        <v>555</v>
      </c>
      <c r="W1274" s="61">
        <f t="shared" si="40"/>
        <v>0.03</v>
      </c>
      <c r="Z1274" s="61"/>
      <c r="AA1274" s="61"/>
      <c r="AB1274" s="61"/>
      <c r="AC1274" s="61"/>
    </row>
    <row r="1275" spans="1:29" x14ac:dyDescent="0.35">
      <c r="A1275" t="s">
        <v>182</v>
      </c>
      <c r="B1275" t="s">
        <v>120</v>
      </c>
      <c r="C1275" t="s">
        <v>8</v>
      </c>
      <c r="D1275" t="s">
        <v>61</v>
      </c>
      <c r="E1275" t="s">
        <v>2</v>
      </c>
      <c r="F1275" t="s">
        <v>63</v>
      </c>
      <c r="G1275" t="s">
        <v>62</v>
      </c>
      <c r="H1275">
        <v>206.1</v>
      </c>
      <c r="I1275">
        <v>229</v>
      </c>
      <c r="J1275">
        <v>326</v>
      </c>
      <c r="K1275">
        <v>465</v>
      </c>
      <c r="L1275" t="s">
        <v>48</v>
      </c>
      <c r="M1275" s="11">
        <v>30000</v>
      </c>
      <c r="Q1275" s="61" t="str">
        <f t="shared" si="39"/>
        <v>SWCG Swedish Consulting Group ABG7.1 Teknikstöd – på plats</v>
      </c>
      <c r="R1275" s="61">
        <v>206</v>
      </c>
      <c r="S1275" s="61">
        <v>229</v>
      </c>
      <c r="T1275" s="61">
        <v>326</v>
      </c>
      <c r="U1275" s="61">
        <v>465</v>
      </c>
      <c r="W1275" s="61">
        <f t="shared" si="40"/>
        <v>0.03</v>
      </c>
      <c r="Z1275" s="61"/>
      <c r="AA1275" s="61"/>
      <c r="AB1275" s="61"/>
      <c r="AC1275" s="61"/>
    </row>
    <row r="1276" spans="1:29" x14ac:dyDescent="0.35">
      <c r="A1276" t="s">
        <v>111</v>
      </c>
      <c r="B1276" t="s">
        <v>112</v>
      </c>
      <c r="C1276" t="s">
        <v>2</v>
      </c>
      <c r="D1276" t="s">
        <v>47</v>
      </c>
      <c r="E1276" t="s">
        <v>2</v>
      </c>
      <c r="F1276" t="s">
        <v>63</v>
      </c>
      <c r="G1276" t="s">
        <v>10</v>
      </c>
      <c r="H1276">
        <v>579.15</v>
      </c>
      <c r="I1276">
        <v>643.5</v>
      </c>
      <c r="J1276">
        <v>715</v>
      </c>
      <c r="K1276">
        <v>870</v>
      </c>
      <c r="L1276" t="s">
        <v>48</v>
      </c>
      <c r="M1276" s="11">
        <v>30000</v>
      </c>
      <c r="Q1276" s="61" t="str">
        <f t="shared" si="39"/>
        <v>Tieto Sweden ABA1.1 IT- eller Digitaliseringsstrateg</v>
      </c>
      <c r="R1276" s="61">
        <v>579</v>
      </c>
      <c r="S1276" s="61">
        <v>644</v>
      </c>
      <c r="T1276" s="61">
        <v>715</v>
      </c>
      <c r="U1276" s="61">
        <v>870</v>
      </c>
      <c r="W1276" s="61">
        <f t="shared" si="40"/>
        <v>0.03</v>
      </c>
      <c r="Z1276" s="61"/>
      <c r="AA1276" s="61"/>
      <c r="AB1276" s="61"/>
      <c r="AC1276" s="61"/>
    </row>
    <row r="1277" spans="1:29" x14ac:dyDescent="0.35">
      <c r="A1277" t="s">
        <v>111</v>
      </c>
      <c r="B1277" t="s">
        <v>112</v>
      </c>
      <c r="C1277" t="s">
        <v>2</v>
      </c>
      <c r="D1277" t="s">
        <v>47</v>
      </c>
      <c r="E1277" t="s">
        <v>2</v>
      </c>
      <c r="F1277" t="s">
        <v>63</v>
      </c>
      <c r="G1277" t="s">
        <v>11</v>
      </c>
      <c r="H1277">
        <v>579.15</v>
      </c>
      <c r="I1277">
        <v>643.5</v>
      </c>
      <c r="J1277">
        <v>715</v>
      </c>
      <c r="K1277">
        <v>870</v>
      </c>
      <c r="L1277" t="s">
        <v>48</v>
      </c>
      <c r="M1277" s="11">
        <v>30000</v>
      </c>
      <c r="Q1277" s="61" t="str">
        <f t="shared" si="39"/>
        <v>Tieto Sweden ABA1.2 Modelleringsledare</v>
      </c>
      <c r="R1277" s="61">
        <v>579</v>
      </c>
      <c r="S1277" s="61">
        <v>644</v>
      </c>
      <c r="T1277" s="61">
        <v>715</v>
      </c>
      <c r="U1277" s="61">
        <v>870</v>
      </c>
      <c r="W1277" s="61">
        <f t="shared" si="40"/>
        <v>0.03</v>
      </c>
      <c r="Z1277" s="61"/>
      <c r="AA1277" s="61"/>
      <c r="AB1277" s="61"/>
      <c r="AC1277" s="61"/>
    </row>
    <row r="1278" spans="1:29" x14ac:dyDescent="0.35">
      <c r="A1278" t="s">
        <v>111</v>
      </c>
      <c r="B1278" t="s">
        <v>112</v>
      </c>
      <c r="C1278" t="s">
        <v>2</v>
      </c>
      <c r="D1278" t="s">
        <v>47</v>
      </c>
      <c r="E1278" t="s">
        <v>2</v>
      </c>
      <c r="F1278" t="s">
        <v>63</v>
      </c>
      <c r="G1278" t="s">
        <v>49</v>
      </c>
      <c r="H1278">
        <v>579.15</v>
      </c>
      <c r="I1278">
        <v>643.5</v>
      </c>
      <c r="J1278">
        <v>715</v>
      </c>
      <c r="K1278">
        <v>870</v>
      </c>
      <c r="L1278" t="s">
        <v>48</v>
      </c>
      <c r="M1278" s="11">
        <v>30000</v>
      </c>
      <c r="Q1278" s="61" t="str">
        <f t="shared" si="39"/>
        <v>Tieto Sweden ABA1.3 Kravställare/Kravanalytiker</v>
      </c>
      <c r="R1278" s="61">
        <v>579</v>
      </c>
      <c r="S1278" s="61">
        <v>644</v>
      </c>
      <c r="T1278" s="61">
        <v>715</v>
      </c>
      <c r="U1278" s="61">
        <v>870</v>
      </c>
      <c r="W1278" s="61">
        <f t="shared" si="40"/>
        <v>0.03</v>
      </c>
      <c r="Z1278" s="61"/>
      <c r="AA1278" s="61"/>
      <c r="AB1278" s="61"/>
      <c r="AC1278" s="61"/>
    </row>
    <row r="1279" spans="1:29" x14ac:dyDescent="0.35">
      <c r="A1279" t="s">
        <v>111</v>
      </c>
      <c r="B1279" t="s">
        <v>112</v>
      </c>
      <c r="C1279" t="s">
        <v>2</v>
      </c>
      <c r="D1279" t="s">
        <v>47</v>
      </c>
      <c r="E1279" t="s">
        <v>2</v>
      </c>
      <c r="F1279" t="s">
        <v>63</v>
      </c>
      <c r="G1279" t="s">
        <v>12</v>
      </c>
      <c r="H1279">
        <v>579.15</v>
      </c>
      <c r="I1279">
        <v>643.5</v>
      </c>
      <c r="J1279">
        <v>715</v>
      </c>
      <c r="K1279">
        <v>870</v>
      </c>
      <c r="L1279" t="s">
        <v>48</v>
      </c>
      <c r="M1279" s="11">
        <v>30000</v>
      </c>
      <c r="Q1279" s="61" t="str">
        <f t="shared" si="39"/>
        <v>Tieto Sweden ABA1.4 Metodstöd</v>
      </c>
      <c r="R1279" s="61">
        <v>579</v>
      </c>
      <c r="S1279" s="61">
        <v>644</v>
      </c>
      <c r="T1279" s="61">
        <v>715</v>
      </c>
      <c r="U1279" s="61">
        <v>870</v>
      </c>
      <c r="W1279" s="61">
        <f t="shared" si="40"/>
        <v>0.03</v>
      </c>
      <c r="Z1279" s="61"/>
      <c r="AA1279" s="61"/>
      <c r="AB1279" s="61"/>
      <c r="AC1279" s="61"/>
    </row>
    <row r="1280" spans="1:29" x14ac:dyDescent="0.35">
      <c r="A1280" t="s">
        <v>111</v>
      </c>
      <c r="B1280" t="s">
        <v>112</v>
      </c>
      <c r="C1280" t="s">
        <v>2</v>
      </c>
      <c r="D1280" t="s">
        <v>50</v>
      </c>
      <c r="E1280" t="s">
        <v>2</v>
      </c>
      <c r="F1280" t="s">
        <v>63</v>
      </c>
      <c r="G1280" t="s">
        <v>13</v>
      </c>
      <c r="H1280">
        <v>486</v>
      </c>
      <c r="I1280">
        <v>540</v>
      </c>
      <c r="J1280">
        <v>715</v>
      </c>
      <c r="K1280">
        <v>870</v>
      </c>
      <c r="L1280" t="s">
        <v>48</v>
      </c>
      <c r="M1280" s="11">
        <v>30000</v>
      </c>
      <c r="Q1280" s="61" t="str">
        <f t="shared" si="39"/>
        <v>Tieto Sweden ABA2.1 Projektledare</v>
      </c>
      <c r="R1280" s="61">
        <v>486</v>
      </c>
      <c r="S1280" s="61">
        <v>540</v>
      </c>
      <c r="T1280" s="61">
        <v>715</v>
      </c>
      <c r="U1280" s="61">
        <v>870</v>
      </c>
      <c r="W1280" s="61">
        <f t="shared" si="40"/>
        <v>0.03</v>
      </c>
      <c r="Z1280" s="61"/>
      <c r="AA1280" s="61"/>
      <c r="AB1280" s="61"/>
      <c r="AC1280" s="61"/>
    </row>
    <row r="1281" spans="1:29" x14ac:dyDescent="0.35">
      <c r="A1281" t="s">
        <v>111</v>
      </c>
      <c r="B1281" t="s">
        <v>112</v>
      </c>
      <c r="C1281" t="s">
        <v>2</v>
      </c>
      <c r="D1281" t="s">
        <v>50</v>
      </c>
      <c r="E1281" t="s">
        <v>2</v>
      </c>
      <c r="F1281" t="s">
        <v>63</v>
      </c>
      <c r="G1281" t="s">
        <v>14</v>
      </c>
      <c r="H1281">
        <v>486</v>
      </c>
      <c r="I1281">
        <v>540</v>
      </c>
      <c r="J1281">
        <v>715</v>
      </c>
      <c r="K1281">
        <v>870</v>
      </c>
      <c r="L1281" t="s">
        <v>48</v>
      </c>
      <c r="M1281" s="11">
        <v>30000</v>
      </c>
      <c r="Q1281" s="61" t="str">
        <f t="shared" si="39"/>
        <v>Tieto Sweden ABA2.2 Teknisk projektledare</v>
      </c>
      <c r="R1281" s="61">
        <v>486</v>
      </c>
      <c r="S1281" s="61">
        <v>540</v>
      </c>
      <c r="T1281" s="61">
        <v>715</v>
      </c>
      <c r="U1281" s="61">
        <v>870</v>
      </c>
      <c r="W1281" s="61">
        <f t="shared" si="40"/>
        <v>0.03</v>
      </c>
      <c r="Z1281" s="61"/>
      <c r="AA1281" s="61"/>
      <c r="AB1281" s="61"/>
      <c r="AC1281" s="61"/>
    </row>
    <row r="1282" spans="1:29" x14ac:dyDescent="0.35">
      <c r="A1282" t="s">
        <v>111</v>
      </c>
      <c r="B1282" t="s">
        <v>112</v>
      </c>
      <c r="C1282" t="s">
        <v>2</v>
      </c>
      <c r="D1282" t="s">
        <v>50</v>
      </c>
      <c r="E1282" t="s">
        <v>2</v>
      </c>
      <c r="F1282" t="s">
        <v>63</v>
      </c>
      <c r="G1282" t="s">
        <v>15</v>
      </c>
      <c r="H1282">
        <v>486</v>
      </c>
      <c r="I1282">
        <v>540</v>
      </c>
      <c r="J1282">
        <v>715</v>
      </c>
      <c r="K1282">
        <v>870</v>
      </c>
      <c r="L1282" t="s">
        <v>48</v>
      </c>
      <c r="M1282" s="11">
        <v>30000</v>
      </c>
      <c r="Q1282" s="61" t="str">
        <f t="shared" si="39"/>
        <v>Tieto Sweden ABA2.3 Process-/Förändringsledare</v>
      </c>
      <c r="R1282" s="61">
        <v>486</v>
      </c>
      <c r="S1282" s="61">
        <v>540</v>
      </c>
      <c r="T1282" s="61">
        <v>715</v>
      </c>
      <c r="U1282" s="61">
        <v>870</v>
      </c>
      <c r="W1282" s="61">
        <f t="shared" si="40"/>
        <v>0.03</v>
      </c>
      <c r="Z1282" s="61"/>
      <c r="AA1282" s="61"/>
      <c r="AB1282" s="61"/>
      <c r="AC1282" s="61"/>
    </row>
    <row r="1283" spans="1:29" x14ac:dyDescent="0.35">
      <c r="A1283" t="s">
        <v>111</v>
      </c>
      <c r="B1283" t="s">
        <v>112</v>
      </c>
      <c r="C1283" t="s">
        <v>2</v>
      </c>
      <c r="D1283" t="s">
        <v>50</v>
      </c>
      <c r="E1283" t="s">
        <v>2</v>
      </c>
      <c r="F1283" t="s">
        <v>63</v>
      </c>
      <c r="G1283" t="s">
        <v>16</v>
      </c>
      <c r="H1283">
        <v>486</v>
      </c>
      <c r="I1283">
        <v>540</v>
      </c>
      <c r="J1283">
        <v>715</v>
      </c>
      <c r="K1283">
        <v>870</v>
      </c>
      <c r="L1283" t="s">
        <v>48</v>
      </c>
      <c r="M1283" s="11">
        <v>30000</v>
      </c>
      <c r="Q1283" s="61" t="str">
        <f t="shared" ref="Q1283:Q1346" si="41">$A1283&amp;$C1283&amp;$G1283</f>
        <v>Tieto Sweden ABA2.4 Testledare</v>
      </c>
      <c r="R1283" s="61">
        <v>486</v>
      </c>
      <c r="S1283" s="61">
        <v>540</v>
      </c>
      <c r="T1283" s="61">
        <v>715</v>
      </c>
      <c r="U1283" s="61">
        <v>870</v>
      </c>
      <c r="W1283" s="61">
        <f t="shared" ref="W1283:W1346" si="42">M1283/1000000</f>
        <v>0.03</v>
      </c>
      <c r="Z1283" s="61"/>
      <c r="AA1283" s="61"/>
      <c r="AB1283" s="61"/>
      <c r="AC1283" s="61"/>
    </row>
    <row r="1284" spans="1:29" x14ac:dyDescent="0.35">
      <c r="A1284" t="s">
        <v>111</v>
      </c>
      <c r="B1284" t="s">
        <v>112</v>
      </c>
      <c r="C1284" t="s">
        <v>2</v>
      </c>
      <c r="D1284" t="s">
        <v>50</v>
      </c>
      <c r="E1284" t="s">
        <v>2</v>
      </c>
      <c r="F1284" t="s">
        <v>63</v>
      </c>
      <c r="G1284" t="s">
        <v>17</v>
      </c>
      <c r="H1284">
        <v>486</v>
      </c>
      <c r="I1284">
        <v>540</v>
      </c>
      <c r="J1284">
        <v>715</v>
      </c>
      <c r="K1284">
        <v>870</v>
      </c>
      <c r="L1284" t="s">
        <v>48</v>
      </c>
      <c r="M1284" s="11">
        <v>30000</v>
      </c>
      <c r="Q1284" s="61" t="str">
        <f t="shared" si="41"/>
        <v>Tieto Sweden ABA2.5 IT-controller</v>
      </c>
      <c r="R1284" s="61">
        <v>486</v>
      </c>
      <c r="S1284" s="61">
        <v>540</v>
      </c>
      <c r="T1284" s="61">
        <v>715</v>
      </c>
      <c r="U1284" s="61">
        <v>870</v>
      </c>
      <c r="W1284" s="61">
        <f t="shared" si="42"/>
        <v>0.03</v>
      </c>
      <c r="Z1284" s="61"/>
      <c r="AA1284" s="61"/>
      <c r="AB1284" s="61"/>
      <c r="AC1284" s="61"/>
    </row>
    <row r="1285" spans="1:29" x14ac:dyDescent="0.35">
      <c r="A1285" t="s">
        <v>111</v>
      </c>
      <c r="B1285" t="s">
        <v>112</v>
      </c>
      <c r="C1285" t="s">
        <v>2</v>
      </c>
      <c r="D1285" t="s">
        <v>51</v>
      </c>
      <c r="E1285" t="s">
        <v>2</v>
      </c>
      <c r="F1285" t="s">
        <v>63</v>
      </c>
      <c r="G1285" t="s">
        <v>18</v>
      </c>
      <c r="H1285">
        <v>409.5</v>
      </c>
      <c r="I1285">
        <v>455</v>
      </c>
      <c r="J1285">
        <v>620</v>
      </c>
      <c r="K1285">
        <v>710</v>
      </c>
      <c r="L1285" t="s">
        <v>48</v>
      </c>
      <c r="M1285" s="11">
        <v>30000</v>
      </c>
      <c r="Q1285" s="61" t="str">
        <f t="shared" si="41"/>
        <v>Tieto Sweden ABA3.1 Systemutvecklare</v>
      </c>
      <c r="R1285" s="61">
        <v>410</v>
      </c>
      <c r="S1285" s="61">
        <v>455</v>
      </c>
      <c r="T1285" s="61">
        <v>620</v>
      </c>
      <c r="U1285" s="61">
        <v>710</v>
      </c>
      <c r="W1285" s="61">
        <f t="shared" si="42"/>
        <v>0.03</v>
      </c>
      <c r="Z1285" s="61"/>
      <c r="AA1285" s="61"/>
      <c r="AB1285" s="61"/>
      <c r="AC1285" s="61"/>
    </row>
    <row r="1286" spans="1:29" x14ac:dyDescent="0.35">
      <c r="A1286" t="s">
        <v>111</v>
      </c>
      <c r="B1286" t="s">
        <v>112</v>
      </c>
      <c r="C1286" t="s">
        <v>2</v>
      </c>
      <c r="D1286" t="s">
        <v>51</v>
      </c>
      <c r="E1286" t="s">
        <v>2</v>
      </c>
      <c r="F1286" t="s">
        <v>63</v>
      </c>
      <c r="G1286" t="s">
        <v>19</v>
      </c>
      <c r="H1286">
        <v>409.5</v>
      </c>
      <c r="I1286">
        <v>455</v>
      </c>
      <c r="J1286">
        <v>620</v>
      </c>
      <c r="K1286">
        <v>710</v>
      </c>
      <c r="L1286" t="s">
        <v>48</v>
      </c>
      <c r="M1286" s="11">
        <v>30000</v>
      </c>
      <c r="Q1286" s="61" t="str">
        <f t="shared" si="41"/>
        <v>Tieto Sweden ABA3.2 Systemintegratör</v>
      </c>
      <c r="R1286" s="61">
        <v>410</v>
      </c>
      <c r="S1286" s="61">
        <v>455</v>
      </c>
      <c r="T1286" s="61">
        <v>620</v>
      </c>
      <c r="U1286" s="61">
        <v>710</v>
      </c>
      <c r="W1286" s="61">
        <f t="shared" si="42"/>
        <v>0.03</v>
      </c>
      <c r="Z1286" s="61"/>
      <c r="AA1286" s="61"/>
      <c r="AB1286" s="61"/>
      <c r="AC1286" s="61"/>
    </row>
    <row r="1287" spans="1:29" x14ac:dyDescent="0.35">
      <c r="A1287" t="s">
        <v>111</v>
      </c>
      <c r="B1287" t="s">
        <v>112</v>
      </c>
      <c r="C1287" t="s">
        <v>2</v>
      </c>
      <c r="D1287" t="s">
        <v>51</v>
      </c>
      <c r="E1287" t="s">
        <v>3</v>
      </c>
      <c r="F1287" t="s">
        <v>63</v>
      </c>
      <c r="G1287" t="s">
        <v>20</v>
      </c>
      <c r="H1287">
        <v>409.5</v>
      </c>
      <c r="I1287">
        <v>455</v>
      </c>
      <c r="J1287">
        <v>620</v>
      </c>
      <c r="K1287">
        <v>710</v>
      </c>
      <c r="L1287" t="s">
        <v>48</v>
      </c>
      <c r="M1287" s="11">
        <v>30000</v>
      </c>
      <c r="Q1287" s="61" t="str">
        <f t="shared" si="41"/>
        <v>Tieto Sweden ABA3.3 Tekniker</v>
      </c>
      <c r="R1287" s="61">
        <v>410</v>
      </c>
      <c r="S1287" s="61">
        <v>455</v>
      </c>
      <c r="T1287" s="61">
        <v>620</v>
      </c>
      <c r="U1287" s="61">
        <v>710</v>
      </c>
      <c r="W1287" s="61">
        <f t="shared" si="42"/>
        <v>0.03</v>
      </c>
      <c r="Z1287" s="61"/>
      <c r="AA1287" s="61"/>
      <c r="AB1287" s="61"/>
      <c r="AC1287" s="61"/>
    </row>
    <row r="1288" spans="1:29" x14ac:dyDescent="0.35">
      <c r="A1288" t="s">
        <v>111</v>
      </c>
      <c r="B1288" t="s">
        <v>112</v>
      </c>
      <c r="C1288" t="s">
        <v>2</v>
      </c>
      <c r="D1288" t="s">
        <v>51</v>
      </c>
      <c r="E1288" t="s">
        <v>3</v>
      </c>
      <c r="F1288" t="s">
        <v>63</v>
      </c>
      <c r="G1288" t="s">
        <v>21</v>
      </c>
      <c r="H1288">
        <v>409.5</v>
      </c>
      <c r="I1288">
        <v>455</v>
      </c>
      <c r="J1288">
        <v>620</v>
      </c>
      <c r="K1288">
        <v>710</v>
      </c>
      <c r="L1288" t="s">
        <v>48</v>
      </c>
      <c r="M1288" s="11">
        <v>30000</v>
      </c>
      <c r="Q1288" s="61" t="str">
        <f t="shared" si="41"/>
        <v>Tieto Sweden ABA3.4 Testare</v>
      </c>
      <c r="R1288" s="61">
        <v>410</v>
      </c>
      <c r="S1288" s="61">
        <v>455</v>
      </c>
      <c r="T1288" s="61">
        <v>620</v>
      </c>
      <c r="U1288" s="61">
        <v>710</v>
      </c>
      <c r="W1288" s="61">
        <f t="shared" si="42"/>
        <v>0.03</v>
      </c>
      <c r="Z1288" s="61"/>
      <c r="AA1288" s="61"/>
      <c r="AB1288" s="61"/>
      <c r="AC1288" s="61"/>
    </row>
    <row r="1289" spans="1:29" x14ac:dyDescent="0.35">
      <c r="A1289" t="s">
        <v>111</v>
      </c>
      <c r="B1289" t="s">
        <v>112</v>
      </c>
      <c r="C1289" t="s">
        <v>2</v>
      </c>
      <c r="D1289" t="s">
        <v>52</v>
      </c>
      <c r="E1289" t="s">
        <v>2</v>
      </c>
      <c r="F1289" t="s">
        <v>63</v>
      </c>
      <c r="G1289" t="s">
        <v>53</v>
      </c>
      <c r="H1289">
        <v>571.05000000000007</v>
      </c>
      <c r="I1289">
        <v>634.5</v>
      </c>
      <c r="J1289">
        <v>705</v>
      </c>
      <c r="K1289">
        <v>845</v>
      </c>
      <c r="L1289" t="s">
        <v>48</v>
      </c>
      <c r="M1289" s="11">
        <v>30000</v>
      </c>
      <c r="Q1289" s="61" t="str">
        <f t="shared" si="41"/>
        <v>Tieto Sweden ABA4.1 Enterprisearkitekt</v>
      </c>
      <c r="R1289" s="61">
        <v>571</v>
      </c>
      <c r="S1289" s="61">
        <v>635</v>
      </c>
      <c r="T1289" s="61">
        <v>705</v>
      </c>
      <c r="U1289" s="61">
        <v>845</v>
      </c>
      <c r="W1289" s="61">
        <f t="shared" si="42"/>
        <v>0.03</v>
      </c>
      <c r="Z1289" s="61"/>
      <c r="AA1289" s="61"/>
      <c r="AB1289" s="61"/>
      <c r="AC1289" s="61"/>
    </row>
    <row r="1290" spans="1:29" x14ac:dyDescent="0.35">
      <c r="A1290" t="s">
        <v>111</v>
      </c>
      <c r="B1290" t="s">
        <v>112</v>
      </c>
      <c r="C1290" t="s">
        <v>2</v>
      </c>
      <c r="D1290" t="s">
        <v>52</v>
      </c>
      <c r="E1290" t="s">
        <v>2</v>
      </c>
      <c r="F1290" t="s">
        <v>63</v>
      </c>
      <c r="G1290" t="s">
        <v>54</v>
      </c>
      <c r="H1290">
        <v>571.05000000000007</v>
      </c>
      <c r="I1290">
        <v>634.5</v>
      </c>
      <c r="J1290">
        <v>705</v>
      </c>
      <c r="K1290">
        <v>845</v>
      </c>
      <c r="L1290" t="s">
        <v>48</v>
      </c>
      <c r="M1290" s="11">
        <v>30000</v>
      </c>
      <c r="Q1290" s="61" t="str">
        <f t="shared" si="41"/>
        <v>Tieto Sweden ABA4.2 Verksamhetsarkitekt</v>
      </c>
      <c r="R1290" s="61">
        <v>571</v>
      </c>
      <c r="S1290" s="61">
        <v>635</v>
      </c>
      <c r="T1290" s="61">
        <v>705</v>
      </c>
      <c r="U1290" s="61">
        <v>845</v>
      </c>
      <c r="W1290" s="61">
        <f t="shared" si="42"/>
        <v>0.03</v>
      </c>
      <c r="Z1290" s="61"/>
      <c r="AA1290" s="61"/>
      <c r="AB1290" s="61"/>
      <c r="AC1290" s="61"/>
    </row>
    <row r="1291" spans="1:29" x14ac:dyDescent="0.35">
      <c r="A1291" t="s">
        <v>111</v>
      </c>
      <c r="B1291" t="s">
        <v>112</v>
      </c>
      <c r="C1291" t="s">
        <v>2</v>
      </c>
      <c r="D1291" t="s">
        <v>52</v>
      </c>
      <c r="E1291" t="s">
        <v>2</v>
      </c>
      <c r="F1291" t="s">
        <v>63</v>
      </c>
      <c r="G1291" t="s">
        <v>55</v>
      </c>
      <c r="H1291">
        <v>571.05000000000007</v>
      </c>
      <c r="I1291">
        <v>634.5</v>
      </c>
      <c r="J1291">
        <v>705</v>
      </c>
      <c r="K1291">
        <v>845</v>
      </c>
      <c r="L1291" t="s">
        <v>48</v>
      </c>
      <c r="M1291" s="11">
        <v>30000</v>
      </c>
      <c r="Q1291" s="61" t="str">
        <f t="shared" si="41"/>
        <v>Tieto Sweden ABA4.3 Lösningsarkitekt</v>
      </c>
      <c r="R1291" s="61">
        <v>571</v>
      </c>
      <c r="S1291" s="61">
        <v>635</v>
      </c>
      <c r="T1291" s="61">
        <v>705</v>
      </c>
      <c r="U1291" s="61">
        <v>845</v>
      </c>
      <c r="W1291" s="61">
        <f t="shared" si="42"/>
        <v>0.03</v>
      </c>
      <c r="Z1291" s="61"/>
      <c r="AA1291" s="61"/>
      <c r="AB1291" s="61"/>
      <c r="AC1291" s="61"/>
    </row>
    <row r="1292" spans="1:29" x14ac:dyDescent="0.35">
      <c r="A1292" t="s">
        <v>111</v>
      </c>
      <c r="B1292" t="s">
        <v>112</v>
      </c>
      <c r="C1292" t="s">
        <v>2</v>
      </c>
      <c r="D1292" t="s">
        <v>52</v>
      </c>
      <c r="E1292" t="s">
        <v>2</v>
      </c>
      <c r="F1292" t="s">
        <v>63</v>
      </c>
      <c r="G1292" t="s">
        <v>56</v>
      </c>
      <c r="H1292">
        <v>571.05000000000007</v>
      </c>
      <c r="I1292">
        <v>634.5</v>
      </c>
      <c r="J1292">
        <v>705</v>
      </c>
      <c r="K1292">
        <v>845</v>
      </c>
      <c r="L1292" t="s">
        <v>48</v>
      </c>
      <c r="M1292" s="11">
        <v>30000</v>
      </c>
      <c r="Q1292" s="61" t="str">
        <f t="shared" si="41"/>
        <v>Tieto Sweden ABA4.4 Mjukvaruarkitekt</v>
      </c>
      <c r="R1292" s="61">
        <v>571</v>
      </c>
      <c r="S1292" s="61">
        <v>635</v>
      </c>
      <c r="T1292" s="61">
        <v>705</v>
      </c>
      <c r="U1292" s="61">
        <v>845</v>
      </c>
      <c r="W1292" s="61">
        <f t="shared" si="42"/>
        <v>0.03</v>
      </c>
      <c r="Z1292" s="61"/>
      <c r="AA1292" s="61"/>
      <c r="AB1292" s="61"/>
      <c r="AC1292" s="61"/>
    </row>
    <row r="1293" spans="1:29" x14ac:dyDescent="0.35">
      <c r="A1293" t="s">
        <v>111</v>
      </c>
      <c r="B1293" t="s">
        <v>112</v>
      </c>
      <c r="C1293" t="s">
        <v>2</v>
      </c>
      <c r="D1293" t="s">
        <v>52</v>
      </c>
      <c r="E1293" t="s">
        <v>2</v>
      </c>
      <c r="F1293" t="s">
        <v>63</v>
      </c>
      <c r="G1293" t="s">
        <v>57</v>
      </c>
      <c r="H1293">
        <v>571.05000000000007</v>
      </c>
      <c r="I1293">
        <v>634.5</v>
      </c>
      <c r="J1293">
        <v>705</v>
      </c>
      <c r="K1293">
        <v>845</v>
      </c>
      <c r="L1293" t="s">
        <v>48</v>
      </c>
      <c r="M1293" s="11">
        <v>30000</v>
      </c>
      <c r="Q1293" s="61" t="str">
        <f t="shared" si="41"/>
        <v>Tieto Sweden ABA4.5 Infrastrukturarkitekt</v>
      </c>
      <c r="R1293" s="61">
        <v>571</v>
      </c>
      <c r="S1293" s="61">
        <v>635</v>
      </c>
      <c r="T1293" s="61">
        <v>705</v>
      </c>
      <c r="U1293" s="61">
        <v>845</v>
      </c>
      <c r="W1293" s="61">
        <f t="shared" si="42"/>
        <v>0.03</v>
      </c>
      <c r="Z1293" s="61"/>
      <c r="AA1293" s="61"/>
      <c r="AB1293" s="61"/>
      <c r="AC1293" s="61"/>
    </row>
    <row r="1294" spans="1:29" x14ac:dyDescent="0.35">
      <c r="A1294" t="s">
        <v>111</v>
      </c>
      <c r="B1294" t="s">
        <v>112</v>
      </c>
      <c r="C1294" t="s">
        <v>2</v>
      </c>
      <c r="D1294" t="s">
        <v>58</v>
      </c>
      <c r="E1294" t="s">
        <v>2</v>
      </c>
      <c r="F1294" t="s">
        <v>63</v>
      </c>
      <c r="G1294" t="s">
        <v>22</v>
      </c>
      <c r="H1294">
        <v>486</v>
      </c>
      <c r="I1294">
        <v>540</v>
      </c>
      <c r="J1294">
        <v>715</v>
      </c>
      <c r="K1294">
        <v>870</v>
      </c>
      <c r="L1294" t="s">
        <v>48</v>
      </c>
      <c r="M1294" s="11">
        <v>30000</v>
      </c>
      <c r="Q1294" s="61" t="str">
        <f t="shared" si="41"/>
        <v>Tieto Sweden ABA5.1 Säkerhetsstrateg/Säkerhetsanalytiker</v>
      </c>
      <c r="R1294" s="61">
        <v>486</v>
      </c>
      <c r="S1294" s="61">
        <v>540</v>
      </c>
      <c r="T1294" s="61">
        <v>715</v>
      </c>
      <c r="U1294" s="61">
        <v>870</v>
      </c>
      <c r="W1294" s="61">
        <f t="shared" si="42"/>
        <v>0.03</v>
      </c>
      <c r="Z1294" s="61"/>
      <c r="AA1294" s="61"/>
      <c r="AB1294" s="61"/>
      <c r="AC1294" s="61"/>
    </row>
    <row r="1295" spans="1:29" x14ac:dyDescent="0.35">
      <c r="A1295" t="s">
        <v>111</v>
      </c>
      <c r="B1295" t="s">
        <v>112</v>
      </c>
      <c r="C1295" t="s">
        <v>2</v>
      </c>
      <c r="D1295" t="s">
        <v>58</v>
      </c>
      <c r="E1295" t="s">
        <v>2</v>
      </c>
      <c r="F1295" t="s">
        <v>63</v>
      </c>
      <c r="G1295" t="s">
        <v>23</v>
      </c>
      <c r="H1295">
        <v>486</v>
      </c>
      <c r="I1295">
        <v>540</v>
      </c>
      <c r="J1295">
        <v>715</v>
      </c>
      <c r="K1295">
        <v>870</v>
      </c>
      <c r="L1295" t="s">
        <v>48</v>
      </c>
      <c r="M1295" s="11">
        <v>30000</v>
      </c>
      <c r="Q1295" s="61" t="str">
        <f t="shared" si="41"/>
        <v>Tieto Sweden ABA5.2 Risk Management</v>
      </c>
      <c r="R1295" s="61">
        <v>486</v>
      </c>
      <c r="S1295" s="61">
        <v>540</v>
      </c>
      <c r="T1295" s="61">
        <v>715</v>
      </c>
      <c r="U1295" s="61">
        <v>870</v>
      </c>
      <c r="W1295" s="61">
        <f t="shared" si="42"/>
        <v>0.03</v>
      </c>
      <c r="Z1295" s="61"/>
      <c r="AA1295" s="61"/>
      <c r="AB1295" s="61"/>
      <c r="AC1295" s="61"/>
    </row>
    <row r="1296" spans="1:29" x14ac:dyDescent="0.35">
      <c r="A1296" t="s">
        <v>111</v>
      </c>
      <c r="B1296" t="s">
        <v>112</v>
      </c>
      <c r="C1296" t="s">
        <v>2</v>
      </c>
      <c r="D1296" t="s">
        <v>58</v>
      </c>
      <c r="E1296" t="s">
        <v>3</v>
      </c>
      <c r="F1296" t="s">
        <v>63</v>
      </c>
      <c r="G1296" t="s">
        <v>24</v>
      </c>
      <c r="H1296">
        <v>463.5</v>
      </c>
      <c r="I1296">
        <v>515</v>
      </c>
      <c r="J1296">
        <v>640</v>
      </c>
      <c r="K1296">
        <v>725</v>
      </c>
      <c r="L1296" t="s">
        <v>48</v>
      </c>
      <c r="M1296" s="11">
        <v>30000</v>
      </c>
      <c r="Q1296" s="61" t="str">
        <f t="shared" si="41"/>
        <v>Tieto Sweden ABA5.3 Säkerhetstekniker</v>
      </c>
      <c r="R1296" s="61">
        <v>464</v>
      </c>
      <c r="S1296" s="61">
        <v>515</v>
      </c>
      <c r="T1296" s="61">
        <v>640</v>
      </c>
      <c r="U1296" s="61">
        <v>725</v>
      </c>
      <c r="W1296" s="61">
        <f t="shared" si="42"/>
        <v>0.03</v>
      </c>
      <c r="Z1296" s="61"/>
      <c r="AA1296" s="61"/>
      <c r="AB1296" s="61"/>
      <c r="AC1296" s="61"/>
    </row>
    <row r="1297" spans="1:29" x14ac:dyDescent="0.35">
      <c r="A1297" t="s">
        <v>111</v>
      </c>
      <c r="B1297" t="s">
        <v>112</v>
      </c>
      <c r="C1297" t="s">
        <v>2</v>
      </c>
      <c r="D1297" t="s">
        <v>59</v>
      </c>
      <c r="E1297" t="s">
        <v>2</v>
      </c>
      <c r="F1297" t="s">
        <v>63</v>
      </c>
      <c r="G1297" t="s">
        <v>60</v>
      </c>
      <c r="H1297">
        <v>463.5</v>
      </c>
      <c r="I1297">
        <v>515</v>
      </c>
      <c r="J1297">
        <v>685</v>
      </c>
      <c r="K1297">
        <v>805</v>
      </c>
      <c r="L1297" t="s">
        <v>48</v>
      </c>
      <c r="M1297" s="11">
        <v>30000</v>
      </c>
      <c r="Q1297" s="61" t="str">
        <f t="shared" si="41"/>
        <v>Tieto Sweden ABA6.1 Webbstrateg</v>
      </c>
      <c r="R1297" s="61">
        <v>464</v>
      </c>
      <c r="S1297" s="61">
        <v>515</v>
      </c>
      <c r="T1297" s="61">
        <v>685</v>
      </c>
      <c r="U1297" s="61">
        <v>805</v>
      </c>
      <c r="W1297" s="61">
        <f t="shared" si="42"/>
        <v>0.03</v>
      </c>
      <c r="Z1297" s="61"/>
      <c r="AA1297" s="61"/>
      <c r="AB1297" s="61"/>
      <c r="AC1297" s="61"/>
    </row>
    <row r="1298" spans="1:29" x14ac:dyDescent="0.35">
      <c r="A1298" t="s">
        <v>111</v>
      </c>
      <c r="B1298" t="s">
        <v>112</v>
      </c>
      <c r="C1298" t="s">
        <v>2</v>
      </c>
      <c r="D1298" t="s">
        <v>59</v>
      </c>
      <c r="E1298" t="s">
        <v>2</v>
      </c>
      <c r="F1298" t="s">
        <v>63</v>
      </c>
      <c r="G1298" t="s">
        <v>25</v>
      </c>
      <c r="H1298">
        <v>463.5</v>
      </c>
      <c r="I1298">
        <v>515</v>
      </c>
      <c r="J1298">
        <v>685</v>
      </c>
      <c r="K1298">
        <v>805</v>
      </c>
      <c r="L1298" t="s">
        <v>48</v>
      </c>
      <c r="M1298" s="11">
        <v>30000</v>
      </c>
      <c r="Q1298" s="61" t="str">
        <f t="shared" si="41"/>
        <v>Tieto Sweden ABA6.2 Interaktionsdesigner</v>
      </c>
      <c r="R1298" s="61">
        <v>464</v>
      </c>
      <c r="S1298" s="61">
        <v>515</v>
      </c>
      <c r="T1298" s="61">
        <v>685</v>
      </c>
      <c r="U1298" s="61">
        <v>805</v>
      </c>
      <c r="W1298" s="61">
        <f t="shared" si="42"/>
        <v>0.03</v>
      </c>
      <c r="Z1298" s="61"/>
      <c r="AA1298" s="61"/>
      <c r="AB1298" s="61"/>
      <c r="AC1298" s="61"/>
    </row>
    <row r="1299" spans="1:29" x14ac:dyDescent="0.35">
      <c r="A1299" t="s">
        <v>111</v>
      </c>
      <c r="B1299" t="s">
        <v>112</v>
      </c>
      <c r="C1299" t="s">
        <v>2</v>
      </c>
      <c r="D1299" t="s">
        <v>59</v>
      </c>
      <c r="E1299" t="s">
        <v>2</v>
      </c>
      <c r="F1299" t="s">
        <v>63</v>
      </c>
      <c r="G1299" t="s">
        <v>26</v>
      </c>
      <c r="H1299">
        <v>463.5</v>
      </c>
      <c r="I1299">
        <v>515</v>
      </c>
      <c r="J1299">
        <v>685</v>
      </c>
      <c r="K1299">
        <v>805</v>
      </c>
      <c r="L1299" t="s">
        <v>48</v>
      </c>
      <c r="M1299" s="11">
        <v>30000</v>
      </c>
      <c r="Q1299" s="61" t="str">
        <f t="shared" si="41"/>
        <v>Tieto Sweden ABA6.3 Grafisk formgivare</v>
      </c>
      <c r="R1299" s="61">
        <v>464</v>
      </c>
      <c r="S1299" s="61">
        <v>515</v>
      </c>
      <c r="T1299" s="61">
        <v>685</v>
      </c>
      <c r="U1299" s="61">
        <v>805</v>
      </c>
      <c r="W1299" s="61">
        <f t="shared" si="42"/>
        <v>0.03</v>
      </c>
      <c r="Z1299" s="61"/>
      <c r="AA1299" s="61"/>
      <c r="AB1299" s="61"/>
      <c r="AC1299" s="61"/>
    </row>
    <row r="1300" spans="1:29" x14ac:dyDescent="0.35">
      <c r="A1300" t="s">
        <v>111</v>
      </c>
      <c r="B1300" t="s">
        <v>112</v>
      </c>
      <c r="C1300" t="s">
        <v>2</v>
      </c>
      <c r="D1300" t="s">
        <v>59</v>
      </c>
      <c r="E1300" t="s">
        <v>3</v>
      </c>
      <c r="F1300" t="s">
        <v>63</v>
      </c>
      <c r="G1300" t="s">
        <v>27</v>
      </c>
      <c r="H1300">
        <v>409.5</v>
      </c>
      <c r="I1300">
        <v>455</v>
      </c>
      <c r="J1300">
        <v>620</v>
      </c>
      <c r="K1300">
        <v>715</v>
      </c>
      <c r="L1300" t="s">
        <v>48</v>
      </c>
      <c r="M1300" s="11">
        <v>30000</v>
      </c>
      <c r="Q1300" s="61" t="str">
        <f t="shared" si="41"/>
        <v>Tieto Sweden ABA6.4 Testare av användbarhet</v>
      </c>
      <c r="R1300" s="61">
        <v>410</v>
      </c>
      <c r="S1300" s="61">
        <v>455</v>
      </c>
      <c r="T1300" s="61">
        <v>620</v>
      </c>
      <c r="U1300" s="61">
        <v>715</v>
      </c>
      <c r="W1300" s="61">
        <f t="shared" si="42"/>
        <v>0.03</v>
      </c>
      <c r="Z1300" s="61"/>
      <c r="AA1300" s="61"/>
      <c r="AB1300" s="61"/>
      <c r="AC1300" s="61"/>
    </row>
    <row r="1301" spans="1:29" x14ac:dyDescent="0.35">
      <c r="A1301" t="s">
        <v>111</v>
      </c>
      <c r="B1301" t="s">
        <v>112</v>
      </c>
      <c r="C1301" t="s">
        <v>2</v>
      </c>
      <c r="D1301" t="s">
        <v>61</v>
      </c>
      <c r="E1301" t="s">
        <v>2</v>
      </c>
      <c r="F1301" t="s">
        <v>63</v>
      </c>
      <c r="G1301" t="s">
        <v>62</v>
      </c>
      <c r="H1301">
        <v>387</v>
      </c>
      <c r="I1301">
        <v>430</v>
      </c>
      <c r="J1301">
        <v>530</v>
      </c>
      <c r="K1301">
        <v>620</v>
      </c>
      <c r="L1301" t="s">
        <v>48</v>
      </c>
      <c r="M1301" s="11">
        <v>30000</v>
      </c>
      <c r="Q1301" s="61" t="str">
        <f t="shared" si="41"/>
        <v>Tieto Sweden ABA7.1 Teknikstöd – på plats</v>
      </c>
      <c r="R1301" s="61">
        <v>387</v>
      </c>
      <c r="S1301" s="61">
        <v>430</v>
      </c>
      <c r="T1301" s="61">
        <v>530</v>
      </c>
      <c r="U1301" s="61">
        <v>620</v>
      </c>
      <c r="W1301" s="61">
        <f t="shared" si="42"/>
        <v>0.03</v>
      </c>
      <c r="Z1301" s="61"/>
      <c r="AA1301" s="61"/>
      <c r="AB1301" s="61"/>
      <c r="AC1301" s="61"/>
    </row>
    <row r="1302" spans="1:29" x14ac:dyDescent="0.35">
      <c r="A1302" t="s">
        <v>111</v>
      </c>
      <c r="B1302" t="s">
        <v>112</v>
      </c>
      <c r="C1302" t="s">
        <v>3</v>
      </c>
      <c r="D1302" t="s">
        <v>47</v>
      </c>
      <c r="E1302" t="s">
        <v>2</v>
      </c>
      <c r="F1302" t="s">
        <v>63</v>
      </c>
      <c r="G1302" t="s">
        <v>10</v>
      </c>
      <c r="H1302">
        <v>579.15</v>
      </c>
      <c r="I1302">
        <v>643.5</v>
      </c>
      <c r="J1302">
        <v>715</v>
      </c>
      <c r="K1302">
        <v>870</v>
      </c>
      <c r="L1302" t="s">
        <v>48</v>
      </c>
      <c r="M1302" s="11">
        <v>20000</v>
      </c>
      <c r="Q1302" s="61" t="str">
        <f t="shared" si="41"/>
        <v>Tieto Sweden ABB1.1 IT- eller Digitaliseringsstrateg</v>
      </c>
      <c r="R1302" s="61">
        <v>579</v>
      </c>
      <c r="S1302" s="61">
        <v>644</v>
      </c>
      <c r="T1302" s="61">
        <v>715</v>
      </c>
      <c r="U1302" s="61">
        <v>870</v>
      </c>
      <c r="W1302" s="61">
        <f t="shared" si="42"/>
        <v>0.02</v>
      </c>
      <c r="Z1302" s="61"/>
      <c r="AA1302" s="61"/>
      <c r="AB1302" s="61"/>
      <c r="AC1302" s="61"/>
    </row>
    <row r="1303" spans="1:29" x14ac:dyDescent="0.35">
      <c r="A1303" t="s">
        <v>111</v>
      </c>
      <c r="B1303" t="s">
        <v>112</v>
      </c>
      <c r="C1303" t="s">
        <v>3</v>
      </c>
      <c r="D1303" t="s">
        <v>47</v>
      </c>
      <c r="E1303" t="s">
        <v>2</v>
      </c>
      <c r="F1303" t="s">
        <v>63</v>
      </c>
      <c r="G1303" t="s">
        <v>11</v>
      </c>
      <c r="H1303">
        <v>579.15</v>
      </c>
      <c r="I1303">
        <v>643.5</v>
      </c>
      <c r="J1303">
        <v>715</v>
      </c>
      <c r="K1303">
        <v>870</v>
      </c>
      <c r="L1303" t="s">
        <v>48</v>
      </c>
      <c r="M1303" s="11">
        <v>20000</v>
      </c>
      <c r="Q1303" s="61" t="str">
        <f t="shared" si="41"/>
        <v>Tieto Sweden ABB1.2 Modelleringsledare</v>
      </c>
      <c r="R1303" s="61">
        <v>579</v>
      </c>
      <c r="S1303" s="61">
        <v>644</v>
      </c>
      <c r="T1303" s="61">
        <v>715</v>
      </c>
      <c r="U1303" s="61">
        <v>870</v>
      </c>
      <c r="W1303" s="61">
        <f t="shared" si="42"/>
        <v>0.02</v>
      </c>
      <c r="Z1303" s="61"/>
      <c r="AA1303" s="61"/>
      <c r="AB1303" s="61"/>
      <c r="AC1303" s="61"/>
    </row>
    <row r="1304" spans="1:29" x14ac:dyDescent="0.35">
      <c r="A1304" t="s">
        <v>111</v>
      </c>
      <c r="B1304" t="s">
        <v>112</v>
      </c>
      <c r="C1304" t="s">
        <v>3</v>
      </c>
      <c r="D1304" t="s">
        <v>47</v>
      </c>
      <c r="E1304" t="s">
        <v>2</v>
      </c>
      <c r="F1304" t="s">
        <v>63</v>
      </c>
      <c r="G1304" t="s">
        <v>49</v>
      </c>
      <c r="H1304">
        <v>579.15</v>
      </c>
      <c r="I1304">
        <v>643.5</v>
      </c>
      <c r="J1304">
        <v>715</v>
      </c>
      <c r="K1304">
        <v>870</v>
      </c>
      <c r="L1304" t="s">
        <v>48</v>
      </c>
      <c r="M1304" s="11">
        <v>20000</v>
      </c>
      <c r="Q1304" s="61" t="str">
        <f t="shared" si="41"/>
        <v>Tieto Sweden ABB1.3 Kravställare/Kravanalytiker</v>
      </c>
      <c r="R1304" s="61">
        <v>579</v>
      </c>
      <c r="S1304" s="61">
        <v>644</v>
      </c>
      <c r="T1304" s="61">
        <v>715</v>
      </c>
      <c r="U1304" s="61">
        <v>870</v>
      </c>
      <c r="W1304" s="61">
        <f t="shared" si="42"/>
        <v>0.02</v>
      </c>
      <c r="Z1304" s="61"/>
      <c r="AA1304" s="61"/>
      <c r="AB1304" s="61"/>
      <c r="AC1304" s="61"/>
    </row>
    <row r="1305" spans="1:29" x14ac:dyDescent="0.35">
      <c r="A1305" t="s">
        <v>111</v>
      </c>
      <c r="B1305" t="s">
        <v>112</v>
      </c>
      <c r="C1305" t="s">
        <v>3</v>
      </c>
      <c r="D1305" t="s">
        <v>47</v>
      </c>
      <c r="E1305" t="s">
        <v>2</v>
      </c>
      <c r="F1305" t="s">
        <v>63</v>
      </c>
      <c r="G1305" t="s">
        <v>12</v>
      </c>
      <c r="H1305">
        <v>579.15</v>
      </c>
      <c r="I1305">
        <v>643.5</v>
      </c>
      <c r="J1305">
        <v>715</v>
      </c>
      <c r="K1305">
        <v>870</v>
      </c>
      <c r="L1305" t="s">
        <v>48</v>
      </c>
      <c r="M1305" s="11">
        <v>20000</v>
      </c>
      <c r="Q1305" s="61" t="str">
        <f t="shared" si="41"/>
        <v>Tieto Sweden ABB1.4 Metodstöd</v>
      </c>
      <c r="R1305" s="61">
        <v>579</v>
      </c>
      <c r="S1305" s="61">
        <v>644</v>
      </c>
      <c r="T1305" s="61">
        <v>715</v>
      </c>
      <c r="U1305" s="61">
        <v>870</v>
      </c>
      <c r="W1305" s="61">
        <f t="shared" si="42"/>
        <v>0.02</v>
      </c>
      <c r="Z1305" s="61"/>
      <c r="AA1305" s="61"/>
      <c r="AB1305" s="61"/>
      <c r="AC1305" s="61"/>
    </row>
    <row r="1306" spans="1:29" x14ac:dyDescent="0.35">
      <c r="A1306" t="s">
        <v>111</v>
      </c>
      <c r="B1306" t="s">
        <v>112</v>
      </c>
      <c r="C1306" t="s">
        <v>3</v>
      </c>
      <c r="D1306" t="s">
        <v>50</v>
      </c>
      <c r="E1306" t="s">
        <v>2</v>
      </c>
      <c r="F1306" t="s">
        <v>63</v>
      </c>
      <c r="G1306" t="s">
        <v>13</v>
      </c>
      <c r="H1306">
        <v>486</v>
      </c>
      <c r="I1306">
        <v>540</v>
      </c>
      <c r="J1306">
        <v>715</v>
      </c>
      <c r="K1306">
        <v>870</v>
      </c>
      <c r="L1306" t="s">
        <v>48</v>
      </c>
      <c r="M1306" s="11">
        <v>20000</v>
      </c>
      <c r="Q1306" s="61" t="str">
        <f t="shared" si="41"/>
        <v>Tieto Sweden ABB2.1 Projektledare</v>
      </c>
      <c r="R1306" s="61">
        <v>486</v>
      </c>
      <c r="S1306" s="61">
        <v>540</v>
      </c>
      <c r="T1306" s="61">
        <v>715</v>
      </c>
      <c r="U1306" s="61">
        <v>870</v>
      </c>
      <c r="W1306" s="61">
        <f t="shared" si="42"/>
        <v>0.02</v>
      </c>
      <c r="Z1306" s="61"/>
      <c r="AA1306" s="61"/>
      <c r="AB1306" s="61"/>
      <c r="AC1306" s="61"/>
    </row>
    <row r="1307" spans="1:29" x14ac:dyDescent="0.35">
      <c r="A1307" t="s">
        <v>111</v>
      </c>
      <c r="B1307" t="s">
        <v>112</v>
      </c>
      <c r="C1307" t="s">
        <v>3</v>
      </c>
      <c r="D1307" t="s">
        <v>50</v>
      </c>
      <c r="E1307" t="s">
        <v>2</v>
      </c>
      <c r="F1307" t="s">
        <v>63</v>
      </c>
      <c r="G1307" t="s">
        <v>14</v>
      </c>
      <c r="H1307">
        <v>486</v>
      </c>
      <c r="I1307">
        <v>540</v>
      </c>
      <c r="J1307">
        <v>715</v>
      </c>
      <c r="K1307">
        <v>870</v>
      </c>
      <c r="L1307" t="s">
        <v>48</v>
      </c>
      <c r="M1307" s="11">
        <v>20000</v>
      </c>
      <c r="Q1307" s="61" t="str">
        <f t="shared" si="41"/>
        <v>Tieto Sweden ABB2.2 Teknisk projektledare</v>
      </c>
      <c r="R1307" s="61">
        <v>486</v>
      </c>
      <c r="S1307" s="61">
        <v>540</v>
      </c>
      <c r="T1307" s="61">
        <v>715</v>
      </c>
      <c r="U1307" s="61">
        <v>870</v>
      </c>
      <c r="W1307" s="61">
        <f t="shared" si="42"/>
        <v>0.02</v>
      </c>
      <c r="Z1307" s="61"/>
      <c r="AA1307" s="61"/>
      <c r="AB1307" s="61"/>
      <c r="AC1307" s="61"/>
    </row>
    <row r="1308" spans="1:29" x14ac:dyDescent="0.35">
      <c r="A1308" t="s">
        <v>111</v>
      </c>
      <c r="B1308" t="s">
        <v>112</v>
      </c>
      <c r="C1308" t="s">
        <v>3</v>
      </c>
      <c r="D1308" t="s">
        <v>50</v>
      </c>
      <c r="E1308" t="s">
        <v>2</v>
      </c>
      <c r="F1308" t="s">
        <v>63</v>
      </c>
      <c r="G1308" t="s">
        <v>15</v>
      </c>
      <c r="H1308">
        <v>486</v>
      </c>
      <c r="I1308">
        <v>540</v>
      </c>
      <c r="J1308">
        <v>715</v>
      </c>
      <c r="K1308">
        <v>870</v>
      </c>
      <c r="L1308" t="s">
        <v>48</v>
      </c>
      <c r="M1308" s="11">
        <v>20000</v>
      </c>
      <c r="Q1308" s="61" t="str">
        <f t="shared" si="41"/>
        <v>Tieto Sweden ABB2.3 Process-/Förändringsledare</v>
      </c>
      <c r="R1308" s="61">
        <v>486</v>
      </c>
      <c r="S1308" s="61">
        <v>540</v>
      </c>
      <c r="T1308" s="61">
        <v>715</v>
      </c>
      <c r="U1308" s="61">
        <v>870</v>
      </c>
      <c r="W1308" s="61">
        <f t="shared" si="42"/>
        <v>0.02</v>
      </c>
      <c r="Z1308" s="61"/>
      <c r="AA1308" s="61"/>
      <c r="AB1308" s="61"/>
      <c r="AC1308" s="61"/>
    </row>
    <row r="1309" spans="1:29" x14ac:dyDescent="0.35">
      <c r="A1309" t="s">
        <v>111</v>
      </c>
      <c r="B1309" t="s">
        <v>112</v>
      </c>
      <c r="C1309" t="s">
        <v>3</v>
      </c>
      <c r="D1309" t="s">
        <v>50</v>
      </c>
      <c r="E1309" t="s">
        <v>2</v>
      </c>
      <c r="F1309" t="s">
        <v>63</v>
      </c>
      <c r="G1309" t="s">
        <v>16</v>
      </c>
      <c r="H1309">
        <v>486</v>
      </c>
      <c r="I1309">
        <v>540</v>
      </c>
      <c r="J1309">
        <v>715</v>
      </c>
      <c r="K1309">
        <v>870</v>
      </c>
      <c r="L1309" t="s">
        <v>48</v>
      </c>
      <c r="M1309" s="11">
        <v>20000</v>
      </c>
      <c r="Q1309" s="61" t="str">
        <f t="shared" si="41"/>
        <v>Tieto Sweden ABB2.4 Testledare</v>
      </c>
      <c r="R1309" s="61">
        <v>486</v>
      </c>
      <c r="S1309" s="61">
        <v>540</v>
      </c>
      <c r="T1309" s="61">
        <v>715</v>
      </c>
      <c r="U1309" s="61">
        <v>870</v>
      </c>
      <c r="W1309" s="61">
        <f t="shared" si="42"/>
        <v>0.02</v>
      </c>
      <c r="Z1309" s="61"/>
      <c r="AA1309" s="61"/>
      <c r="AB1309" s="61"/>
      <c r="AC1309" s="61"/>
    </row>
    <row r="1310" spans="1:29" x14ac:dyDescent="0.35">
      <c r="A1310" t="s">
        <v>111</v>
      </c>
      <c r="B1310" t="s">
        <v>112</v>
      </c>
      <c r="C1310" t="s">
        <v>3</v>
      </c>
      <c r="D1310" t="s">
        <v>50</v>
      </c>
      <c r="E1310" t="s">
        <v>2</v>
      </c>
      <c r="F1310" t="s">
        <v>63</v>
      </c>
      <c r="G1310" t="s">
        <v>17</v>
      </c>
      <c r="H1310">
        <v>486</v>
      </c>
      <c r="I1310">
        <v>540</v>
      </c>
      <c r="J1310">
        <v>715</v>
      </c>
      <c r="K1310">
        <v>870</v>
      </c>
      <c r="L1310" t="s">
        <v>48</v>
      </c>
      <c r="M1310" s="11">
        <v>20000</v>
      </c>
      <c r="Q1310" s="61" t="str">
        <f t="shared" si="41"/>
        <v>Tieto Sweden ABB2.5 IT-controller</v>
      </c>
      <c r="R1310" s="61">
        <v>486</v>
      </c>
      <c r="S1310" s="61">
        <v>540</v>
      </c>
      <c r="T1310" s="61">
        <v>715</v>
      </c>
      <c r="U1310" s="61">
        <v>870</v>
      </c>
      <c r="W1310" s="61">
        <f t="shared" si="42"/>
        <v>0.02</v>
      </c>
      <c r="Z1310" s="61"/>
      <c r="AA1310" s="61"/>
      <c r="AB1310" s="61"/>
      <c r="AC1310" s="61"/>
    </row>
    <row r="1311" spans="1:29" x14ac:dyDescent="0.35">
      <c r="A1311" t="s">
        <v>111</v>
      </c>
      <c r="B1311" t="s">
        <v>112</v>
      </c>
      <c r="C1311" t="s">
        <v>3</v>
      </c>
      <c r="D1311" t="s">
        <v>51</v>
      </c>
      <c r="E1311" t="s">
        <v>2</v>
      </c>
      <c r="F1311" t="s">
        <v>63</v>
      </c>
      <c r="G1311" t="s">
        <v>18</v>
      </c>
      <c r="H1311">
        <v>409.5</v>
      </c>
      <c r="I1311">
        <v>455</v>
      </c>
      <c r="J1311">
        <v>620</v>
      </c>
      <c r="K1311">
        <v>710</v>
      </c>
      <c r="L1311" t="s">
        <v>48</v>
      </c>
      <c r="M1311" s="11">
        <v>20000</v>
      </c>
      <c r="Q1311" s="61" t="str">
        <f t="shared" si="41"/>
        <v>Tieto Sweden ABB3.1 Systemutvecklare</v>
      </c>
      <c r="R1311" s="61">
        <v>410</v>
      </c>
      <c r="S1311" s="61">
        <v>455</v>
      </c>
      <c r="T1311" s="61">
        <v>620</v>
      </c>
      <c r="U1311" s="61">
        <v>710</v>
      </c>
      <c r="W1311" s="61">
        <f t="shared" si="42"/>
        <v>0.02</v>
      </c>
      <c r="Z1311" s="61"/>
      <c r="AA1311" s="61"/>
      <c r="AB1311" s="61"/>
      <c r="AC1311" s="61"/>
    </row>
    <row r="1312" spans="1:29" x14ac:dyDescent="0.35">
      <c r="A1312" t="s">
        <v>111</v>
      </c>
      <c r="B1312" t="s">
        <v>112</v>
      </c>
      <c r="C1312" t="s">
        <v>3</v>
      </c>
      <c r="D1312" t="s">
        <v>51</v>
      </c>
      <c r="E1312" t="s">
        <v>2</v>
      </c>
      <c r="F1312" t="s">
        <v>63</v>
      </c>
      <c r="G1312" t="s">
        <v>19</v>
      </c>
      <c r="H1312">
        <v>409.5</v>
      </c>
      <c r="I1312">
        <v>455</v>
      </c>
      <c r="J1312">
        <v>620</v>
      </c>
      <c r="K1312">
        <v>710</v>
      </c>
      <c r="L1312" t="s">
        <v>48</v>
      </c>
      <c r="M1312" s="11">
        <v>20000</v>
      </c>
      <c r="Q1312" s="61" t="str">
        <f t="shared" si="41"/>
        <v>Tieto Sweden ABB3.2 Systemintegratör</v>
      </c>
      <c r="R1312" s="61">
        <v>410</v>
      </c>
      <c r="S1312" s="61">
        <v>455</v>
      </c>
      <c r="T1312" s="61">
        <v>620</v>
      </c>
      <c r="U1312" s="61">
        <v>710</v>
      </c>
      <c r="W1312" s="61">
        <f t="shared" si="42"/>
        <v>0.02</v>
      </c>
      <c r="Z1312" s="61"/>
      <c r="AA1312" s="61"/>
      <c r="AB1312" s="61"/>
      <c r="AC1312" s="61"/>
    </row>
    <row r="1313" spans="1:29" x14ac:dyDescent="0.35">
      <c r="A1313" t="s">
        <v>111</v>
      </c>
      <c r="B1313" t="s">
        <v>112</v>
      </c>
      <c r="C1313" t="s">
        <v>3</v>
      </c>
      <c r="D1313" t="s">
        <v>51</v>
      </c>
      <c r="E1313" t="s">
        <v>3</v>
      </c>
      <c r="F1313" t="s">
        <v>63</v>
      </c>
      <c r="G1313" t="s">
        <v>20</v>
      </c>
      <c r="H1313">
        <v>409.5</v>
      </c>
      <c r="I1313">
        <v>455</v>
      </c>
      <c r="J1313">
        <v>620</v>
      </c>
      <c r="K1313">
        <v>710</v>
      </c>
      <c r="L1313" t="s">
        <v>48</v>
      </c>
      <c r="M1313" s="11">
        <v>20000</v>
      </c>
      <c r="Q1313" s="61" t="str">
        <f t="shared" si="41"/>
        <v>Tieto Sweden ABB3.3 Tekniker</v>
      </c>
      <c r="R1313" s="61">
        <v>410</v>
      </c>
      <c r="S1313" s="61">
        <v>455</v>
      </c>
      <c r="T1313" s="61">
        <v>620</v>
      </c>
      <c r="U1313" s="61">
        <v>710</v>
      </c>
      <c r="W1313" s="61">
        <f t="shared" si="42"/>
        <v>0.02</v>
      </c>
      <c r="Z1313" s="61"/>
      <c r="AA1313" s="61"/>
      <c r="AB1313" s="61"/>
      <c r="AC1313" s="61"/>
    </row>
    <row r="1314" spans="1:29" x14ac:dyDescent="0.35">
      <c r="A1314" t="s">
        <v>111</v>
      </c>
      <c r="B1314" t="s">
        <v>112</v>
      </c>
      <c r="C1314" t="s">
        <v>3</v>
      </c>
      <c r="D1314" t="s">
        <v>51</v>
      </c>
      <c r="E1314" t="s">
        <v>3</v>
      </c>
      <c r="F1314" t="s">
        <v>63</v>
      </c>
      <c r="G1314" t="s">
        <v>21</v>
      </c>
      <c r="H1314">
        <v>409.5</v>
      </c>
      <c r="I1314">
        <v>455</v>
      </c>
      <c r="J1314">
        <v>620</v>
      </c>
      <c r="K1314">
        <v>710</v>
      </c>
      <c r="L1314" t="s">
        <v>48</v>
      </c>
      <c r="M1314" s="11">
        <v>20000</v>
      </c>
      <c r="Q1314" s="61" t="str">
        <f t="shared" si="41"/>
        <v>Tieto Sweden ABB3.4 Testare</v>
      </c>
      <c r="R1314" s="61">
        <v>410</v>
      </c>
      <c r="S1314" s="61">
        <v>455</v>
      </c>
      <c r="T1314" s="61">
        <v>620</v>
      </c>
      <c r="U1314" s="61">
        <v>710</v>
      </c>
      <c r="W1314" s="61">
        <f t="shared" si="42"/>
        <v>0.02</v>
      </c>
      <c r="Z1314" s="61"/>
      <c r="AA1314" s="61"/>
      <c r="AB1314" s="61"/>
      <c r="AC1314" s="61"/>
    </row>
    <row r="1315" spans="1:29" x14ac:dyDescent="0.35">
      <c r="A1315" t="s">
        <v>111</v>
      </c>
      <c r="B1315" t="s">
        <v>112</v>
      </c>
      <c r="C1315" t="s">
        <v>3</v>
      </c>
      <c r="D1315" t="s">
        <v>52</v>
      </c>
      <c r="E1315" t="s">
        <v>2</v>
      </c>
      <c r="F1315" t="s">
        <v>63</v>
      </c>
      <c r="G1315" t="s">
        <v>53</v>
      </c>
      <c r="H1315">
        <v>571.05000000000007</v>
      </c>
      <c r="I1315">
        <v>634.5</v>
      </c>
      <c r="J1315">
        <v>705</v>
      </c>
      <c r="K1315">
        <v>845</v>
      </c>
      <c r="L1315" t="s">
        <v>48</v>
      </c>
      <c r="M1315" s="11">
        <v>20000</v>
      </c>
      <c r="Q1315" s="61" t="str">
        <f t="shared" si="41"/>
        <v>Tieto Sweden ABB4.1 Enterprisearkitekt</v>
      </c>
      <c r="R1315" s="61">
        <v>571</v>
      </c>
      <c r="S1315" s="61">
        <v>635</v>
      </c>
      <c r="T1315" s="61">
        <v>705</v>
      </c>
      <c r="U1315" s="61">
        <v>845</v>
      </c>
      <c r="W1315" s="61">
        <f t="shared" si="42"/>
        <v>0.02</v>
      </c>
      <c r="Z1315" s="61"/>
      <c r="AA1315" s="61"/>
      <c r="AB1315" s="61"/>
      <c r="AC1315" s="61"/>
    </row>
    <row r="1316" spans="1:29" x14ac:dyDescent="0.35">
      <c r="A1316" t="s">
        <v>111</v>
      </c>
      <c r="B1316" t="s">
        <v>112</v>
      </c>
      <c r="C1316" t="s">
        <v>3</v>
      </c>
      <c r="D1316" t="s">
        <v>52</v>
      </c>
      <c r="E1316" t="s">
        <v>2</v>
      </c>
      <c r="F1316" t="s">
        <v>63</v>
      </c>
      <c r="G1316" t="s">
        <v>54</v>
      </c>
      <c r="H1316">
        <v>571.05000000000007</v>
      </c>
      <c r="I1316">
        <v>634.5</v>
      </c>
      <c r="J1316">
        <v>705</v>
      </c>
      <c r="K1316">
        <v>845</v>
      </c>
      <c r="L1316" t="s">
        <v>48</v>
      </c>
      <c r="M1316" s="11">
        <v>20000</v>
      </c>
      <c r="Q1316" s="61" t="str">
        <f t="shared" si="41"/>
        <v>Tieto Sweden ABB4.2 Verksamhetsarkitekt</v>
      </c>
      <c r="R1316" s="61">
        <v>571</v>
      </c>
      <c r="S1316" s="61">
        <v>635</v>
      </c>
      <c r="T1316" s="61">
        <v>705</v>
      </c>
      <c r="U1316" s="61">
        <v>845</v>
      </c>
      <c r="W1316" s="61">
        <f t="shared" si="42"/>
        <v>0.02</v>
      </c>
      <c r="Z1316" s="61"/>
      <c r="AA1316" s="61"/>
      <c r="AB1316" s="61"/>
      <c r="AC1316" s="61"/>
    </row>
    <row r="1317" spans="1:29" x14ac:dyDescent="0.35">
      <c r="A1317" t="s">
        <v>111</v>
      </c>
      <c r="B1317" t="s">
        <v>112</v>
      </c>
      <c r="C1317" t="s">
        <v>3</v>
      </c>
      <c r="D1317" t="s">
        <v>52</v>
      </c>
      <c r="E1317" t="s">
        <v>2</v>
      </c>
      <c r="F1317" t="s">
        <v>63</v>
      </c>
      <c r="G1317" t="s">
        <v>55</v>
      </c>
      <c r="H1317">
        <v>571.05000000000007</v>
      </c>
      <c r="I1317">
        <v>634.5</v>
      </c>
      <c r="J1317">
        <v>705</v>
      </c>
      <c r="K1317">
        <v>845</v>
      </c>
      <c r="L1317" t="s">
        <v>48</v>
      </c>
      <c r="M1317" s="11">
        <v>20000</v>
      </c>
      <c r="Q1317" s="61" t="str">
        <f t="shared" si="41"/>
        <v>Tieto Sweden ABB4.3 Lösningsarkitekt</v>
      </c>
      <c r="R1317" s="61">
        <v>571</v>
      </c>
      <c r="S1317" s="61">
        <v>635</v>
      </c>
      <c r="T1317" s="61">
        <v>705</v>
      </c>
      <c r="U1317" s="61">
        <v>845</v>
      </c>
      <c r="W1317" s="61">
        <f t="shared" si="42"/>
        <v>0.02</v>
      </c>
      <c r="Z1317" s="61"/>
      <c r="AA1317" s="61"/>
      <c r="AB1317" s="61"/>
      <c r="AC1317" s="61"/>
    </row>
    <row r="1318" spans="1:29" x14ac:dyDescent="0.35">
      <c r="A1318" t="s">
        <v>111</v>
      </c>
      <c r="B1318" t="s">
        <v>112</v>
      </c>
      <c r="C1318" t="s">
        <v>3</v>
      </c>
      <c r="D1318" t="s">
        <v>52</v>
      </c>
      <c r="E1318" t="s">
        <v>2</v>
      </c>
      <c r="F1318" t="s">
        <v>63</v>
      </c>
      <c r="G1318" t="s">
        <v>56</v>
      </c>
      <c r="H1318">
        <v>571.05000000000007</v>
      </c>
      <c r="I1318">
        <v>634.5</v>
      </c>
      <c r="J1318">
        <v>705</v>
      </c>
      <c r="K1318">
        <v>845</v>
      </c>
      <c r="L1318" t="s">
        <v>48</v>
      </c>
      <c r="M1318" s="11">
        <v>20000</v>
      </c>
      <c r="Q1318" s="61" t="str">
        <f t="shared" si="41"/>
        <v>Tieto Sweden ABB4.4 Mjukvaruarkitekt</v>
      </c>
      <c r="R1318" s="61">
        <v>571</v>
      </c>
      <c r="S1318" s="61">
        <v>635</v>
      </c>
      <c r="T1318" s="61">
        <v>705</v>
      </c>
      <c r="U1318" s="61">
        <v>845</v>
      </c>
      <c r="W1318" s="61">
        <f t="shared" si="42"/>
        <v>0.02</v>
      </c>
      <c r="Z1318" s="61"/>
      <c r="AA1318" s="61"/>
      <c r="AB1318" s="61"/>
      <c r="AC1318" s="61"/>
    </row>
    <row r="1319" spans="1:29" x14ac:dyDescent="0.35">
      <c r="A1319" t="s">
        <v>111</v>
      </c>
      <c r="B1319" t="s">
        <v>112</v>
      </c>
      <c r="C1319" t="s">
        <v>3</v>
      </c>
      <c r="D1319" t="s">
        <v>52</v>
      </c>
      <c r="E1319" t="s">
        <v>2</v>
      </c>
      <c r="F1319" t="s">
        <v>63</v>
      </c>
      <c r="G1319" t="s">
        <v>57</v>
      </c>
      <c r="H1319">
        <v>571.05000000000007</v>
      </c>
      <c r="I1319">
        <v>634.5</v>
      </c>
      <c r="J1319">
        <v>705</v>
      </c>
      <c r="K1319">
        <v>845</v>
      </c>
      <c r="L1319" t="s">
        <v>48</v>
      </c>
      <c r="M1319" s="11">
        <v>20000</v>
      </c>
      <c r="Q1319" s="61" t="str">
        <f t="shared" si="41"/>
        <v>Tieto Sweden ABB4.5 Infrastrukturarkitekt</v>
      </c>
      <c r="R1319" s="61">
        <v>571</v>
      </c>
      <c r="S1319" s="61">
        <v>635</v>
      </c>
      <c r="T1319" s="61">
        <v>705</v>
      </c>
      <c r="U1319" s="61">
        <v>845</v>
      </c>
      <c r="W1319" s="61">
        <f t="shared" si="42"/>
        <v>0.02</v>
      </c>
      <c r="Z1319" s="61"/>
      <c r="AA1319" s="61"/>
      <c r="AB1319" s="61"/>
      <c r="AC1319" s="61"/>
    </row>
    <row r="1320" spans="1:29" x14ac:dyDescent="0.35">
      <c r="A1320" t="s">
        <v>111</v>
      </c>
      <c r="B1320" t="s">
        <v>112</v>
      </c>
      <c r="C1320" t="s">
        <v>3</v>
      </c>
      <c r="D1320" t="s">
        <v>58</v>
      </c>
      <c r="E1320" t="s">
        <v>2</v>
      </c>
      <c r="F1320" t="s">
        <v>63</v>
      </c>
      <c r="G1320" t="s">
        <v>22</v>
      </c>
      <c r="H1320">
        <v>486</v>
      </c>
      <c r="I1320">
        <v>540</v>
      </c>
      <c r="J1320">
        <v>715</v>
      </c>
      <c r="K1320">
        <v>870</v>
      </c>
      <c r="L1320" t="s">
        <v>48</v>
      </c>
      <c r="M1320" s="11">
        <v>20000</v>
      </c>
      <c r="Q1320" s="61" t="str">
        <f t="shared" si="41"/>
        <v>Tieto Sweden ABB5.1 Säkerhetsstrateg/Säkerhetsanalytiker</v>
      </c>
      <c r="R1320" s="61">
        <v>486</v>
      </c>
      <c r="S1320" s="61">
        <v>540</v>
      </c>
      <c r="T1320" s="61">
        <v>715</v>
      </c>
      <c r="U1320" s="61">
        <v>870</v>
      </c>
      <c r="W1320" s="61">
        <f t="shared" si="42"/>
        <v>0.02</v>
      </c>
      <c r="Z1320" s="61"/>
      <c r="AA1320" s="61"/>
      <c r="AB1320" s="61"/>
      <c r="AC1320" s="61"/>
    </row>
    <row r="1321" spans="1:29" x14ac:dyDescent="0.35">
      <c r="A1321" t="s">
        <v>111</v>
      </c>
      <c r="B1321" t="s">
        <v>112</v>
      </c>
      <c r="C1321" t="s">
        <v>3</v>
      </c>
      <c r="D1321" t="s">
        <v>58</v>
      </c>
      <c r="E1321" t="s">
        <v>2</v>
      </c>
      <c r="F1321" t="s">
        <v>63</v>
      </c>
      <c r="G1321" t="s">
        <v>23</v>
      </c>
      <c r="H1321">
        <v>486</v>
      </c>
      <c r="I1321">
        <v>540</v>
      </c>
      <c r="J1321">
        <v>715</v>
      </c>
      <c r="K1321">
        <v>870</v>
      </c>
      <c r="L1321" t="s">
        <v>48</v>
      </c>
      <c r="M1321" s="11">
        <v>20000</v>
      </c>
      <c r="Q1321" s="61" t="str">
        <f t="shared" si="41"/>
        <v>Tieto Sweden ABB5.2 Risk Management</v>
      </c>
      <c r="R1321" s="61">
        <v>486</v>
      </c>
      <c r="S1321" s="61">
        <v>540</v>
      </c>
      <c r="T1321" s="61">
        <v>715</v>
      </c>
      <c r="U1321" s="61">
        <v>870</v>
      </c>
      <c r="W1321" s="61">
        <f t="shared" si="42"/>
        <v>0.02</v>
      </c>
      <c r="Z1321" s="61"/>
      <c r="AA1321" s="61"/>
      <c r="AB1321" s="61"/>
      <c r="AC1321" s="61"/>
    </row>
    <row r="1322" spans="1:29" x14ac:dyDescent="0.35">
      <c r="A1322" t="s">
        <v>111</v>
      </c>
      <c r="B1322" t="s">
        <v>112</v>
      </c>
      <c r="C1322" t="s">
        <v>3</v>
      </c>
      <c r="D1322" t="s">
        <v>58</v>
      </c>
      <c r="E1322" t="s">
        <v>3</v>
      </c>
      <c r="F1322" t="s">
        <v>63</v>
      </c>
      <c r="G1322" t="s">
        <v>24</v>
      </c>
      <c r="H1322">
        <v>463.5</v>
      </c>
      <c r="I1322">
        <v>515</v>
      </c>
      <c r="J1322">
        <v>640</v>
      </c>
      <c r="K1322">
        <v>725</v>
      </c>
      <c r="L1322" t="s">
        <v>48</v>
      </c>
      <c r="M1322" s="11">
        <v>20000</v>
      </c>
      <c r="Q1322" s="61" t="str">
        <f t="shared" si="41"/>
        <v>Tieto Sweden ABB5.3 Säkerhetstekniker</v>
      </c>
      <c r="R1322" s="61">
        <v>464</v>
      </c>
      <c r="S1322" s="61">
        <v>515</v>
      </c>
      <c r="T1322" s="61">
        <v>640</v>
      </c>
      <c r="U1322" s="61">
        <v>725</v>
      </c>
      <c r="W1322" s="61">
        <f t="shared" si="42"/>
        <v>0.02</v>
      </c>
      <c r="Z1322" s="61"/>
      <c r="AA1322" s="61"/>
      <c r="AB1322" s="61"/>
      <c r="AC1322" s="61"/>
    </row>
    <row r="1323" spans="1:29" x14ac:dyDescent="0.35">
      <c r="A1323" t="s">
        <v>111</v>
      </c>
      <c r="B1323" t="s">
        <v>112</v>
      </c>
      <c r="C1323" t="s">
        <v>3</v>
      </c>
      <c r="D1323" t="s">
        <v>59</v>
      </c>
      <c r="E1323" t="s">
        <v>2</v>
      </c>
      <c r="F1323" t="s">
        <v>63</v>
      </c>
      <c r="G1323" t="s">
        <v>60</v>
      </c>
      <c r="H1323">
        <v>463.5</v>
      </c>
      <c r="I1323">
        <v>515</v>
      </c>
      <c r="J1323">
        <v>685</v>
      </c>
      <c r="K1323">
        <v>805</v>
      </c>
      <c r="L1323" t="s">
        <v>48</v>
      </c>
      <c r="M1323" s="11">
        <v>20000</v>
      </c>
      <c r="Q1323" s="61" t="str">
        <f t="shared" si="41"/>
        <v>Tieto Sweden ABB6.1 Webbstrateg</v>
      </c>
      <c r="R1323" s="61">
        <v>464</v>
      </c>
      <c r="S1323" s="61">
        <v>515</v>
      </c>
      <c r="T1323" s="61">
        <v>685</v>
      </c>
      <c r="U1323" s="61">
        <v>805</v>
      </c>
      <c r="W1323" s="61">
        <f t="shared" si="42"/>
        <v>0.02</v>
      </c>
      <c r="Z1323" s="61"/>
      <c r="AA1323" s="61"/>
      <c r="AB1323" s="61"/>
      <c r="AC1323" s="61"/>
    </row>
    <row r="1324" spans="1:29" x14ac:dyDescent="0.35">
      <c r="A1324" t="s">
        <v>111</v>
      </c>
      <c r="B1324" t="s">
        <v>112</v>
      </c>
      <c r="C1324" t="s">
        <v>3</v>
      </c>
      <c r="D1324" t="s">
        <v>59</v>
      </c>
      <c r="E1324" t="s">
        <v>2</v>
      </c>
      <c r="F1324" t="s">
        <v>63</v>
      </c>
      <c r="G1324" t="s">
        <v>25</v>
      </c>
      <c r="H1324">
        <v>463.5</v>
      </c>
      <c r="I1324">
        <v>515</v>
      </c>
      <c r="J1324">
        <v>685</v>
      </c>
      <c r="K1324">
        <v>805</v>
      </c>
      <c r="L1324" t="s">
        <v>48</v>
      </c>
      <c r="M1324" s="11">
        <v>20000</v>
      </c>
      <c r="Q1324" s="61" t="str">
        <f t="shared" si="41"/>
        <v>Tieto Sweden ABB6.2 Interaktionsdesigner</v>
      </c>
      <c r="R1324" s="61">
        <v>464</v>
      </c>
      <c r="S1324" s="61">
        <v>515</v>
      </c>
      <c r="T1324" s="61">
        <v>685</v>
      </c>
      <c r="U1324" s="61">
        <v>805</v>
      </c>
      <c r="W1324" s="61">
        <f t="shared" si="42"/>
        <v>0.02</v>
      </c>
      <c r="Z1324" s="61"/>
      <c r="AA1324" s="61"/>
      <c r="AB1324" s="61"/>
      <c r="AC1324" s="61"/>
    </row>
    <row r="1325" spans="1:29" x14ac:dyDescent="0.35">
      <c r="A1325" t="s">
        <v>111</v>
      </c>
      <c r="B1325" t="s">
        <v>112</v>
      </c>
      <c r="C1325" t="s">
        <v>3</v>
      </c>
      <c r="D1325" t="s">
        <v>59</v>
      </c>
      <c r="E1325" t="s">
        <v>2</v>
      </c>
      <c r="F1325" t="s">
        <v>63</v>
      </c>
      <c r="G1325" t="s">
        <v>26</v>
      </c>
      <c r="H1325">
        <v>463.5</v>
      </c>
      <c r="I1325">
        <v>515</v>
      </c>
      <c r="J1325">
        <v>685</v>
      </c>
      <c r="K1325">
        <v>805</v>
      </c>
      <c r="L1325" t="s">
        <v>48</v>
      </c>
      <c r="M1325" s="11">
        <v>20000</v>
      </c>
      <c r="Q1325" s="61" t="str">
        <f t="shared" si="41"/>
        <v>Tieto Sweden ABB6.3 Grafisk formgivare</v>
      </c>
      <c r="R1325" s="61">
        <v>464</v>
      </c>
      <c r="S1325" s="61">
        <v>515</v>
      </c>
      <c r="T1325" s="61">
        <v>685</v>
      </c>
      <c r="U1325" s="61">
        <v>805</v>
      </c>
      <c r="W1325" s="61">
        <f t="shared" si="42"/>
        <v>0.02</v>
      </c>
      <c r="Z1325" s="61"/>
      <c r="AA1325" s="61"/>
      <c r="AB1325" s="61"/>
      <c r="AC1325" s="61"/>
    </row>
    <row r="1326" spans="1:29" x14ac:dyDescent="0.35">
      <c r="A1326" t="s">
        <v>111</v>
      </c>
      <c r="B1326" t="s">
        <v>112</v>
      </c>
      <c r="C1326" t="s">
        <v>3</v>
      </c>
      <c r="D1326" t="s">
        <v>59</v>
      </c>
      <c r="E1326" t="s">
        <v>3</v>
      </c>
      <c r="F1326" t="s">
        <v>63</v>
      </c>
      <c r="G1326" t="s">
        <v>27</v>
      </c>
      <c r="H1326">
        <v>409.5</v>
      </c>
      <c r="I1326">
        <v>455</v>
      </c>
      <c r="J1326">
        <v>620</v>
      </c>
      <c r="K1326">
        <v>715</v>
      </c>
      <c r="L1326" t="s">
        <v>48</v>
      </c>
      <c r="M1326" s="11">
        <v>20000</v>
      </c>
      <c r="Q1326" s="61" t="str">
        <f t="shared" si="41"/>
        <v>Tieto Sweden ABB6.4 Testare av användbarhet</v>
      </c>
      <c r="R1326" s="61">
        <v>410</v>
      </c>
      <c r="S1326" s="61">
        <v>455</v>
      </c>
      <c r="T1326" s="61">
        <v>620</v>
      </c>
      <c r="U1326" s="61">
        <v>715</v>
      </c>
      <c r="W1326" s="61">
        <f t="shared" si="42"/>
        <v>0.02</v>
      </c>
      <c r="Z1326" s="61"/>
      <c r="AA1326" s="61"/>
      <c r="AB1326" s="61"/>
      <c r="AC1326" s="61"/>
    </row>
    <row r="1327" spans="1:29" x14ac:dyDescent="0.35">
      <c r="A1327" t="s">
        <v>111</v>
      </c>
      <c r="B1327" t="s">
        <v>112</v>
      </c>
      <c r="C1327" t="s">
        <v>3</v>
      </c>
      <c r="D1327" t="s">
        <v>61</v>
      </c>
      <c r="E1327" t="s">
        <v>2</v>
      </c>
      <c r="F1327" t="s">
        <v>63</v>
      </c>
      <c r="G1327" t="s">
        <v>62</v>
      </c>
      <c r="H1327">
        <v>387</v>
      </c>
      <c r="I1327">
        <v>430</v>
      </c>
      <c r="J1327">
        <v>530</v>
      </c>
      <c r="K1327">
        <v>620</v>
      </c>
      <c r="L1327" t="s">
        <v>48</v>
      </c>
      <c r="M1327" s="11">
        <v>20000</v>
      </c>
      <c r="Q1327" s="61" t="str">
        <f t="shared" si="41"/>
        <v>Tieto Sweden ABB7.1 Teknikstöd – på plats</v>
      </c>
      <c r="R1327" s="61">
        <v>387</v>
      </c>
      <c r="S1327" s="61">
        <v>430</v>
      </c>
      <c r="T1327" s="61">
        <v>530</v>
      </c>
      <c r="U1327" s="61">
        <v>620</v>
      </c>
      <c r="W1327" s="61">
        <f t="shared" si="42"/>
        <v>0.02</v>
      </c>
      <c r="Z1327" s="61"/>
      <c r="AA1327" s="61"/>
      <c r="AB1327" s="61"/>
      <c r="AC1327" s="61"/>
    </row>
    <row r="1328" spans="1:29" x14ac:dyDescent="0.35">
      <c r="A1328" t="s">
        <v>111</v>
      </c>
      <c r="B1328" t="s">
        <v>112</v>
      </c>
      <c r="C1328" t="s">
        <v>4</v>
      </c>
      <c r="D1328" t="s">
        <v>47</v>
      </c>
      <c r="E1328" t="s">
        <v>2</v>
      </c>
      <c r="F1328" t="s">
        <v>63</v>
      </c>
      <c r="G1328" t="s">
        <v>10</v>
      </c>
      <c r="H1328">
        <v>579.15</v>
      </c>
      <c r="I1328">
        <v>643.5</v>
      </c>
      <c r="J1328">
        <v>715</v>
      </c>
      <c r="K1328">
        <v>870</v>
      </c>
      <c r="L1328" t="s">
        <v>48</v>
      </c>
      <c r="M1328" s="11">
        <v>24000</v>
      </c>
      <c r="Q1328" s="61" t="str">
        <f t="shared" si="41"/>
        <v>Tieto Sweden ABC1.1 IT- eller Digitaliseringsstrateg</v>
      </c>
      <c r="R1328" s="61">
        <v>579</v>
      </c>
      <c r="S1328" s="61">
        <v>644</v>
      </c>
      <c r="T1328" s="61">
        <v>715</v>
      </c>
      <c r="U1328" s="61">
        <v>870</v>
      </c>
      <c r="W1328" s="61">
        <f t="shared" si="42"/>
        <v>2.4E-2</v>
      </c>
      <c r="Z1328" s="61"/>
      <c r="AA1328" s="61"/>
      <c r="AB1328" s="61"/>
      <c r="AC1328" s="61"/>
    </row>
    <row r="1329" spans="1:29" x14ac:dyDescent="0.35">
      <c r="A1329" t="s">
        <v>111</v>
      </c>
      <c r="B1329" t="s">
        <v>112</v>
      </c>
      <c r="C1329" t="s">
        <v>4</v>
      </c>
      <c r="D1329" t="s">
        <v>47</v>
      </c>
      <c r="E1329" t="s">
        <v>2</v>
      </c>
      <c r="F1329" t="s">
        <v>63</v>
      </c>
      <c r="G1329" t="s">
        <v>11</v>
      </c>
      <c r="H1329">
        <v>579.15</v>
      </c>
      <c r="I1329">
        <v>643.5</v>
      </c>
      <c r="J1329">
        <v>715</v>
      </c>
      <c r="K1329">
        <v>870</v>
      </c>
      <c r="L1329" t="s">
        <v>48</v>
      </c>
      <c r="M1329" s="11">
        <v>24000</v>
      </c>
      <c r="Q1329" s="61" t="str">
        <f t="shared" si="41"/>
        <v>Tieto Sweden ABC1.2 Modelleringsledare</v>
      </c>
      <c r="R1329" s="61">
        <v>579</v>
      </c>
      <c r="S1329" s="61">
        <v>644</v>
      </c>
      <c r="T1329" s="61">
        <v>715</v>
      </c>
      <c r="U1329" s="61">
        <v>870</v>
      </c>
      <c r="W1329" s="61">
        <f t="shared" si="42"/>
        <v>2.4E-2</v>
      </c>
      <c r="Z1329" s="61"/>
      <c r="AA1329" s="61"/>
      <c r="AB1329" s="61"/>
      <c r="AC1329" s="61"/>
    </row>
    <row r="1330" spans="1:29" x14ac:dyDescent="0.35">
      <c r="A1330" t="s">
        <v>111</v>
      </c>
      <c r="B1330" t="s">
        <v>112</v>
      </c>
      <c r="C1330" t="s">
        <v>4</v>
      </c>
      <c r="D1330" t="s">
        <v>47</v>
      </c>
      <c r="E1330" t="s">
        <v>2</v>
      </c>
      <c r="F1330" t="s">
        <v>63</v>
      </c>
      <c r="G1330" t="s">
        <v>49</v>
      </c>
      <c r="H1330">
        <v>579.15</v>
      </c>
      <c r="I1330">
        <v>643.5</v>
      </c>
      <c r="J1330">
        <v>715</v>
      </c>
      <c r="K1330">
        <v>870</v>
      </c>
      <c r="L1330" t="s">
        <v>48</v>
      </c>
      <c r="M1330" s="11">
        <v>24000</v>
      </c>
      <c r="Q1330" s="61" t="str">
        <f t="shared" si="41"/>
        <v>Tieto Sweden ABC1.3 Kravställare/Kravanalytiker</v>
      </c>
      <c r="R1330" s="61">
        <v>579</v>
      </c>
      <c r="S1330" s="61">
        <v>644</v>
      </c>
      <c r="T1330" s="61">
        <v>715</v>
      </c>
      <c r="U1330" s="61">
        <v>870</v>
      </c>
      <c r="W1330" s="61">
        <f t="shared" si="42"/>
        <v>2.4E-2</v>
      </c>
      <c r="Z1330" s="61"/>
      <c r="AA1330" s="61"/>
      <c r="AB1330" s="61"/>
      <c r="AC1330" s="61"/>
    </row>
    <row r="1331" spans="1:29" x14ac:dyDescent="0.35">
      <c r="A1331" t="s">
        <v>111</v>
      </c>
      <c r="B1331" t="s">
        <v>112</v>
      </c>
      <c r="C1331" t="s">
        <v>4</v>
      </c>
      <c r="D1331" t="s">
        <v>47</v>
      </c>
      <c r="E1331" t="s">
        <v>2</v>
      </c>
      <c r="F1331" t="s">
        <v>63</v>
      </c>
      <c r="G1331" t="s">
        <v>12</v>
      </c>
      <c r="H1331">
        <v>579.15</v>
      </c>
      <c r="I1331">
        <v>643.5</v>
      </c>
      <c r="J1331">
        <v>715</v>
      </c>
      <c r="K1331">
        <v>870</v>
      </c>
      <c r="L1331" t="s">
        <v>48</v>
      </c>
      <c r="M1331" s="11">
        <v>24000</v>
      </c>
      <c r="Q1331" s="61" t="str">
        <f t="shared" si="41"/>
        <v>Tieto Sweden ABC1.4 Metodstöd</v>
      </c>
      <c r="R1331" s="61">
        <v>579</v>
      </c>
      <c r="S1331" s="61">
        <v>644</v>
      </c>
      <c r="T1331" s="61">
        <v>715</v>
      </c>
      <c r="U1331" s="61">
        <v>870</v>
      </c>
      <c r="W1331" s="61">
        <f t="shared" si="42"/>
        <v>2.4E-2</v>
      </c>
      <c r="Z1331" s="61"/>
      <c r="AA1331" s="61"/>
      <c r="AB1331" s="61"/>
      <c r="AC1331" s="61"/>
    </row>
    <row r="1332" spans="1:29" x14ac:dyDescent="0.35">
      <c r="A1332" t="s">
        <v>111</v>
      </c>
      <c r="B1332" t="s">
        <v>112</v>
      </c>
      <c r="C1332" t="s">
        <v>4</v>
      </c>
      <c r="D1332" t="s">
        <v>50</v>
      </c>
      <c r="E1332" t="s">
        <v>2</v>
      </c>
      <c r="F1332" t="s">
        <v>63</v>
      </c>
      <c r="G1332" t="s">
        <v>13</v>
      </c>
      <c r="H1332">
        <v>486</v>
      </c>
      <c r="I1332">
        <v>540</v>
      </c>
      <c r="J1332">
        <v>715</v>
      </c>
      <c r="K1332">
        <v>870</v>
      </c>
      <c r="L1332" t="s">
        <v>48</v>
      </c>
      <c r="M1332" s="11">
        <v>24000</v>
      </c>
      <c r="Q1332" s="61" t="str">
        <f t="shared" si="41"/>
        <v>Tieto Sweden ABC2.1 Projektledare</v>
      </c>
      <c r="R1332" s="61">
        <v>486</v>
      </c>
      <c r="S1332" s="61">
        <v>540</v>
      </c>
      <c r="T1332" s="61">
        <v>715</v>
      </c>
      <c r="U1332" s="61">
        <v>870</v>
      </c>
      <c r="W1332" s="61">
        <f t="shared" si="42"/>
        <v>2.4E-2</v>
      </c>
      <c r="Z1332" s="61"/>
      <c r="AA1332" s="61"/>
      <c r="AB1332" s="61"/>
      <c r="AC1332" s="61"/>
    </row>
    <row r="1333" spans="1:29" x14ac:dyDescent="0.35">
      <c r="A1333" t="s">
        <v>111</v>
      </c>
      <c r="B1333" t="s">
        <v>112</v>
      </c>
      <c r="C1333" t="s">
        <v>4</v>
      </c>
      <c r="D1333" t="s">
        <v>50</v>
      </c>
      <c r="E1333" t="s">
        <v>2</v>
      </c>
      <c r="F1333" t="s">
        <v>63</v>
      </c>
      <c r="G1333" t="s">
        <v>14</v>
      </c>
      <c r="H1333">
        <v>486</v>
      </c>
      <c r="I1333">
        <v>540</v>
      </c>
      <c r="J1333">
        <v>715</v>
      </c>
      <c r="K1333">
        <v>870</v>
      </c>
      <c r="L1333" t="s">
        <v>48</v>
      </c>
      <c r="M1333" s="11">
        <v>24000</v>
      </c>
      <c r="Q1333" s="61" t="str">
        <f t="shared" si="41"/>
        <v>Tieto Sweden ABC2.2 Teknisk projektledare</v>
      </c>
      <c r="R1333" s="61">
        <v>486</v>
      </c>
      <c r="S1333" s="61">
        <v>540</v>
      </c>
      <c r="T1333" s="61">
        <v>715</v>
      </c>
      <c r="U1333" s="61">
        <v>870</v>
      </c>
      <c r="W1333" s="61">
        <f t="shared" si="42"/>
        <v>2.4E-2</v>
      </c>
      <c r="Z1333" s="61"/>
      <c r="AA1333" s="61"/>
      <c r="AB1333" s="61"/>
      <c r="AC1333" s="61"/>
    </row>
    <row r="1334" spans="1:29" x14ac:dyDescent="0.35">
      <c r="A1334" t="s">
        <v>111</v>
      </c>
      <c r="B1334" t="s">
        <v>112</v>
      </c>
      <c r="C1334" t="s">
        <v>4</v>
      </c>
      <c r="D1334" t="s">
        <v>50</v>
      </c>
      <c r="E1334" t="s">
        <v>2</v>
      </c>
      <c r="F1334" t="s">
        <v>63</v>
      </c>
      <c r="G1334" t="s">
        <v>15</v>
      </c>
      <c r="H1334">
        <v>486</v>
      </c>
      <c r="I1334">
        <v>540</v>
      </c>
      <c r="J1334">
        <v>715</v>
      </c>
      <c r="K1334">
        <v>870</v>
      </c>
      <c r="L1334" t="s">
        <v>48</v>
      </c>
      <c r="M1334" s="11">
        <v>24000</v>
      </c>
      <c r="Q1334" s="61" t="str">
        <f t="shared" si="41"/>
        <v>Tieto Sweden ABC2.3 Process-/Förändringsledare</v>
      </c>
      <c r="R1334" s="61">
        <v>486</v>
      </c>
      <c r="S1334" s="61">
        <v>540</v>
      </c>
      <c r="T1334" s="61">
        <v>715</v>
      </c>
      <c r="U1334" s="61">
        <v>870</v>
      </c>
      <c r="W1334" s="61">
        <f t="shared" si="42"/>
        <v>2.4E-2</v>
      </c>
      <c r="Z1334" s="61"/>
      <c r="AA1334" s="61"/>
      <c r="AB1334" s="61"/>
      <c r="AC1334" s="61"/>
    </row>
    <row r="1335" spans="1:29" x14ac:dyDescent="0.35">
      <c r="A1335" t="s">
        <v>111</v>
      </c>
      <c r="B1335" t="s">
        <v>112</v>
      </c>
      <c r="C1335" t="s">
        <v>4</v>
      </c>
      <c r="D1335" t="s">
        <v>50</v>
      </c>
      <c r="E1335" t="s">
        <v>2</v>
      </c>
      <c r="F1335" t="s">
        <v>63</v>
      </c>
      <c r="G1335" t="s">
        <v>16</v>
      </c>
      <c r="H1335">
        <v>486</v>
      </c>
      <c r="I1335">
        <v>540</v>
      </c>
      <c r="J1335">
        <v>715</v>
      </c>
      <c r="K1335">
        <v>870</v>
      </c>
      <c r="L1335" t="s">
        <v>48</v>
      </c>
      <c r="M1335" s="11">
        <v>24000</v>
      </c>
      <c r="Q1335" s="61" t="str">
        <f t="shared" si="41"/>
        <v>Tieto Sweden ABC2.4 Testledare</v>
      </c>
      <c r="R1335" s="61">
        <v>486</v>
      </c>
      <c r="S1335" s="61">
        <v>540</v>
      </c>
      <c r="T1335" s="61">
        <v>715</v>
      </c>
      <c r="U1335" s="61">
        <v>870</v>
      </c>
      <c r="W1335" s="61">
        <f t="shared" si="42"/>
        <v>2.4E-2</v>
      </c>
      <c r="Z1335" s="61"/>
      <c r="AA1335" s="61"/>
      <c r="AB1335" s="61"/>
      <c r="AC1335" s="61"/>
    </row>
    <row r="1336" spans="1:29" x14ac:dyDescent="0.35">
      <c r="A1336" t="s">
        <v>111</v>
      </c>
      <c r="B1336" t="s">
        <v>112</v>
      </c>
      <c r="C1336" t="s">
        <v>4</v>
      </c>
      <c r="D1336" t="s">
        <v>50</v>
      </c>
      <c r="E1336" t="s">
        <v>2</v>
      </c>
      <c r="F1336" t="s">
        <v>63</v>
      </c>
      <c r="G1336" t="s">
        <v>17</v>
      </c>
      <c r="H1336">
        <v>486</v>
      </c>
      <c r="I1336">
        <v>540</v>
      </c>
      <c r="J1336">
        <v>715</v>
      </c>
      <c r="K1336">
        <v>870</v>
      </c>
      <c r="L1336" t="s">
        <v>48</v>
      </c>
      <c r="M1336" s="11">
        <v>24000</v>
      </c>
      <c r="Q1336" s="61" t="str">
        <f t="shared" si="41"/>
        <v>Tieto Sweden ABC2.5 IT-controller</v>
      </c>
      <c r="R1336" s="61">
        <v>486</v>
      </c>
      <c r="S1336" s="61">
        <v>540</v>
      </c>
      <c r="T1336" s="61">
        <v>715</v>
      </c>
      <c r="U1336" s="61">
        <v>870</v>
      </c>
      <c r="W1336" s="61">
        <f t="shared" si="42"/>
        <v>2.4E-2</v>
      </c>
      <c r="Z1336" s="61"/>
      <c r="AA1336" s="61"/>
      <c r="AB1336" s="61"/>
      <c r="AC1336" s="61"/>
    </row>
    <row r="1337" spans="1:29" x14ac:dyDescent="0.35">
      <c r="A1337" t="s">
        <v>111</v>
      </c>
      <c r="B1337" t="s">
        <v>112</v>
      </c>
      <c r="C1337" t="s">
        <v>4</v>
      </c>
      <c r="D1337" t="s">
        <v>51</v>
      </c>
      <c r="E1337" t="s">
        <v>2</v>
      </c>
      <c r="F1337" t="s">
        <v>63</v>
      </c>
      <c r="G1337" t="s">
        <v>18</v>
      </c>
      <c r="H1337">
        <v>409.5</v>
      </c>
      <c r="I1337">
        <v>455</v>
      </c>
      <c r="J1337">
        <v>620</v>
      </c>
      <c r="K1337">
        <v>710</v>
      </c>
      <c r="L1337" t="s">
        <v>48</v>
      </c>
      <c r="M1337" s="11">
        <v>24000</v>
      </c>
      <c r="Q1337" s="61" t="str">
        <f t="shared" si="41"/>
        <v>Tieto Sweden ABC3.1 Systemutvecklare</v>
      </c>
      <c r="R1337" s="61">
        <v>410</v>
      </c>
      <c r="S1337" s="61">
        <v>455</v>
      </c>
      <c r="T1337" s="61">
        <v>620</v>
      </c>
      <c r="U1337" s="61">
        <v>710</v>
      </c>
      <c r="W1337" s="61">
        <f t="shared" si="42"/>
        <v>2.4E-2</v>
      </c>
      <c r="Z1337" s="61"/>
      <c r="AA1337" s="61"/>
      <c r="AB1337" s="61"/>
      <c r="AC1337" s="61"/>
    </row>
    <row r="1338" spans="1:29" x14ac:dyDescent="0.35">
      <c r="A1338" t="s">
        <v>111</v>
      </c>
      <c r="B1338" t="s">
        <v>112</v>
      </c>
      <c r="C1338" t="s">
        <v>4</v>
      </c>
      <c r="D1338" t="s">
        <v>51</v>
      </c>
      <c r="E1338" t="s">
        <v>2</v>
      </c>
      <c r="F1338" t="s">
        <v>63</v>
      </c>
      <c r="G1338" t="s">
        <v>19</v>
      </c>
      <c r="H1338">
        <v>409.5</v>
      </c>
      <c r="I1338">
        <v>455</v>
      </c>
      <c r="J1338">
        <v>620</v>
      </c>
      <c r="K1338">
        <v>710</v>
      </c>
      <c r="L1338" t="s">
        <v>48</v>
      </c>
      <c r="M1338" s="11">
        <v>24000</v>
      </c>
      <c r="Q1338" s="61" t="str">
        <f t="shared" si="41"/>
        <v>Tieto Sweden ABC3.2 Systemintegratör</v>
      </c>
      <c r="R1338" s="61">
        <v>410</v>
      </c>
      <c r="S1338" s="61">
        <v>455</v>
      </c>
      <c r="T1338" s="61">
        <v>620</v>
      </c>
      <c r="U1338" s="61">
        <v>710</v>
      </c>
      <c r="W1338" s="61">
        <f t="shared" si="42"/>
        <v>2.4E-2</v>
      </c>
      <c r="Z1338" s="61"/>
      <c r="AA1338" s="61"/>
      <c r="AB1338" s="61"/>
      <c r="AC1338" s="61"/>
    </row>
    <row r="1339" spans="1:29" x14ac:dyDescent="0.35">
      <c r="A1339" t="s">
        <v>111</v>
      </c>
      <c r="B1339" t="s">
        <v>112</v>
      </c>
      <c r="C1339" t="s">
        <v>4</v>
      </c>
      <c r="D1339" t="s">
        <v>51</v>
      </c>
      <c r="E1339" t="s">
        <v>3</v>
      </c>
      <c r="F1339" t="s">
        <v>63</v>
      </c>
      <c r="G1339" t="s">
        <v>20</v>
      </c>
      <c r="H1339">
        <v>409.5</v>
      </c>
      <c r="I1339">
        <v>455</v>
      </c>
      <c r="J1339">
        <v>620</v>
      </c>
      <c r="K1339">
        <v>710</v>
      </c>
      <c r="L1339" t="s">
        <v>48</v>
      </c>
      <c r="M1339" s="11">
        <v>24000</v>
      </c>
      <c r="Q1339" s="61" t="str">
        <f t="shared" si="41"/>
        <v>Tieto Sweden ABC3.3 Tekniker</v>
      </c>
      <c r="R1339" s="61">
        <v>410</v>
      </c>
      <c r="S1339" s="61">
        <v>455</v>
      </c>
      <c r="T1339" s="61">
        <v>620</v>
      </c>
      <c r="U1339" s="61">
        <v>710</v>
      </c>
      <c r="W1339" s="61">
        <f t="shared" si="42"/>
        <v>2.4E-2</v>
      </c>
      <c r="Z1339" s="61"/>
      <c r="AA1339" s="61"/>
      <c r="AB1339" s="61"/>
      <c r="AC1339" s="61"/>
    </row>
    <row r="1340" spans="1:29" x14ac:dyDescent="0.35">
      <c r="A1340" t="s">
        <v>111</v>
      </c>
      <c r="B1340" t="s">
        <v>112</v>
      </c>
      <c r="C1340" t="s">
        <v>4</v>
      </c>
      <c r="D1340" t="s">
        <v>51</v>
      </c>
      <c r="E1340" t="s">
        <v>3</v>
      </c>
      <c r="F1340" t="s">
        <v>63</v>
      </c>
      <c r="G1340" t="s">
        <v>21</v>
      </c>
      <c r="H1340">
        <v>409.5</v>
      </c>
      <c r="I1340">
        <v>455</v>
      </c>
      <c r="J1340">
        <v>620</v>
      </c>
      <c r="K1340">
        <v>710</v>
      </c>
      <c r="L1340" t="s">
        <v>48</v>
      </c>
      <c r="M1340" s="11">
        <v>24000</v>
      </c>
      <c r="Q1340" s="61" t="str">
        <f t="shared" si="41"/>
        <v>Tieto Sweden ABC3.4 Testare</v>
      </c>
      <c r="R1340" s="61">
        <v>410</v>
      </c>
      <c r="S1340" s="61">
        <v>455</v>
      </c>
      <c r="T1340" s="61">
        <v>620</v>
      </c>
      <c r="U1340" s="61">
        <v>710</v>
      </c>
      <c r="W1340" s="61">
        <f t="shared" si="42"/>
        <v>2.4E-2</v>
      </c>
      <c r="Z1340" s="61"/>
      <c r="AA1340" s="61"/>
      <c r="AB1340" s="61"/>
      <c r="AC1340" s="61"/>
    </row>
    <row r="1341" spans="1:29" x14ac:dyDescent="0.35">
      <c r="A1341" t="s">
        <v>111</v>
      </c>
      <c r="B1341" t="s">
        <v>112</v>
      </c>
      <c r="C1341" t="s">
        <v>4</v>
      </c>
      <c r="D1341" t="s">
        <v>52</v>
      </c>
      <c r="E1341" t="s">
        <v>2</v>
      </c>
      <c r="F1341" t="s">
        <v>63</v>
      </c>
      <c r="G1341" t="s">
        <v>53</v>
      </c>
      <c r="H1341">
        <v>571.05000000000007</v>
      </c>
      <c r="I1341">
        <v>634.5</v>
      </c>
      <c r="J1341">
        <v>705</v>
      </c>
      <c r="K1341">
        <v>845</v>
      </c>
      <c r="L1341" t="s">
        <v>48</v>
      </c>
      <c r="M1341" s="11">
        <v>24000</v>
      </c>
      <c r="Q1341" s="61" t="str">
        <f t="shared" si="41"/>
        <v>Tieto Sweden ABC4.1 Enterprisearkitekt</v>
      </c>
      <c r="R1341" s="61">
        <v>571</v>
      </c>
      <c r="S1341" s="61">
        <v>635</v>
      </c>
      <c r="T1341" s="61">
        <v>705</v>
      </c>
      <c r="U1341" s="61">
        <v>845</v>
      </c>
      <c r="W1341" s="61">
        <f t="shared" si="42"/>
        <v>2.4E-2</v>
      </c>
      <c r="Z1341" s="61"/>
      <c r="AA1341" s="61"/>
      <c r="AB1341" s="61"/>
      <c r="AC1341" s="61"/>
    </row>
    <row r="1342" spans="1:29" x14ac:dyDescent="0.35">
      <c r="A1342" t="s">
        <v>111</v>
      </c>
      <c r="B1342" t="s">
        <v>112</v>
      </c>
      <c r="C1342" t="s">
        <v>4</v>
      </c>
      <c r="D1342" t="s">
        <v>52</v>
      </c>
      <c r="E1342" t="s">
        <v>2</v>
      </c>
      <c r="F1342" t="s">
        <v>63</v>
      </c>
      <c r="G1342" t="s">
        <v>54</v>
      </c>
      <c r="H1342">
        <v>571.05000000000007</v>
      </c>
      <c r="I1342">
        <v>634.5</v>
      </c>
      <c r="J1342">
        <v>705</v>
      </c>
      <c r="K1342">
        <v>845</v>
      </c>
      <c r="L1342" t="s">
        <v>48</v>
      </c>
      <c r="M1342" s="11">
        <v>24000</v>
      </c>
      <c r="Q1342" s="61" t="str">
        <f t="shared" si="41"/>
        <v>Tieto Sweden ABC4.2 Verksamhetsarkitekt</v>
      </c>
      <c r="R1342" s="61">
        <v>571</v>
      </c>
      <c r="S1342" s="61">
        <v>635</v>
      </c>
      <c r="T1342" s="61">
        <v>705</v>
      </c>
      <c r="U1342" s="61">
        <v>845</v>
      </c>
      <c r="W1342" s="61">
        <f t="shared" si="42"/>
        <v>2.4E-2</v>
      </c>
      <c r="Z1342" s="61"/>
      <c r="AA1342" s="61"/>
      <c r="AB1342" s="61"/>
      <c r="AC1342" s="61"/>
    </row>
    <row r="1343" spans="1:29" x14ac:dyDescent="0.35">
      <c r="A1343" t="s">
        <v>111</v>
      </c>
      <c r="B1343" t="s">
        <v>112</v>
      </c>
      <c r="C1343" t="s">
        <v>4</v>
      </c>
      <c r="D1343" t="s">
        <v>52</v>
      </c>
      <c r="E1343" t="s">
        <v>2</v>
      </c>
      <c r="F1343" t="s">
        <v>63</v>
      </c>
      <c r="G1343" t="s">
        <v>55</v>
      </c>
      <c r="H1343">
        <v>571.05000000000007</v>
      </c>
      <c r="I1343">
        <v>634.5</v>
      </c>
      <c r="J1343">
        <v>705</v>
      </c>
      <c r="K1343">
        <v>845</v>
      </c>
      <c r="L1343" t="s">
        <v>48</v>
      </c>
      <c r="M1343" s="11">
        <v>24000</v>
      </c>
      <c r="Q1343" s="61" t="str">
        <f t="shared" si="41"/>
        <v>Tieto Sweden ABC4.3 Lösningsarkitekt</v>
      </c>
      <c r="R1343" s="61">
        <v>571</v>
      </c>
      <c r="S1343" s="61">
        <v>635</v>
      </c>
      <c r="T1343" s="61">
        <v>705</v>
      </c>
      <c r="U1343" s="61">
        <v>845</v>
      </c>
      <c r="W1343" s="61">
        <f t="shared" si="42"/>
        <v>2.4E-2</v>
      </c>
      <c r="Z1343" s="61"/>
      <c r="AA1343" s="61"/>
      <c r="AB1343" s="61"/>
      <c r="AC1343" s="61"/>
    </row>
    <row r="1344" spans="1:29" x14ac:dyDescent="0.35">
      <c r="A1344" t="s">
        <v>111</v>
      </c>
      <c r="B1344" t="s">
        <v>112</v>
      </c>
      <c r="C1344" t="s">
        <v>4</v>
      </c>
      <c r="D1344" t="s">
        <v>52</v>
      </c>
      <c r="E1344" t="s">
        <v>2</v>
      </c>
      <c r="F1344" t="s">
        <v>63</v>
      </c>
      <c r="G1344" t="s">
        <v>56</v>
      </c>
      <c r="H1344">
        <v>571.05000000000007</v>
      </c>
      <c r="I1344">
        <v>634.5</v>
      </c>
      <c r="J1344">
        <v>705</v>
      </c>
      <c r="K1344">
        <v>845</v>
      </c>
      <c r="L1344" t="s">
        <v>48</v>
      </c>
      <c r="M1344" s="11">
        <v>24000</v>
      </c>
      <c r="Q1344" s="61" t="str">
        <f t="shared" si="41"/>
        <v>Tieto Sweden ABC4.4 Mjukvaruarkitekt</v>
      </c>
      <c r="R1344" s="61">
        <v>571</v>
      </c>
      <c r="S1344" s="61">
        <v>635</v>
      </c>
      <c r="T1344" s="61">
        <v>705</v>
      </c>
      <c r="U1344" s="61">
        <v>845</v>
      </c>
      <c r="W1344" s="61">
        <f t="shared" si="42"/>
        <v>2.4E-2</v>
      </c>
      <c r="Z1344" s="61"/>
      <c r="AA1344" s="61"/>
      <c r="AB1344" s="61"/>
      <c r="AC1344" s="61"/>
    </row>
    <row r="1345" spans="1:29" x14ac:dyDescent="0.35">
      <c r="A1345" t="s">
        <v>111</v>
      </c>
      <c r="B1345" t="s">
        <v>112</v>
      </c>
      <c r="C1345" t="s">
        <v>4</v>
      </c>
      <c r="D1345" t="s">
        <v>52</v>
      </c>
      <c r="E1345" t="s">
        <v>2</v>
      </c>
      <c r="F1345" t="s">
        <v>63</v>
      </c>
      <c r="G1345" t="s">
        <v>57</v>
      </c>
      <c r="H1345">
        <v>571.05000000000007</v>
      </c>
      <c r="I1345">
        <v>634.5</v>
      </c>
      <c r="J1345">
        <v>705</v>
      </c>
      <c r="K1345">
        <v>845</v>
      </c>
      <c r="L1345" t="s">
        <v>48</v>
      </c>
      <c r="M1345" s="11">
        <v>24000</v>
      </c>
      <c r="Q1345" s="61" t="str">
        <f t="shared" si="41"/>
        <v>Tieto Sweden ABC4.5 Infrastrukturarkitekt</v>
      </c>
      <c r="R1345" s="61">
        <v>571</v>
      </c>
      <c r="S1345" s="61">
        <v>635</v>
      </c>
      <c r="T1345" s="61">
        <v>705</v>
      </c>
      <c r="U1345" s="61">
        <v>845</v>
      </c>
      <c r="W1345" s="61">
        <f t="shared" si="42"/>
        <v>2.4E-2</v>
      </c>
      <c r="Z1345" s="61"/>
      <c r="AA1345" s="61"/>
      <c r="AB1345" s="61"/>
      <c r="AC1345" s="61"/>
    </row>
    <row r="1346" spans="1:29" x14ac:dyDescent="0.35">
      <c r="A1346" t="s">
        <v>111</v>
      </c>
      <c r="B1346" t="s">
        <v>112</v>
      </c>
      <c r="C1346" t="s">
        <v>4</v>
      </c>
      <c r="D1346" t="s">
        <v>58</v>
      </c>
      <c r="E1346" t="s">
        <v>2</v>
      </c>
      <c r="F1346" t="s">
        <v>63</v>
      </c>
      <c r="G1346" t="s">
        <v>22</v>
      </c>
      <c r="H1346">
        <v>486</v>
      </c>
      <c r="I1346">
        <v>540</v>
      </c>
      <c r="J1346">
        <v>715</v>
      </c>
      <c r="K1346">
        <v>870</v>
      </c>
      <c r="L1346" t="s">
        <v>48</v>
      </c>
      <c r="M1346" s="11">
        <v>24000</v>
      </c>
      <c r="Q1346" s="61" t="str">
        <f t="shared" si="41"/>
        <v>Tieto Sweden ABC5.1 Säkerhetsstrateg/Säkerhetsanalytiker</v>
      </c>
      <c r="R1346" s="61">
        <v>486</v>
      </c>
      <c r="S1346" s="61">
        <v>540</v>
      </c>
      <c r="T1346" s="61">
        <v>715</v>
      </c>
      <c r="U1346" s="61">
        <v>870</v>
      </c>
      <c r="W1346" s="61">
        <f t="shared" si="42"/>
        <v>2.4E-2</v>
      </c>
      <c r="Z1346" s="61"/>
      <c r="AA1346" s="61"/>
      <c r="AB1346" s="61"/>
      <c r="AC1346" s="61"/>
    </row>
    <row r="1347" spans="1:29" x14ac:dyDescent="0.35">
      <c r="A1347" t="s">
        <v>111</v>
      </c>
      <c r="B1347" t="s">
        <v>112</v>
      </c>
      <c r="C1347" t="s">
        <v>4</v>
      </c>
      <c r="D1347" t="s">
        <v>58</v>
      </c>
      <c r="E1347" t="s">
        <v>2</v>
      </c>
      <c r="F1347" t="s">
        <v>63</v>
      </c>
      <c r="G1347" t="s">
        <v>23</v>
      </c>
      <c r="H1347">
        <v>486</v>
      </c>
      <c r="I1347">
        <v>540</v>
      </c>
      <c r="J1347">
        <v>715</v>
      </c>
      <c r="K1347">
        <v>870</v>
      </c>
      <c r="L1347" t="s">
        <v>48</v>
      </c>
      <c r="M1347" s="11">
        <v>24000</v>
      </c>
      <c r="Q1347" s="61" t="str">
        <f t="shared" ref="Q1347:Q1405" si="43">$A1347&amp;$C1347&amp;$G1347</f>
        <v>Tieto Sweden ABC5.2 Risk Management</v>
      </c>
      <c r="R1347" s="61">
        <v>486</v>
      </c>
      <c r="S1347" s="61">
        <v>540</v>
      </c>
      <c r="T1347" s="61">
        <v>715</v>
      </c>
      <c r="U1347" s="61">
        <v>870</v>
      </c>
      <c r="W1347" s="61">
        <f t="shared" ref="W1347:W1405" si="44">M1347/1000000</f>
        <v>2.4E-2</v>
      </c>
      <c r="Z1347" s="61"/>
      <c r="AA1347" s="61"/>
      <c r="AB1347" s="61"/>
      <c r="AC1347" s="61"/>
    </row>
    <row r="1348" spans="1:29" x14ac:dyDescent="0.35">
      <c r="A1348" t="s">
        <v>111</v>
      </c>
      <c r="B1348" t="s">
        <v>112</v>
      </c>
      <c r="C1348" t="s">
        <v>4</v>
      </c>
      <c r="D1348" t="s">
        <v>58</v>
      </c>
      <c r="E1348" t="s">
        <v>3</v>
      </c>
      <c r="F1348" t="s">
        <v>63</v>
      </c>
      <c r="G1348" t="s">
        <v>24</v>
      </c>
      <c r="H1348">
        <v>463.5</v>
      </c>
      <c r="I1348">
        <v>515</v>
      </c>
      <c r="J1348">
        <v>640</v>
      </c>
      <c r="K1348">
        <v>725</v>
      </c>
      <c r="L1348" t="s">
        <v>48</v>
      </c>
      <c r="M1348" s="11">
        <v>24000</v>
      </c>
      <c r="Q1348" s="61" t="str">
        <f t="shared" si="43"/>
        <v>Tieto Sweden ABC5.3 Säkerhetstekniker</v>
      </c>
      <c r="R1348" s="61">
        <v>464</v>
      </c>
      <c r="S1348" s="61">
        <v>515</v>
      </c>
      <c r="T1348" s="61">
        <v>640</v>
      </c>
      <c r="U1348" s="61">
        <v>725</v>
      </c>
      <c r="W1348" s="61">
        <f t="shared" si="44"/>
        <v>2.4E-2</v>
      </c>
      <c r="Z1348" s="61"/>
      <c r="AA1348" s="61"/>
      <c r="AB1348" s="61"/>
      <c r="AC1348" s="61"/>
    </row>
    <row r="1349" spans="1:29" x14ac:dyDescent="0.35">
      <c r="A1349" t="s">
        <v>111</v>
      </c>
      <c r="B1349" t="s">
        <v>112</v>
      </c>
      <c r="C1349" t="s">
        <v>4</v>
      </c>
      <c r="D1349" t="s">
        <v>59</v>
      </c>
      <c r="E1349" t="s">
        <v>2</v>
      </c>
      <c r="F1349" t="s">
        <v>63</v>
      </c>
      <c r="G1349" t="s">
        <v>60</v>
      </c>
      <c r="H1349">
        <v>463.5</v>
      </c>
      <c r="I1349">
        <v>515</v>
      </c>
      <c r="J1349">
        <v>685</v>
      </c>
      <c r="K1349">
        <v>805</v>
      </c>
      <c r="L1349" t="s">
        <v>48</v>
      </c>
      <c r="M1349" s="11">
        <v>24000</v>
      </c>
      <c r="Q1349" s="61" t="str">
        <f t="shared" si="43"/>
        <v>Tieto Sweden ABC6.1 Webbstrateg</v>
      </c>
      <c r="R1349" s="61">
        <v>464</v>
      </c>
      <c r="S1349" s="61">
        <v>515</v>
      </c>
      <c r="T1349" s="61">
        <v>685</v>
      </c>
      <c r="U1349" s="61">
        <v>805</v>
      </c>
      <c r="W1349" s="61">
        <f t="shared" si="44"/>
        <v>2.4E-2</v>
      </c>
      <c r="Z1349" s="61"/>
      <c r="AA1349" s="61"/>
      <c r="AB1349" s="61"/>
      <c r="AC1349" s="61"/>
    </row>
    <row r="1350" spans="1:29" x14ac:dyDescent="0.35">
      <c r="A1350" t="s">
        <v>111</v>
      </c>
      <c r="B1350" t="s">
        <v>112</v>
      </c>
      <c r="C1350" t="s">
        <v>4</v>
      </c>
      <c r="D1350" t="s">
        <v>59</v>
      </c>
      <c r="E1350" t="s">
        <v>2</v>
      </c>
      <c r="F1350" t="s">
        <v>63</v>
      </c>
      <c r="G1350" t="s">
        <v>25</v>
      </c>
      <c r="H1350">
        <v>463.5</v>
      </c>
      <c r="I1350">
        <v>515</v>
      </c>
      <c r="J1350">
        <v>685</v>
      </c>
      <c r="K1350">
        <v>805</v>
      </c>
      <c r="L1350" t="s">
        <v>48</v>
      </c>
      <c r="M1350" s="11">
        <v>24000</v>
      </c>
      <c r="Q1350" s="61" t="str">
        <f t="shared" si="43"/>
        <v>Tieto Sweden ABC6.2 Interaktionsdesigner</v>
      </c>
      <c r="R1350" s="61">
        <v>464</v>
      </c>
      <c r="S1350" s="61">
        <v>515</v>
      </c>
      <c r="T1350" s="61">
        <v>685</v>
      </c>
      <c r="U1350" s="61">
        <v>805</v>
      </c>
      <c r="W1350" s="61">
        <f t="shared" si="44"/>
        <v>2.4E-2</v>
      </c>
      <c r="Z1350" s="61"/>
      <c r="AA1350" s="61"/>
      <c r="AB1350" s="61"/>
      <c r="AC1350" s="61"/>
    </row>
    <row r="1351" spans="1:29" x14ac:dyDescent="0.35">
      <c r="A1351" t="s">
        <v>111</v>
      </c>
      <c r="B1351" t="s">
        <v>112</v>
      </c>
      <c r="C1351" t="s">
        <v>4</v>
      </c>
      <c r="D1351" t="s">
        <v>59</v>
      </c>
      <c r="E1351" t="s">
        <v>2</v>
      </c>
      <c r="F1351" t="s">
        <v>63</v>
      </c>
      <c r="G1351" t="s">
        <v>26</v>
      </c>
      <c r="H1351">
        <v>463.5</v>
      </c>
      <c r="I1351">
        <v>515</v>
      </c>
      <c r="J1351">
        <v>685</v>
      </c>
      <c r="K1351">
        <v>805</v>
      </c>
      <c r="L1351" t="s">
        <v>48</v>
      </c>
      <c r="M1351" s="11">
        <v>24000</v>
      </c>
      <c r="Q1351" s="61" t="str">
        <f t="shared" si="43"/>
        <v>Tieto Sweden ABC6.3 Grafisk formgivare</v>
      </c>
      <c r="R1351" s="61">
        <v>464</v>
      </c>
      <c r="S1351" s="61">
        <v>515</v>
      </c>
      <c r="T1351" s="61">
        <v>685</v>
      </c>
      <c r="U1351" s="61">
        <v>805</v>
      </c>
      <c r="W1351" s="61">
        <f t="shared" si="44"/>
        <v>2.4E-2</v>
      </c>
      <c r="Z1351" s="61"/>
      <c r="AA1351" s="61"/>
      <c r="AB1351" s="61"/>
      <c r="AC1351" s="61"/>
    </row>
    <row r="1352" spans="1:29" x14ac:dyDescent="0.35">
      <c r="A1352" t="s">
        <v>111</v>
      </c>
      <c r="B1352" t="s">
        <v>112</v>
      </c>
      <c r="C1352" t="s">
        <v>4</v>
      </c>
      <c r="D1352" t="s">
        <v>59</v>
      </c>
      <c r="E1352" t="s">
        <v>3</v>
      </c>
      <c r="F1352" t="s">
        <v>63</v>
      </c>
      <c r="G1352" t="s">
        <v>27</v>
      </c>
      <c r="H1352">
        <v>409.5</v>
      </c>
      <c r="I1352">
        <v>455</v>
      </c>
      <c r="J1352">
        <v>620</v>
      </c>
      <c r="K1352">
        <v>715</v>
      </c>
      <c r="L1352" t="s">
        <v>48</v>
      </c>
      <c r="M1352" s="11">
        <v>24000</v>
      </c>
      <c r="Q1352" s="61" t="str">
        <f t="shared" si="43"/>
        <v>Tieto Sweden ABC6.4 Testare av användbarhet</v>
      </c>
      <c r="R1352" s="61">
        <v>410</v>
      </c>
      <c r="S1352" s="61">
        <v>455</v>
      </c>
      <c r="T1352" s="61">
        <v>620</v>
      </c>
      <c r="U1352" s="61">
        <v>715</v>
      </c>
      <c r="W1352" s="61">
        <f t="shared" si="44"/>
        <v>2.4E-2</v>
      </c>
      <c r="Z1352" s="61"/>
      <c r="AA1352" s="61"/>
      <c r="AB1352" s="61"/>
      <c r="AC1352" s="61"/>
    </row>
    <row r="1353" spans="1:29" x14ac:dyDescent="0.35">
      <c r="A1353" t="s">
        <v>111</v>
      </c>
      <c r="B1353" t="s">
        <v>112</v>
      </c>
      <c r="C1353" t="s">
        <v>4</v>
      </c>
      <c r="D1353" t="s">
        <v>61</v>
      </c>
      <c r="E1353" t="s">
        <v>2</v>
      </c>
      <c r="F1353" t="s">
        <v>63</v>
      </c>
      <c r="G1353" t="s">
        <v>62</v>
      </c>
      <c r="H1353">
        <v>387</v>
      </c>
      <c r="I1353">
        <v>430</v>
      </c>
      <c r="J1353">
        <v>530</v>
      </c>
      <c r="K1353">
        <v>620</v>
      </c>
      <c r="L1353" t="s">
        <v>48</v>
      </c>
      <c r="M1353" s="11">
        <v>24000</v>
      </c>
      <c r="Q1353" s="61" t="str">
        <f t="shared" si="43"/>
        <v>Tieto Sweden ABC7.1 Teknikstöd – på plats</v>
      </c>
      <c r="R1353" s="61">
        <v>387</v>
      </c>
      <c r="S1353" s="61">
        <v>430</v>
      </c>
      <c r="T1353" s="61">
        <v>530</v>
      </c>
      <c r="U1353" s="61">
        <v>620</v>
      </c>
      <c r="W1353" s="61">
        <f t="shared" si="44"/>
        <v>2.4E-2</v>
      </c>
      <c r="Z1353" s="61"/>
      <c r="AA1353" s="61"/>
      <c r="AB1353" s="61"/>
      <c r="AC1353" s="61"/>
    </row>
    <row r="1354" spans="1:29" x14ac:dyDescent="0.35">
      <c r="A1354" t="s">
        <v>111</v>
      </c>
      <c r="B1354" t="s">
        <v>112</v>
      </c>
      <c r="C1354" t="s">
        <v>7</v>
      </c>
      <c r="D1354" t="s">
        <v>47</v>
      </c>
      <c r="E1354" t="s">
        <v>2</v>
      </c>
      <c r="F1354" t="s">
        <v>63</v>
      </c>
      <c r="G1354" t="s">
        <v>10</v>
      </c>
      <c r="H1354">
        <v>579.15</v>
      </c>
      <c r="I1354">
        <v>643.5</v>
      </c>
      <c r="J1354">
        <v>715</v>
      </c>
      <c r="K1354">
        <v>870</v>
      </c>
      <c r="L1354" t="s">
        <v>48</v>
      </c>
      <c r="M1354" s="11">
        <v>26000</v>
      </c>
      <c r="Q1354" s="61" t="str">
        <f t="shared" si="43"/>
        <v>Tieto Sweden ABF1.1 IT- eller Digitaliseringsstrateg</v>
      </c>
      <c r="R1354" s="61">
        <v>579</v>
      </c>
      <c r="S1354" s="61">
        <v>644</v>
      </c>
      <c r="T1354" s="61">
        <v>715</v>
      </c>
      <c r="U1354" s="61">
        <v>870</v>
      </c>
      <c r="W1354" s="61">
        <f t="shared" si="44"/>
        <v>2.5999999999999999E-2</v>
      </c>
      <c r="Z1354" s="61"/>
      <c r="AA1354" s="61"/>
      <c r="AB1354" s="61"/>
      <c r="AC1354" s="61"/>
    </row>
    <row r="1355" spans="1:29" x14ac:dyDescent="0.35">
      <c r="A1355" t="s">
        <v>111</v>
      </c>
      <c r="B1355" t="s">
        <v>112</v>
      </c>
      <c r="C1355" t="s">
        <v>7</v>
      </c>
      <c r="D1355" t="s">
        <v>47</v>
      </c>
      <c r="E1355" t="s">
        <v>2</v>
      </c>
      <c r="F1355" t="s">
        <v>63</v>
      </c>
      <c r="G1355" t="s">
        <v>11</v>
      </c>
      <c r="H1355">
        <v>579.15</v>
      </c>
      <c r="I1355">
        <v>643.5</v>
      </c>
      <c r="J1355">
        <v>715</v>
      </c>
      <c r="K1355">
        <v>870</v>
      </c>
      <c r="L1355" t="s">
        <v>48</v>
      </c>
      <c r="M1355" s="11">
        <v>26000</v>
      </c>
      <c r="Q1355" s="61" t="str">
        <f t="shared" si="43"/>
        <v>Tieto Sweden ABF1.2 Modelleringsledare</v>
      </c>
      <c r="R1355" s="61">
        <v>579</v>
      </c>
      <c r="S1355" s="61">
        <v>644</v>
      </c>
      <c r="T1355" s="61">
        <v>715</v>
      </c>
      <c r="U1355" s="61">
        <v>870</v>
      </c>
      <c r="W1355" s="61">
        <f t="shared" si="44"/>
        <v>2.5999999999999999E-2</v>
      </c>
      <c r="Z1355" s="61"/>
      <c r="AA1355" s="61"/>
      <c r="AB1355" s="61"/>
      <c r="AC1355" s="61"/>
    </row>
    <row r="1356" spans="1:29" x14ac:dyDescent="0.35">
      <c r="A1356" t="s">
        <v>111</v>
      </c>
      <c r="B1356" t="s">
        <v>112</v>
      </c>
      <c r="C1356" t="s">
        <v>7</v>
      </c>
      <c r="D1356" t="s">
        <v>47</v>
      </c>
      <c r="E1356" t="s">
        <v>2</v>
      </c>
      <c r="F1356" t="s">
        <v>63</v>
      </c>
      <c r="G1356" t="s">
        <v>49</v>
      </c>
      <c r="H1356">
        <v>579.15</v>
      </c>
      <c r="I1356">
        <v>643.5</v>
      </c>
      <c r="J1356">
        <v>715</v>
      </c>
      <c r="K1356">
        <v>870</v>
      </c>
      <c r="L1356" t="s">
        <v>48</v>
      </c>
      <c r="M1356" s="11">
        <v>26000</v>
      </c>
      <c r="Q1356" s="61" t="str">
        <f t="shared" si="43"/>
        <v>Tieto Sweden ABF1.3 Kravställare/Kravanalytiker</v>
      </c>
      <c r="R1356" s="61">
        <v>579</v>
      </c>
      <c r="S1356" s="61">
        <v>644</v>
      </c>
      <c r="T1356" s="61">
        <v>715</v>
      </c>
      <c r="U1356" s="61">
        <v>870</v>
      </c>
      <c r="W1356" s="61">
        <f t="shared" si="44"/>
        <v>2.5999999999999999E-2</v>
      </c>
      <c r="Z1356" s="61"/>
      <c r="AA1356" s="61"/>
      <c r="AB1356" s="61"/>
      <c r="AC1356" s="61"/>
    </row>
    <row r="1357" spans="1:29" x14ac:dyDescent="0.35">
      <c r="A1357" t="s">
        <v>111</v>
      </c>
      <c r="B1357" t="s">
        <v>112</v>
      </c>
      <c r="C1357" t="s">
        <v>7</v>
      </c>
      <c r="D1357" t="s">
        <v>47</v>
      </c>
      <c r="E1357" t="s">
        <v>2</v>
      </c>
      <c r="F1357" t="s">
        <v>63</v>
      </c>
      <c r="G1357" t="s">
        <v>12</v>
      </c>
      <c r="H1357">
        <v>579.15</v>
      </c>
      <c r="I1357">
        <v>643.5</v>
      </c>
      <c r="J1357">
        <v>715</v>
      </c>
      <c r="K1357">
        <v>870</v>
      </c>
      <c r="L1357" t="s">
        <v>48</v>
      </c>
      <c r="M1357" s="11">
        <v>26000</v>
      </c>
      <c r="Q1357" s="61" t="str">
        <f t="shared" si="43"/>
        <v>Tieto Sweden ABF1.4 Metodstöd</v>
      </c>
      <c r="R1357" s="61">
        <v>579</v>
      </c>
      <c r="S1357" s="61">
        <v>644</v>
      </c>
      <c r="T1357" s="61">
        <v>715</v>
      </c>
      <c r="U1357" s="61">
        <v>870</v>
      </c>
      <c r="W1357" s="61">
        <f t="shared" si="44"/>
        <v>2.5999999999999999E-2</v>
      </c>
      <c r="Z1357" s="61"/>
      <c r="AA1357" s="61"/>
      <c r="AB1357" s="61"/>
      <c r="AC1357" s="61"/>
    </row>
    <row r="1358" spans="1:29" x14ac:dyDescent="0.35">
      <c r="A1358" t="s">
        <v>111</v>
      </c>
      <c r="B1358" t="s">
        <v>112</v>
      </c>
      <c r="C1358" t="s">
        <v>7</v>
      </c>
      <c r="D1358" t="s">
        <v>50</v>
      </c>
      <c r="E1358" t="s">
        <v>2</v>
      </c>
      <c r="F1358" t="s">
        <v>63</v>
      </c>
      <c r="G1358" t="s">
        <v>13</v>
      </c>
      <c r="H1358">
        <v>486</v>
      </c>
      <c r="I1358">
        <v>540</v>
      </c>
      <c r="J1358">
        <v>715</v>
      </c>
      <c r="K1358">
        <v>870</v>
      </c>
      <c r="L1358" t="s">
        <v>48</v>
      </c>
      <c r="M1358" s="11">
        <v>26000</v>
      </c>
      <c r="Q1358" s="61" t="str">
        <f t="shared" si="43"/>
        <v>Tieto Sweden ABF2.1 Projektledare</v>
      </c>
      <c r="R1358" s="61">
        <v>486</v>
      </c>
      <c r="S1358" s="61">
        <v>540</v>
      </c>
      <c r="T1358" s="61">
        <v>715</v>
      </c>
      <c r="U1358" s="61">
        <v>870</v>
      </c>
      <c r="W1358" s="61">
        <f t="shared" si="44"/>
        <v>2.5999999999999999E-2</v>
      </c>
      <c r="Z1358" s="61"/>
      <c r="AA1358" s="61"/>
      <c r="AB1358" s="61"/>
      <c r="AC1358" s="61"/>
    </row>
    <row r="1359" spans="1:29" x14ac:dyDescent="0.35">
      <c r="A1359" t="s">
        <v>111</v>
      </c>
      <c r="B1359" t="s">
        <v>112</v>
      </c>
      <c r="C1359" t="s">
        <v>7</v>
      </c>
      <c r="D1359" t="s">
        <v>50</v>
      </c>
      <c r="E1359" t="s">
        <v>2</v>
      </c>
      <c r="F1359" t="s">
        <v>63</v>
      </c>
      <c r="G1359" t="s">
        <v>14</v>
      </c>
      <c r="H1359">
        <v>486</v>
      </c>
      <c r="I1359">
        <v>540</v>
      </c>
      <c r="J1359">
        <v>715</v>
      </c>
      <c r="K1359">
        <v>870</v>
      </c>
      <c r="L1359" t="s">
        <v>48</v>
      </c>
      <c r="M1359" s="11">
        <v>26000</v>
      </c>
      <c r="Q1359" s="61" t="str">
        <f t="shared" si="43"/>
        <v>Tieto Sweden ABF2.2 Teknisk projektledare</v>
      </c>
      <c r="R1359" s="61">
        <v>486</v>
      </c>
      <c r="S1359" s="61">
        <v>540</v>
      </c>
      <c r="T1359" s="61">
        <v>715</v>
      </c>
      <c r="U1359" s="61">
        <v>870</v>
      </c>
      <c r="W1359" s="61">
        <f t="shared" si="44"/>
        <v>2.5999999999999999E-2</v>
      </c>
      <c r="Z1359" s="61"/>
      <c r="AA1359" s="61"/>
      <c r="AB1359" s="61"/>
      <c r="AC1359" s="61"/>
    </row>
    <row r="1360" spans="1:29" x14ac:dyDescent="0.35">
      <c r="A1360" t="s">
        <v>111</v>
      </c>
      <c r="B1360" t="s">
        <v>112</v>
      </c>
      <c r="C1360" t="s">
        <v>7</v>
      </c>
      <c r="D1360" t="s">
        <v>50</v>
      </c>
      <c r="E1360" t="s">
        <v>2</v>
      </c>
      <c r="F1360" t="s">
        <v>63</v>
      </c>
      <c r="G1360" t="s">
        <v>15</v>
      </c>
      <c r="H1360">
        <v>486</v>
      </c>
      <c r="I1360">
        <v>540</v>
      </c>
      <c r="J1360">
        <v>715</v>
      </c>
      <c r="K1360">
        <v>870</v>
      </c>
      <c r="L1360" t="s">
        <v>48</v>
      </c>
      <c r="M1360" s="11">
        <v>26000</v>
      </c>
      <c r="Q1360" s="61" t="str">
        <f t="shared" si="43"/>
        <v>Tieto Sweden ABF2.3 Process-/Förändringsledare</v>
      </c>
      <c r="R1360" s="61">
        <v>486</v>
      </c>
      <c r="S1360" s="61">
        <v>540</v>
      </c>
      <c r="T1360" s="61">
        <v>715</v>
      </c>
      <c r="U1360" s="61">
        <v>870</v>
      </c>
      <c r="W1360" s="61">
        <f t="shared" si="44"/>
        <v>2.5999999999999999E-2</v>
      </c>
      <c r="Z1360" s="61"/>
      <c r="AA1360" s="61"/>
      <c r="AB1360" s="61"/>
      <c r="AC1360" s="61"/>
    </row>
    <row r="1361" spans="1:29" x14ac:dyDescent="0.35">
      <c r="A1361" t="s">
        <v>111</v>
      </c>
      <c r="B1361" t="s">
        <v>112</v>
      </c>
      <c r="C1361" t="s">
        <v>7</v>
      </c>
      <c r="D1361" t="s">
        <v>50</v>
      </c>
      <c r="E1361" t="s">
        <v>2</v>
      </c>
      <c r="F1361" t="s">
        <v>63</v>
      </c>
      <c r="G1361" t="s">
        <v>16</v>
      </c>
      <c r="H1361">
        <v>486</v>
      </c>
      <c r="I1361">
        <v>540</v>
      </c>
      <c r="J1361">
        <v>715</v>
      </c>
      <c r="K1361">
        <v>870</v>
      </c>
      <c r="L1361" t="s">
        <v>48</v>
      </c>
      <c r="M1361" s="11">
        <v>26000</v>
      </c>
      <c r="Q1361" s="61" t="str">
        <f t="shared" si="43"/>
        <v>Tieto Sweden ABF2.4 Testledare</v>
      </c>
      <c r="R1361" s="61">
        <v>486</v>
      </c>
      <c r="S1361" s="61">
        <v>540</v>
      </c>
      <c r="T1361" s="61">
        <v>715</v>
      </c>
      <c r="U1361" s="61">
        <v>870</v>
      </c>
      <c r="W1361" s="61">
        <f t="shared" si="44"/>
        <v>2.5999999999999999E-2</v>
      </c>
      <c r="Z1361" s="61"/>
      <c r="AA1361" s="61"/>
      <c r="AB1361" s="61"/>
      <c r="AC1361" s="61"/>
    </row>
    <row r="1362" spans="1:29" x14ac:dyDescent="0.35">
      <c r="A1362" t="s">
        <v>111</v>
      </c>
      <c r="B1362" t="s">
        <v>112</v>
      </c>
      <c r="C1362" t="s">
        <v>7</v>
      </c>
      <c r="D1362" t="s">
        <v>50</v>
      </c>
      <c r="E1362" t="s">
        <v>2</v>
      </c>
      <c r="F1362" t="s">
        <v>63</v>
      </c>
      <c r="G1362" t="s">
        <v>17</v>
      </c>
      <c r="H1362">
        <v>486</v>
      </c>
      <c r="I1362">
        <v>540</v>
      </c>
      <c r="J1362">
        <v>715</v>
      </c>
      <c r="K1362">
        <v>870</v>
      </c>
      <c r="L1362" t="s">
        <v>48</v>
      </c>
      <c r="M1362" s="11">
        <v>26000</v>
      </c>
      <c r="Q1362" s="61" t="str">
        <f t="shared" si="43"/>
        <v>Tieto Sweden ABF2.5 IT-controller</v>
      </c>
      <c r="R1362" s="61">
        <v>486</v>
      </c>
      <c r="S1362" s="61">
        <v>540</v>
      </c>
      <c r="T1362" s="61">
        <v>715</v>
      </c>
      <c r="U1362" s="61">
        <v>870</v>
      </c>
      <c r="W1362" s="61">
        <f t="shared" si="44"/>
        <v>2.5999999999999999E-2</v>
      </c>
      <c r="Z1362" s="61"/>
      <c r="AA1362" s="61"/>
      <c r="AB1362" s="61"/>
      <c r="AC1362" s="61"/>
    </row>
    <row r="1363" spans="1:29" x14ac:dyDescent="0.35">
      <c r="A1363" t="s">
        <v>111</v>
      </c>
      <c r="B1363" t="s">
        <v>112</v>
      </c>
      <c r="C1363" t="s">
        <v>7</v>
      </c>
      <c r="D1363" t="s">
        <v>51</v>
      </c>
      <c r="E1363" t="s">
        <v>2</v>
      </c>
      <c r="F1363" t="s">
        <v>63</v>
      </c>
      <c r="G1363" t="s">
        <v>18</v>
      </c>
      <c r="H1363">
        <v>409.5</v>
      </c>
      <c r="I1363">
        <v>455</v>
      </c>
      <c r="J1363">
        <v>620</v>
      </c>
      <c r="K1363">
        <v>710</v>
      </c>
      <c r="L1363" t="s">
        <v>48</v>
      </c>
      <c r="M1363" s="11">
        <v>26000</v>
      </c>
      <c r="Q1363" s="61" t="str">
        <f t="shared" si="43"/>
        <v>Tieto Sweden ABF3.1 Systemutvecklare</v>
      </c>
      <c r="R1363" s="61">
        <v>410</v>
      </c>
      <c r="S1363" s="61">
        <v>455</v>
      </c>
      <c r="T1363" s="61">
        <v>620</v>
      </c>
      <c r="U1363" s="61">
        <v>710</v>
      </c>
      <c r="W1363" s="61">
        <f t="shared" si="44"/>
        <v>2.5999999999999999E-2</v>
      </c>
      <c r="Z1363" s="61"/>
      <c r="AA1363" s="61"/>
      <c r="AB1363" s="61"/>
      <c r="AC1363" s="61"/>
    </row>
    <row r="1364" spans="1:29" x14ac:dyDescent="0.35">
      <c r="A1364" t="s">
        <v>111</v>
      </c>
      <c r="B1364" t="s">
        <v>112</v>
      </c>
      <c r="C1364" t="s">
        <v>7</v>
      </c>
      <c r="D1364" t="s">
        <v>51</v>
      </c>
      <c r="E1364" t="s">
        <v>2</v>
      </c>
      <c r="F1364" t="s">
        <v>63</v>
      </c>
      <c r="G1364" t="s">
        <v>19</v>
      </c>
      <c r="H1364">
        <v>409.5</v>
      </c>
      <c r="I1364">
        <v>455</v>
      </c>
      <c r="J1364">
        <v>620</v>
      </c>
      <c r="K1364">
        <v>710</v>
      </c>
      <c r="L1364" t="s">
        <v>48</v>
      </c>
      <c r="M1364" s="11">
        <v>26000</v>
      </c>
      <c r="Q1364" s="61" t="str">
        <f t="shared" si="43"/>
        <v>Tieto Sweden ABF3.2 Systemintegratör</v>
      </c>
      <c r="R1364" s="61">
        <v>410</v>
      </c>
      <c r="S1364" s="61">
        <v>455</v>
      </c>
      <c r="T1364" s="61">
        <v>620</v>
      </c>
      <c r="U1364" s="61">
        <v>710</v>
      </c>
      <c r="W1364" s="61">
        <f t="shared" si="44"/>
        <v>2.5999999999999999E-2</v>
      </c>
      <c r="Z1364" s="61"/>
      <c r="AA1364" s="61"/>
      <c r="AB1364" s="61"/>
      <c r="AC1364" s="61"/>
    </row>
    <row r="1365" spans="1:29" x14ac:dyDescent="0.35">
      <c r="A1365" t="s">
        <v>111</v>
      </c>
      <c r="B1365" t="s">
        <v>112</v>
      </c>
      <c r="C1365" t="s">
        <v>7</v>
      </c>
      <c r="D1365" t="s">
        <v>51</v>
      </c>
      <c r="E1365" t="s">
        <v>3</v>
      </c>
      <c r="F1365" t="s">
        <v>63</v>
      </c>
      <c r="G1365" t="s">
        <v>20</v>
      </c>
      <c r="H1365">
        <v>409.5</v>
      </c>
      <c r="I1365">
        <v>455</v>
      </c>
      <c r="J1365">
        <v>620</v>
      </c>
      <c r="K1365">
        <v>710</v>
      </c>
      <c r="L1365" t="s">
        <v>48</v>
      </c>
      <c r="M1365" s="11">
        <v>26000</v>
      </c>
      <c r="Q1365" s="61" t="str">
        <f t="shared" si="43"/>
        <v>Tieto Sweden ABF3.3 Tekniker</v>
      </c>
      <c r="R1365" s="61">
        <v>410</v>
      </c>
      <c r="S1365" s="61">
        <v>455</v>
      </c>
      <c r="T1365" s="61">
        <v>620</v>
      </c>
      <c r="U1365" s="61">
        <v>710</v>
      </c>
      <c r="W1365" s="61">
        <f t="shared" si="44"/>
        <v>2.5999999999999999E-2</v>
      </c>
      <c r="Z1365" s="61"/>
      <c r="AA1365" s="61"/>
      <c r="AB1365" s="61"/>
      <c r="AC1365" s="61"/>
    </row>
    <row r="1366" spans="1:29" x14ac:dyDescent="0.35">
      <c r="A1366" t="s">
        <v>111</v>
      </c>
      <c r="B1366" t="s">
        <v>112</v>
      </c>
      <c r="C1366" t="s">
        <v>7</v>
      </c>
      <c r="D1366" t="s">
        <v>51</v>
      </c>
      <c r="E1366" t="s">
        <v>3</v>
      </c>
      <c r="F1366" t="s">
        <v>63</v>
      </c>
      <c r="G1366" t="s">
        <v>21</v>
      </c>
      <c r="H1366">
        <v>409.5</v>
      </c>
      <c r="I1366">
        <v>455</v>
      </c>
      <c r="J1366">
        <v>620</v>
      </c>
      <c r="K1366">
        <v>710</v>
      </c>
      <c r="L1366" t="s">
        <v>48</v>
      </c>
      <c r="M1366" s="11">
        <v>26000</v>
      </c>
      <c r="Q1366" s="61" t="str">
        <f t="shared" si="43"/>
        <v>Tieto Sweden ABF3.4 Testare</v>
      </c>
      <c r="R1366" s="61">
        <v>410</v>
      </c>
      <c r="S1366" s="61">
        <v>455</v>
      </c>
      <c r="T1366" s="61">
        <v>620</v>
      </c>
      <c r="U1366" s="61">
        <v>710</v>
      </c>
      <c r="W1366" s="61">
        <f t="shared" si="44"/>
        <v>2.5999999999999999E-2</v>
      </c>
      <c r="Z1366" s="61"/>
      <c r="AA1366" s="61"/>
      <c r="AB1366" s="61"/>
      <c r="AC1366" s="61"/>
    </row>
    <row r="1367" spans="1:29" x14ac:dyDescent="0.35">
      <c r="A1367" t="s">
        <v>111</v>
      </c>
      <c r="B1367" t="s">
        <v>112</v>
      </c>
      <c r="C1367" t="s">
        <v>7</v>
      </c>
      <c r="D1367" t="s">
        <v>52</v>
      </c>
      <c r="E1367" t="s">
        <v>2</v>
      </c>
      <c r="F1367" t="s">
        <v>63</v>
      </c>
      <c r="G1367" t="s">
        <v>53</v>
      </c>
      <c r="H1367">
        <v>571.05000000000007</v>
      </c>
      <c r="I1367">
        <v>634.5</v>
      </c>
      <c r="J1367">
        <v>705</v>
      </c>
      <c r="K1367">
        <v>845</v>
      </c>
      <c r="L1367" t="s">
        <v>48</v>
      </c>
      <c r="M1367" s="11">
        <v>26000</v>
      </c>
      <c r="Q1367" s="61" t="str">
        <f t="shared" si="43"/>
        <v>Tieto Sweden ABF4.1 Enterprisearkitekt</v>
      </c>
      <c r="R1367" s="61">
        <v>571</v>
      </c>
      <c r="S1367" s="61">
        <v>635</v>
      </c>
      <c r="T1367" s="61">
        <v>705</v>
      </c>
      <c r="U1367" s="61">
        <v>845</v>
      </c>
      <c r="W1367" s="61">
        <f t="shared" si="44"/>
        <v>2.5999999999999999E-2</v>
      </c>
      <c r="Z1367" s="61"/>
      <c r="AA1367" s="61"/>
      <c r="AB1367" s="61"/>
      <c r="AC1367" s="61"/>
    </row>
    <row r="1368" spans="1:29" x14ac:dyDescent="0.35">
      <c r="A1368" t="s">
        <v>111</v>
      </c>
      <c r="B1368" t="s">
        <v>112</v>
      </c>
      <c r="C1368" t="s">
        <v>7</v>
      </c>
      <c r="D1368" t="s">
        <v>52</v>
      </c>
      <c r="E1368" t="s">
        <v>2</v>
      </c>
      <c r="F1368" t="s">
        <v>63</v>
      </c>
      <c r="G1368" t="s">
        <v>54</v>
      </c>
      <c r="H1368">
        <v>571.05000000000007</v>
      </c>
      <c r="I1368">
        <v>634.5</v>
      </c>
      <c r="J1368">
        <v>705</v>
      </c>
      <c r="K1368">
        <v>845</v>
      </c>
      <c r="L1368" t="s">
        <v>48</v>
      </c>
      <c r="M1368" s="11">
        <v>26000</v>
      </c>
      <c r="Q1368" s="61" t="str">
        <f t="shared" si="43"/>
        <v>Tieto Sweden ABF4.2 Verksamhetsarkitekt</v>
      </c>
      <c r="R1368" s="61">
        <v>571</v>
      </c>
      <c r="S1368" s="61">
        <v>635</v>
      </c>
      <c r="T1368" s="61">
        <v>705</v>
      </c>
      <c r="U1368" s="61">
        <v>845</v>
      </c>
      <c r="W1368" s="61">
        <f t="shared" si="44"/>
        <v>2.5999999999999999E-2</v>
      </c>
      <c r="Z1368" s="61"/>
      <c r="AA1368" s="61"/>
      <c r="AB1368" s="61"/>
      <c r="AC1368" s="61"/>
    </row>
    <row r="1369" spans="1:29" x14ac:dyDescent="0.35">
      <c r="A1369" t="s">
        <v>111</v>
      </c>
      <c r="B1369" t="s">
        <v>112</v>
      </c>
      <c r="C1369" t="s">
        <v>7</v>
      </c>
      <c r="D1369" t="s">
        <v>52</v>
      </c>
      <c r="E1369" t="s">
        <v>2</v>
      </c>
      <c r="F1369" t="s">
        <v>63</v>
      </c>
      <c r="G1369" t="s">
        <v>55</v>
      </c>
      <c r="H1369">
        <v>571.05000000000007</v>
      </c>
      <c r="I1369">
        <v>634.5</v>
      </c>
      <c r="J1369">
        <v>705</v>
      </c>
      <c r="K1369">
        <v>845</v>
      </c>
      <c r="L1369" t="s">
        <v>48</v>
      </c>
      <c r="M1369" s="11">
        <v>26000</v>
      </c>
      <c r="Q1369" s="61" t="str">
        <f t="shared" si="43"/>
        <v>Tieto Sweden ABF4.3 Lösningsarkitekt</v>
      </c>
      <c r="R1369" s="61">
        <v>571</v>
      </c>
      <c r="S1369" s="61">
        <v>635</v>
      </c>
      <c r="T1369" s="61">
        <v>705</v>
      </c>
      <c r="U1369" s="61">
        <v>845</v>
      </c>
      <c r="W1369" s="61">
        <f t="shared" si="44"/>
        <v>2.5999999999999999E-2</v>
      </c>
      <c r="Z1369" s="61"/>
      <c r="AA1369" s="61"/>
      <c r="AB1369" s="61"/>
      <c r="AC1369" s="61"/>
    </row>
    <row r="1370" spans="1:29" x14ac:dyDescent="0.35">
      <c r="A1370" t="s">
        <v>111</v>
      </c>
      <c r="B1370" t="s">
        <v>112</v>
      </c>
      <c r="C1370" t="s">
        <v>7</v>
      </c>
      <c r="D1370" t="s">
        <v>52</v>
      </c>
      <c r="E1370" t="s">
        <v>2</v>
      </c>
      <c r="F1370" t="s">
        <v>63</v>
      </c>
      <c r="G1370" t="s">
        <v>56</v>
      </c>
      <c r="H1370">
        <v>571.05000000000007</v>
      </c>
      <c r="I1370">
        <v>634.5</v>
      </c>
      <c r="J1370">
        <v>705</v>
      </c>
      <c r="K1370">
        <v>845</v>
      </c>
      <c r="L1370" t="s">
        <v>48</v>
      </c>
      <c r="M1370" s="11">
        <v>26000</v>
      </c>
      <c r="Q1370" s="61" t="str">
        <f t="shared" si="43"/>
        <v>Tieto Sweden ABF4.4 Mjukvaruarkitekt</v>
      </c>
      <c r="R1370" s="61">
        <v>571</v>
      </c>
      <c r="S1370" s="61">
        <v>635</v>
      </c>
      <c r="T1370" s="61">
        <v>705</v>
      </c>
      <c r="U1370" s="61">
        <v>845</v>
      </c>
      <c r="W1370" s="61">
        <f t="shared" si="44"/>
        <v>2.5999999999999999E-2</v>
      </c>
      <c r="Z1370" s="61"/>
      <c r="AA1370" s="61"/>
      <c r="AB1370" s="61"/>
      <c r="AC1370" s="61"/>
    </row>
    <row r="1371" spans="1:29" x14ac:dyDescent="0.35">
      <c r="A1371" t="s">
        <v>111</v>
      </c>
      <c r="B1371" t="s">
        <v>112</v>
      </c>
      <c r="C1371" t="s">
        <v>7</v>
      </c>
      <c r="D1371" t="s">
        <v>52</v>
      </c>
      <c r="E1371" t="s">
        <v>2</v>
      </c>
      <c r="F1371" t="s">
        <v>63</v>
      </c>
      <c r="G1371" t="s">
        <v>57</v>
      </c>
      <c r="H1371">
        <v>571.05000000000007</v>
      </c>
      <c r="I1371">
        <v>634.5</v>
      </c>
      <c r="J1371">
        <v>705</v>
      </c>
      <c r="K1371">
        <v>845</v>
      </c>
      <c r="L1371" t="s">
        <v>48</v>
      </c>
      <c r="M1371" s="11">
        <v>26000</v>
      </c>
      <c r="Q1371" s="61" t="str">
        <f t="shared" si="43"/>
        <v>Tieto Sweden ABF4.5 Infrastrukturarkitekt</v>
      </c>
      <c r="R1371" s="61">
        <v>571</v>
      </c>
      <c r="S1371" s="61">
        <v>635</v>
      </c>
      <c r="T1371" s="61">
        <v>705</v>
      </c>
      <c r="U1371" s="61">
        <v>845</v>
      </c>
      <c r="W1371" s="61">
        <f t="shared" si="44"/>
        <v>2.5999999999999999E-2</v>
      </c>
      <c r="Z1371" s="61"/>
      <c r="AA1371" s="61"/>
      <c r="AB1371" s="61"/>
      <c r="AC1371" s="61"/>
    </row>
    <row r="1372" spans="1:29" x14ac:dyDescent="0.35">
      <c r="A1372" t="s">
        <v>111</v>
      </c>
      <c r="B1372" t="s">
        <v>112</v>
      </c>
      <c r="C1372" t="s">
        <v>7</v>
      </c>
      <c r="D1372" t="s">
        <v>58</v>
      </c>
      <c r="E1372" t="s">
        <v>2</v>
      </c>
      <c r="F1372" t="s">
        <v>63</v>
      </c>
      <c r="G1372" t="s">
        <v>22</v>
      </c>
      <c r="H1372">
        <v>486</v>
      </c>
      <c r="I1372">
        <v>540</v>
      </c>
      <c r="J1372">
        <v>715</v>
      </c>
      <c r="K1372">
        <v>870</v>
      </c>
      <c r="L1372" t="s">
        <v>48</v>
      </c>
      <c r="M1372" s="11">
        <v>26000</v>
      </c>
      <c r="Q1372" s="61" t="str">
        <f t="shared" si="43"/>
        <v>Tieto Sweden ABF5.1 Säkerhetsstrateg/Säkerhetsanalytiker</v>
      </c>
      <c r="R1372" s="61">
        <v>486</v>
      </c>
      <c r="S1372" s="61">
        <v>540</v>
      </c>
      <c r="T1372" s="61">
        <v>715</v>
      </c>
      <c r="U1372" s="61">
        <v>870</v>
      </c>
      <c r="W1372" s="61">
        <f t="shared" si="44"/>
        <v>2.5999999999999999E-2</v>
      </c>
      <c r="Z1372" s="61"/>
      <c r="AA1372" s="61"/>
      <c r="AB1372" s="61"/>
      <c r="AC1372" s="61"/>
    </row>
    <row r="1373" spans="1:29" x14ac:dyDescent="0.35">
      <c r="A1373" t="s">
        <v>111</v>
      </c>
      <c r="B1373" t="s">
        <v>112</v>
      </c>
      <c r="C1373" t="s">
        <v>7</v>
      </c>
      <c r="D1373" t="s">
        <v>58</v>
      </c>
      <c r="E1373" t="s">
        <v>2</v>
      </c>
      <c r="F1373" t="s">
        <v>63</v>
      </c>
      <c r="G1373" t="s">
        <v>23</v>
      </c>
      <c r="H1373">
        <v>486</v>
      </c>
      <c r="I1373">
        <v>540</v>
      </c>
      <c r="J1373">
        <v>715</v>
      </c>
      <c r="K1373">
        <v>870</v>
      </c>
      <c r="L1373" t="s">
        <v>48</v>
      </c>
      <c r="M1373" s="11">
        <v>26000</v>
      </c>
      <c r="Q1373" s="61" t="str">
        <f t="shared" si="43"/>
        <v>Tieto Sweden ABF5.2 Risk Management</v>
      </c>
      <c r="R1373" s="61">
        <v>486</v>
      </c>
      <c r="S1373" s="61">
        <v>540</v>
      </c>
      <c r="T1373" s="61">
        <v>715</v>
      </c>
      <c r="U1373" s="61">
        <v>870</v>
      </c>
      <c r="W1373" s="61">
        <f t="shared" si="44"/>
        <v>2.5999999999999999E-2</v>
      </c>
      <c r="Z1373" s="61"/>
      <c r="AA1373" s="61"/>
      <c r="AB1373" s="61"/>
      <c r="AC1373" s="61"/>
    </row>
    <row r="1374" spans="1:29" x14ac:dyDescent="0.35">
      <c r="A1374" t="s">
        <v>111</v>
      </c>
      <c r="B1374" t="s">
        <v>112</v>
      </c>
      <c r="C1374" t="s">
        <v>7</v>
      </c>
      <c r="D1374" t="s">
        <v>58</v>
      </c>
      <c r="E1374" t="s">
        <v>3</v>
      </c>
      <c r="F1374" t="s">
        <v>63</v>
      </c>
      <c r="G1374" t="s">
        <v>24</v>
      </c>
      <c r="H1374">
        <v>463.5</v>
      </c>
      <c r="I1374">
        <v>515</v>
      </c>
      <c r="J1374">
        <v>640</v>
      </c>
      <c r="K1374">
        <v>725</v>
      </c>
      <c r="L1374" t="s">
        <v>48</v>
      </c>
      <c r="M1374" s="11">
        <v>26000</v>
      </c>
      <c r="Q1374" s="61" t="str">
        <f t="shared" si="43"/>
        <v>Tieto Sweden ABF5.3 Säkerhetstekniker</v>
      </c>
      <c r="R1374" s="61">
        <v>464</v>
      </c>
      <c r="S1374" s="61">
        <v>515</v>
      </c>
      <c r="T1374" s="61">
        <v>640</v>
      </c>
      <c r="U1374" s="61">
        <v>725</v>
      </c>
      <c r="W1374" s="61">
        <f t="shared" si="44"/>
        <v>2.5999999999999999E-2</v>
      </c>
      <c r="Z1374" s="61"/>
      <c r="AA1374" s="61"/>
      <c r="AB1374" s="61"/>
      <c r="AC1374" s="61"/>
    </row>
    <row r="1375" spans="1:29" x14ac:dyDescent="0.35">
      <c r="A1375" t="s">
        <v>111</v>
      </c>
      <c r="B1375" t="s">
        <v>112</v>
      </c>
      <c r="C1375" t="s">
        <v>7</v>
      </c>
      <c r="D1375" t="s">
        <v>59</v>
      </c>
      <c r="E1375" t="s">
        <v>2</v>
      </c>
      <c r="F1375" t="s">
        <v>63</v>
      </c>
      <c r="G1375" t="s">
        <v>60</v>
      </c>
      <c r="H1375">
        <v>463.5</v>
      </c>
      <c r="I1375">
        <v>515</v>
      </c>
      <c r="J1375">
        <v>685</v>
      </c>
      <c r="K1375">
        <v>805</v>
      </c>
      <c r="L1375" t="s">
        <v>48</v>
      </c>
      <c r="M1375" s="11">
        <v>26000</v>
      </c>
      <c r="Q1375" s="61" t="str">
        <f t="shared" si="43"/>
        <v>Tieto Sweden ABF6.1 Webbstrateg</v>
      </c>
      <c r="R1375" s="61">
        <v>464</v>
      </c>
      <c r="S1375" s="61">
        <v>515</v>
      </c>
      <c r="T1375" s="61">
        <v>685</v>
      </c>
      <c r="U1375" s="61">
        <v>805</v>
      </c>
      <c r="W1375" s="61">
        <f t="shared" si="44"/>
        <v>2.5999999999999999E-2</v>
      </c>
      <c r="Z1375" s="61"/>
      <c r="AA1375" s="61"/>
      <c r="AB1375" s="61"/>
      <c r="AC1375" s="61"/>
    </row>
    <row r="1376" spans="1:29" x14ac:dyDescent="0.35">
      <c r="A1376" t="s">
        <v>111</v>
      </c>
      <c r="B1376" t="s">
        <v>112</v>
      </c>
      <c r="C1376" t="s">
        <v>7</v>
      </c>
      <c r="D1376" t="s">
        <v>59</v>
      </c>
      <c r="E1376" t="s">
        <v>2</v>
      </c>
      <c r="F1376" t="s">
        <v>63</v>
      </c>
      <c r="G1376" t="s">
        <v>25</v>
      </c>
      <c r="H1376">
        <v>463.5</v>
      </c>
      <c r="I1376">
        <v>515</v>
      </c>
      <c r="J1376">
        <v>685</v>
      </c>
      <c r="K1376">
        <v>805</v>
      </c>
      <c r="L1376" t="s">
        <v>48</v>
      </c>
      <c r="M1376" s="11">
        <v>26000</v>
      </c>
      <c r="Q1376" s="61" t="str">
        <f t="shared" si="43"/>
        <v>Tieto Sweden ABF6.2 Interaktionsdesigner</v>
      </c>
      <c r="R1376" s="61">
        <v>464</v>
      </c>
      <c r="S1376" s="61">
        <v>515</v>
      </c>
      <c r="T1376" s="61">
        <v>685</v>
      </c>
      <c r="U1376" s="61">
        <v>805</v>
      </c>
      <c r="W1376" s="61">
        <f t="shared" si="44"/>
        <v>2.5999999999999999E-2</v>
      </c>
      <c r="Z1376" s="61"/>
      <c r="AA1376" s="61"/>
      <c r="AB1376" s="61"/>
      <c r="AC1376" s="61"/>
    </row>
    <row r="1377" spans="1:29" x14ac:dyDescent="0.35">
      <c r="A1377" t="s">
        <v>111</v>
      </c>
      <c r="B1377" t="s">
        <v>112</v>
      </c>
      <c r="C1377" t="s">
        <v>7</v>
      </c>
      <c r="D1377" t="s">
        <v>59</v>
      </c>
      <c r="E1377" t="s">
        <v>2</v>
      </c>
      <c r="F1377" t="s">
        <v>63</v>
      </c>
      <c r="G1377" t="s">
        <v>26</v>
      </c>
      <c r="H1377">
        <v>463.5</v>
      </c>
      <c r="I1377">
        <v>515</v>
      </c>
      <c r="J1377">
        <v>685</v>
      </c>
      <c r="K1377">
        <v>805</v>
      </c>
      <c r="L1377" t="s">
        <v>48</v>
      </c>
      <c r="M1377" s="11">
        <v>26000</v>
      </c>
      <c r="Q1377" s="61" t="str">
        <f t="shared" si="43"/>
        <v>Tieto Sweden ABF6.3 Grafisk formgivare</v>
      </c>
      <c r="R1377" s="61">
        <v>464</v>
      </c>
      <c r="S1377" s="61">
        <v>515</v>
      </c>
      <c r="T1377" s="61">
        <v>685</v>
      </c>
      <c r="U1377" s="61">
        <v>805</v>
      </c>
      <c r="W1377" s="61">
        <f t="shared" si="44"/>
        <v>2.5999999999999999E-2</v>
      </c>
      <c r="Z1377" s="61"/>
      <c r="AA1377" s="61"/>
      <c r="AB1377" s="61"/>
      <c r="AC1377" s="61"/>
    </row>
    <row r="1378" spans="1:29" x14ac:dyDescent="0.35">
      <c r="A1378" t="s">
        <v>111</v>
      </c>
      <c r="B1378" t="s">
        <v>112</v>
      </c>
      <c r="C1378" t="s">
        <v>7</v>
      </c>
      <c r="D1378" t="s">
        <v>59</v>
      </c>
      <c r="E1378" t="s">
        <v>3</v>
      </c>
      <c r="F1378" t="s">
        <v>63</v>
      </c>
      <c r="G1378" t="s">
        <v>27</v>
      </c>
      <c r="H1378">
        <v>409.5</v>
      </c>
      <c r="I1378">
        <v>455</v>
      </c>
      <c r="J1378">
        <v>620</v>
      </c>
      <c r="K1378">
        <v>715</v>
      </c>
      <c r="L1378" t="s">
        <v>48</v>
      </c>
      <c r="M1378" s="11">
        <v>26000</v>
      </c>
      <c r="Q1378" s="61" t="str">
        <f t="shared" si="43"/>
        <v>Tieto Sweden ABF6.4 Testare av användbarhet</v>
      </c>
      <c r="R1378" s="61">
        <v>410</v>
      </c>
      <c r="S1378" s="61">
        <v>455</v>
      </c>
      <c r="T1378" s="61">
        <v>620</v>
      </c>
      <c r="U1378" s="61">
        <v>715</v>
      </c>
      <c r="W1378" s="61">
        <f t="shared" si="44"/>
        <v>2.5999999999999999E-2</v>
      </c>
      <c r="Z1378" s="61"/>
      <c r="AA1378" s="61"/>
      <c r="AB1378" s="61"/>
      <c r="AC1378" s="61"/>
    </row>
    <row r="1379" spans="1:29" x14ac:dyDescent="0.35">
      <c r="A1379" t="s">
        <v>111</v>
      </c>
      <c r="B1379" t="s">
        <v>112</v>
      </c>
      <c r="C1379" t="s">
        <v>7</v>
      </c>
      <c r="D1379" t="s">
        <v>61</v>
      </c>
      <c r="E1379" t="s">
        <v>2</v>
      </c>
      <c r="F1379" t="s">
        <v>63</v>
      </c>
      <c r="G1379" t="s">
        <v>62</v>
      </c>
      <c r="H1379">
        <v>387</v>
      </c>
      <c r="I1379">
        <v>430</v>
      </c>
      <c r="J1379">
        <v>530</v>
      </c>
      <c r="K1379">
        <v>620</v>
      </c>
      <c r="L1379" t="s">
        <v>48</v>
      </c>
      <c r="M1379" s="11">
        <v>26000</v>
      </c>
      <c r="Q1379" s="61" t="str">
        <f t="shared" si="43"/>
        <v>Tieto Sweden ABF7.1 Teknikstöd – på plats</v>
      </c>
      <c r="R1379" s="61">
        <v>387</v>
      </c>
      <c r="S1379" s="61">
        <v>430</v>
      </c>
      <c r="T1379" s="61">
        <v>530</v>
      </c>
      <c r="U1379" s="61">
        <v>620</v>
      </c>
      <c r="W1379" s="61">
        <f t="shared" si="44"/>
        <v>2.5999999999999999E-2</v>
      </c>
      <c r="Z1379" s="61"/>
      <c r="AA1379" s="61"/>
      <c r="AB1379" s="61"/>
      <c r="AC1379" s="61"/>
    </row>
    <row r="1380" spans="1:29" x14ac:dyDescent="0.35">
      <c r="A1380" t="s">
        <v>111</v>
      </c>
      <c r="B1380" t="s">
        <v>112</v>
      </c>
      <c r="C1380" t="s">
        <v>8</v>
      </c>
      <c r="D1380" t="s">
        <v>47</v>
      </c>
      <c r="E1380" t="s">
        <v>2</v>
      </c>
      <c r="F1380" t="s">
        <v>63</v>
      </c>
      <c r="G1380" t="s">
        <v>10</v>
      </c>
      <c r="H1380">
        <v>599.4</v>
      </c>
      <c r="I1380">
        <v>666</v>
      </c>
      <c r="J1380">
        <v>740</v>
      </c>
      <c r="K1380">
        <v>900</v>
      </c>
      <c r="L1380" t="s">
        <v>48</v>
      </c>
      <c r="M1380" s="11">
        <v>22000</v>
      </c>
      <c r="Q1380" s="61" t="str">
        <f t="shared" si="43"/>
        <v>Tieto Sweden ABG1.1 IT- eller Digitaliseringsstrateg</v>
      </c>
      <c r="R1380" s="61">
        <v>599</v>
      </c>
      <c r="S1380" s="61">
        <v>666</v>
      </c>
      <c r="T1380" s="61">
        <v>740</v>
      </c>
      <c r="U1380" s="61">
        <v>900</v>
      </c>
      <c r="W1380" s="61">
        <f t="shared" si="44"/>
        <v>2.1999999999999999E-2</v>
      </c>
      <c r="Z1380" s="61"/>
      <c r="AA1380" s="61"/>
      <c r="AB1380" s="61"/>
      <c r="AC1380" s="61"/>
    </row>
    <row r="1381" spans="1:29" x14ac:dyDescent="0.35">
      <c r="A1381" t="s">
        <v>111</v>
      </c>
      <c r="B1381" t="s">
        <v>112</v>
      </c>
      <c r="C1381" t="s">
        <v>8</v>
      </c>
      <c r="D1381" t="s">
        <v>47</v>
      </c>
      <c r="E1381" t="s">
        <v>2</v>
      </c>
      <c r="F1381" t="s">
        <v>63</v>
      </c>
      <c r="G1381" t="s">
        <v>11</v>
      </c>
      <c r="H1381">
        <v>599.4</v>
      </c>
      <c r="I1381">
        <v>666</v>
      </c>
      <c r="J1381">
        <v>740</v>
      </c>
      <c r="K1381">
        <v>900</v>
      </c>
      <c r="L1381" t="s">
        <v>48</v>
      </c>
      <c r="M1381" s="11">
        <v>22000</v>
      </c>
      <c r="Q1381" s="61" t="str">
        <f t="shared" si="43"/>
        <v>Tieto Sweden ABG1.2 Modelleringsledare</v>
      </c>
      <c r="R1381" s="61">
        <v>599</v>
      </c>
      <c r="S1381" s="61">
        <v>666</v>
      </c>
      <c r="T1381" s="61">
        <v>740</v>
      </c>
      <c r="U1381" s="61">
        <v>900</v>
      </c>
      <c r="W1381" s="61">
        <f t="shared" si="44"/>
        <v>2.1999999999999999E-2</v>
      </c>
      <c r="Z1381" s="61"/>
      <c r="AA1381" s="61"/>
      <c r="AB1381" s="61"/>
      <c r="AC1381" s="61"/>
    </row>
    <row r="1382" spans="1:29" x14ac:dyDescent="0.35">
      <c r="A1382" t="s">
        <v>111</v>
      </c>
      <c r="B1382" t="s">
        <v>112</v>
      </c>
      <c r="C1382" t="s">
        <v>8</v>
      </c>
      <c r="D1382" t="s">
        <v>47</v>
      </c>
      <c r="E1382" t="s">
        <v>2</v>
      </c>
      <c r="F1382" t="s">
        <v>63</v>
      </c>
      <c r="G1382" t="s">
        <v>49</v>
      </c>
      <c r="H1382">
        <v>599.4</v>
      </c>
      <c r="I1382">
        <v>666</v>
      </c>
      <c r="J1382">
        <v>740</v>
      </c>
      <c r="K1382">
        <v>900</v>
      </c>
      <c r="L1382" t="s">
        <v>48</v>
      </c>
      <c r="M1382" s="11">
        <v>22000</v>
      </c>
      <c r="Q1382" s="61" t="str">
        <f t="shared" si="43"/>
        <v>Tieto Sweden ABG1.3 Kravställare/Kravanalytiker</v>
      </c>
      <c r="R1382" s="61">
        <v>599</v>
      </c>
      <c r="S1382" s="61">
        <v>666</v>
      </c>
      <c r="T1382" s="61">
        <v>740</v>
      </c>
      <c r="U1382" s="61">
        <v>900</v>
      </c>
      <c r="W1382" s="61">
        <f t="shared" si="44"/>
        <v>2.1999999999999999E-2</v>
      </c>
      <c r="Z1382" s="61"/>
      <c r="AA1382" s="61"/>
      <c r="AB1382" s="61"/>
      <c r="AC1382" s="61"/>
    </row>
    <row r="1383" spans="1:29" x14ac:dyDescent="0.35">
      <c r="A1383" t="s">
        <v>111</v>
      </c>
      <c r="B1383" t="s">
        <v>112</v>
      </c>
      <c r="C1383" t="s">
        <v>8</v>
      </c>
      <c r="D1383" t="s">
        <v>47</v>
      </c>
      <c r="E1383" t="s">
        <v>2</v>
      </c>
      <c r="F1383" t="s">
        <v>63</v>
      </c>
      <c r="G1383" t="s">
        <v>12</v>
      </c>
      <c r="H1383">
        <v>599.4</v>
      </c>
      <c r="I1383">
        <v>666</v>
      </c>
      <c r="J1383">
        <v>740</v>
      </c>
      <c r="K1383">
        <v>900</v>
      </c>
      <c r="L1383" t="s">
        <v>48</v>
      </c>
      <c r="M1383" s="11">
        <v>22000</v>
      </c>
      <c r="Q1383" s="61" t="str">
        <f t="shared" si="43"/>
        <v>Tieto Sweden ABG1.4 Metodstöd</v>
      </c>
      <c r="R1383" s="61">
        <v>599</v>
      </c>
      <c r="S1383" s="61">
        <v>666</v>
      </c>
      <c r="T1383" s="61">
        <v>740</v>
      </c>
      <c r="U1383" s="61">
        <v>900</v>
      </c>
      <c r="W1383" s="61">
        <f t="shared" si="44"/>
        <v>2.1999999999999999E-2</v>
      </c>
      <c r="Z1383" s="61"/>
      <c r="AA1383" s="61"/>
      <c r="AB1383" s="61"/>
      <c r="AC1383" s="61"/>
    </row>
    <row r="1384" spans="1:29" x14ac:dyDescent="0.35">
      <c r="A1384" t="s">
        <v>111</v>
      </c>
      <c r="B1384" t="s">
        <v>112</v>
      </c>
      <c r="C1384" t="s">
        <v>8</v>
      </c>
      <c r="D1384" t="s">
        <v>50</v>
      </c>
      <c r="E1384" t="s">
        <v>2</v>
      </c>
      <c r="F1384" t="s">
        <v>63</v>
      </c>
      <c r="G1384" t="s">
        <v>13</v>
      </c>
      <c r="H1384">
        <v>504</v>
      </c>
      <c r="I1384">
        <v>560</v>
      </c>
      <c r="J1384">
        <v>740</v>
      </c>
      <c r="K1384">
        <v>900</v>
      </c>
      <c r="L1384" t="s">
        <v>48</v>
      </c>
      <c r="M1384" s="11">
        <v>22000</v>
      </c>
      <c r="Q1384" s="61" t="str">
        <f t="shared" si="43"/>
        <v>Tieto Sweden ABG2.1 Projektledare</v>
      </c>
      <c r="R1384" s="61">
        <v>504</v>
      </c>
      <c r="S1384" s="61">
        <v>560</v>
      </c>
      <c r="T1384" s="61">
        <v>740</v>
      </c>
      <c r="U1384" s="61">
        <v>900</v>
      </c>
      <c r="W1384" s="61">
        <f t="shared" si="44"/>
        <v>2.1999999999999999E-2</v>
      </c>
      <c r="Z1384" s="61"/>
      <c r="AA1384" s="61"/>
      <c r="AB1384" s="61"/>
      <c r="AC1384" s="61"/>
    </row>
    <row r="1385" spans="1:29" x14ac:dyDescent="0.35">
      <c r="A1385" t="s">
        <v>111</v>
      </c>
      <c r="B1385" t="s">
        <v>112</v>
      </c>
      <c r="C1385" t="s">
        <v>8</v>
      </c>
      <c r="D1385" t="s">
        <v>50</v>
      </c>
      <c r="E1385" t="s">
        <v>2</v>
      </c>
      <c r="F1385" t="s">
        <v>63</v>
      </c>
      <c r="G1385" t="s">
        <v>14</v>
      </c>
      <c r="H1385">
        <v>504</v>
      </c>
      <c r="I1385">
        <v>560</v>
      </c>
      <c r="J1385">
        <v>740</v>
      </c>
      <c r="K1385">
        <v>900</v>
      </c>
      <c r="L1385" t="s">
        <v>48</v>
      </c>
      <c r="M1385" s="11">
        <v>22000</v>
      </c>
      <c r="Q1385" s="61" t="str">
        <f t="shared" si="43"/>
        <v>Tieto Sweden ABG2.2 Teknisk projektledare</v>
      </c>
      <c r="R1385" s="61">
        <v>504</v>
      </c>
      <c r="S1385" s="61">
        <v>560</v>
      </c>
      <c r="T1385" s="61">
        <v>740</v>
      </c>
      <c r="U1385" s="61">
        <v>900</v>
      </c>
      <c r="W1385" s="61">
        <f t="shared" si="44"/>
        <v>2.1999999999999999E-2</v>
      </c>
      <c r="Z1385" s="61"/>
      <c r="AA1385" s="61"/>
      <c r="AB1385" s="61"/>
      <c r="AC1385" s="61"/>
    </row>
    <row r="1386" spans="1:29" x14ac:dyDescent="0.35">
      <c r="A1386" t="s">
        <v>111</v>
      </c>
      <c r="B1386" t="s">
        <v>112</v>
      </c>
      <c r="C1386" t="s">
        <v>8</v>
      </c>
      <c r="D1386" t="s">
        <v>50</v>
      </c>
      <c r="E1386" t="s">
        <v>2</v>
      </c>
      <c r="F1386" t="s">
        <v>63</v>
      </c>
      <c r="G1386" t="s">
        <v>15</v>
      </c>
      <c r="H1386">
        <v>504</v>
      </c>
      <c r="I1386">
        <v>560</v>
      </c>
      <c r="J1386">
        <v>740</v>
      </c>
      <c r="K1386">
        <v>900</v>
      </c>
      <c r="L1386" t="s">
        <v>48</v>
      </c>
      <c r="M1386" s="11">
        <v>22000</v>
      </c>
      <c r="Q1386" s="61" t="str">
        <f t="shared" si="43"/>
        <v>Tieto Sweden ABG2.3 Process-/Förändringsledare</v>
      </c>
      <c r="R1386" s="61">
        <v>504</v>
      </c>
      <c r="S1386" s="61">
        <v>560</v>
      </c>
      <c r="T1386" s="61">
        <v>740</v>
      </c>
      <c r="U1386" s="61">
        <v>900</v>
      </c>
      <c r="W1386" s="61">
        <f t="shared" si="44"/>
        <v>2.1999999999999999E-2</v>
      </c>
      <c r="Z1386" s="61"/>
      <c r="AA1386" s="61"/>
      <c r="AB1386" s="61"/>
      <c r="AC1386" s="61"/>
    </row>
    <row r="1387" spans="1:29" x14ac:dyDescent="0.35">
      <c r="A1387" t="s">
        <v>111</v>
      </c>
      <c r="B1387" t="s">
        <v>112</v>
      </c>
      <c r="C1387" t="s">
        <v>8</v>
      </c>
      <c r="D1387" t="s">
        <v>50</v>
      </c>
      <c r="E1387" t="s">
        <v>2</v>
      </c>
      <c r="F1387" t="s">
        <v>63</v>
      </c>
      <c r="G1387" t="s">
        <v>16</v>
      </c>
      <c r="H1387">
        <v>504</v>
      </c>
      <c r="I1387">
        <v>560</v>
      </c>
      <c r="J1387">
        <v>740</v>
      </c>
      <c r="K1387">
        <v>900</v>
      </c>
      <c r="L1387" t="s">
        <v>48</v>
      </c>
      <c r="M1387" s="11">
        <v>22000</v>
      </c>
      <c r="Q1387" s="61" t="str">
        <f t="shared" si="43"/>
        <v>Tieto Sweden ABG2.4 Testledare</v>
      </c>
      <c r="R1387" s="61">
        <v>504</v>
      </c>
      <c r="S1387" s="61">
        <v>560</v>
      </c>
      <c r="T1387" s="61">
        <v>740</v>
      </c>
      <c r="U1387" s="61">
        <v>900</v>
      </c>
      <c r="W1387" s="61">
        <f t="shared" si="44"/>
        <v>2.1999999999999999E-2</v>
      </c>
      <c r="Z1387" s="61"/>
      <c r="AA1387" s="61"/>
      <c r="AB1387" s="61"/>
      <c r="AC1387" s="61"/>
    </row>
    <row r="1388" spans="1:29" x14ac:dyDescent="0.35">
      <c r="A1388" t="s">
        <v>111</v>
      </c>
      <c r="B1388" t="s">
        <v>112</v>
      </c>
      <c r="C1388" t="s">
        <v>8</v>
      </c>
      <c r="D1388" t="s">
        <v>50</v>
      </c>
      <c r="E1388" t="s">
        <v>2</v>
      </c>
      <c r="F1388" t="s">
        <v>63</v>
      </c>
      <c r="G1388" t="s">
        <v>17</v>
      </c>
      <c r="H1388">
        <v>504</v>
      </c>
      <c r="I1388">
        <v>560</v>
      </c>
      <c r="J1388">
        <v>740</v>
      </c>
      <c r="K1388">
        <v>900</v>
      </c>
      <c r="L1388" t="s">
        <v>48</v>
      </c>
      <c r="M1388" s="11">
        <v>22000</v>
      </c>
      <c r="Q1388" s="61" t="str">
        <f t="shared" si="43"/>
        <v>Tieto Sweden ABG2.5 IT-controller</v>
      </c>
      <c r="R1388" s="61">
        <v>504</v>
      </c>
      <c r="S1388" s="61">
        <v>560</v>
      </c>
      <c r="T1388" s="61">
        <v>740</v>
      </c>
      <c r="U1388" s="61">
        <v>900</v>
      </c>
      <c r="W1388" s="61">
        <f t="shared" si="44"/>
        <v>2.1999999999999999E-2</v>
      </c>
      <c r="Z1388" s="61"/>
      <c r="AA1388" s="61"/>
      <c r="AB1388" s="61"/>
      <c r="AC1388" s="61"/>
    </row>
    <row r="1389" spans="1:29" x14ac:dyDescent="0.35">
      <c r="A1389" t="s">
        <v>111</v>
      </c>
      <c r="B1389" t="s">
        <v>112</v>
      </c>
      <c r="C1389" t="s">
        <v>8</v>
      </c>
      <c r="D1389" t="s">
        <v>51</v>
      </c>
      <c r="E1389" t="s">
        <v>2</v>
      </c>
      <c r="F1389" t="s">
        <v>63</v>
      </c>
      <c r="G1389" t="s">
        <v>18</v>
      </c>
      <c r="H1389">
        <v>423</v>
      </c>
      <c r="I1389">
        <v>470</v>
      </c>
      <c r="J1389">
        <v>640</v>
      </c>
      <c r="K1389">
        <v>730</v>
      </c>
      <c r="L1389" t="s">
        <v>48</v>
      </c>
      <c r="M1389" s="11">
        <v>22000</v>
      </c>
      <c r="Q1389" s="61" t="str">
        <f t="shared" si="43"/>
        <v>Tieto Sweden ABG3.1 Systemutvecklare</v>
      </c>
      <c r="R1389" s="61">
        <v>423</v>
      </c>
      <c r="S1389" s="61">
        <v>470</v>
      </c>
      <c r="T1389" s="61">
        <v>640</v>
      </c>
      <c r="U1389" s="61">
        <v>730</v>
      </c>
      <c r="W1389" s="61">
        <f t="shared" si="44"/>
        <v>2.1999999999999999E-2</v>
      </c>
      <c r="Z1389" s="61"/>
      <c r="AA1389" s="61"/>
      <c r="AB1389" s="61"/>
      <c r="AC1389" s="61"/>
    </row>
    <row r="1390" spans="1:29" x14ac:dyDescent="0.35">
      <c r="A1390" t="s">
        <v>111</v>
      </c>
      <c r="B1390" t="s">
        <v>112</v>
      </c>
      <c r="C1390" t="s">
        <v>8</v>
      </c>
      <c r="D1390" t="s">
        <v>51</v>
      </c>
      <c r="E1390" t="s">
        <v>2</v>
      </c>
      <c r="F1390" t="s">
        <v>63</v>
      </c>
      <c r="G1390" t="s">
        <v>19</v>
      </c>
      <c r="H1390">
        <v>423</v>
      </c>
      <c r="I1390">
        <v>470</v>
      </c>
      <c r="J1390">
        <v>640</v>
      </c>
      <c r="K1390">
        <v>730</v>
      </c>
      <c r="L1390" t="s">
        <v>48</v>
      </c>
      <c r="M1390" s="11">
        <v>22000</v>
      </c>
      <c r="Q1390" s="61" t="str">
        <f t="shared" si="43"/>
        <v>Tieto Sweden ABG3.2 Systemintegratör</v>
      </c>
      <c r="R1390" s="61">
        <v>423</v>
      </c>
      <c r="S1390" s="61">
        <v>470</v>
      </c>
      <c r="T1390" s="61">
        <v>640</v>
      </c>
      <c r="U1390" s="61">
        <v>730</v>
      </c>
      <c r="W1390" s="61">
        <f t="shared" si="44"/>
        <v>2.1999999999999999E-2</v>
      </c>
      <c r="Z1390" s="61"/>
      <c r="AA1390" s="61"/>
      <c r="AB1390" s="61"/>
      <c r="AC1390" s="61"/>
    </row>
    <row r="1391" spans="1:29" x14ac:dyDescent="0.35">
      <c r="A1391" t="s">
        <v>111</v>
      </c>
      <c r="B1391" t="s">
        <v>112</v>
      </c>
      <c r="C1391" t="s">
        <v>8</v>
      </c>
      <c r="D1391" t="s">
        <v>51</v>
      </c>
      <c r="E1391" t="s">
        <v>3</v>
      </c>
      <c r="F1391" t="s">
        <v>63</v>
      </c>
      <c r="G1391" t="s">
        <v>20</v>
      </c>
      <c r="H1391">
        <v>423</v>
      </c>
      <c r="I1391">
        <v>470</v>
      </c>
      <c r="J1391">
        <v>640</v>
      </c>
      <c r="K1391">
        <v>730</v>
      </c>
      <c r="L1391" t="s">
        <v>48</v>
      </c>
      <c r="M1391" s="11">
        <v>22000</v>
      </c>
      <c r="Q1391" s="61" t="str">
        <f t="shared" si="43"/>
        <v>Tieto Sweden ABG3.3 Tekniker</v>
      </c>
      <c r="R1391" s="61">
        <v>423</v>
      </c>
      <c r="S1391" s="61">
        <v>470</v>
      </c>
      <c r="T1391" s="61">
        <v>640</v>
      </c>
      <c r="U1391" s="61">
        <v>730</v>
      </c>
      <c r="W1391" s="61">
        <f t="shared" si="44"/>
        <v>2.1999999999999999E-2</v>
      </c>
      <c r="Z1391" s="61"/>
      <c r="AA1391" s="61"/>
      <c r="AB1391" s="61"/>
      <c r="AC1391" s="61"/>
    </row>
    <row r="1392" spans="1:29" x14ac:dyDescent="0.35">
      <c r="A1392" t="s">
        <v>111</v>
      </c>
      <c r="B1392" t="s">
        <v>112</v>
      </c>
      <c r="C1392" t="s">
        <v>8</v>
      </c>
      <c r="D1392" t="s">
        <v>51</v>
      </c>
      <c r="E1392" t="s">
        <v>3</v>
      </c>
      <c r="F1392" t="s">
        <v>63</v>
      </c>
      <c r="G1392" t="s">
        <v>21</v>
      </c>
      <c r="H1392">
        <v>423</v>
      </c>
      <c r="I1392">
        <v>470</v>
      </c>
      <c r="J1392">
        <v>640</v>
      </c>
      <c r="K1392">
        <v>730</v>
      </c>
      <c r="L1392" t="s">
        <v>48</v>
      </c>
      <c r="M1392" s="11">
        <v>22000</v>
      </c>
      <c r="Q1392" s="61" t="str">
        <f t="shared" si="43"/>
        <v>Tieto Sweden ABG3.4 Testare</v>
      </c>
      <c r="R1392" s="61">
        <v>423</v>
      </c>
      <c r="S1392" s="61">
        <v>470</v>
      </c>
      <c r="T1392" s="61">
        <v>640</v>
      </c>
      <c r="U1392" s="61">
        <v>730</v>
      </c>
      <c r="W1392" s="61">
        <f t="shared" si="44"/>
        <v>2.1999999999999999E-2</v>
      </c>
      <c r="Z1392" s="61"/>
      <c r="AA1392" s="61"/>
      <c r="AB1392" s="61"/>
      <c r="AC1392" s="61"/>
    </row>
    <row r="1393" spans="1:29" x14ac:dyDescent="0.35">
      <c r="A1393" t="s">
        <v>111</v>
      </c>
      <c r="B1393" t="s">
        <v>112</v>
      </c>
      <c r="C1393" t="s">
        <v>8</v>
      </c>
      <c r="D1393" t="s">
        <v>52</v>
      </c>
      <c r="E1393" t="s">
        <v>2</v>
      </c>
      <c r="F1393" t="s">
        <v>63</v>
      </c>
      <c r="G1393" t="s">
        <v>53</v>
      </c>
      <c r="H1393">
        <v>591.30000000000007</v>
      </c>
      <c r="I1393">
        <v>657</v>
      </c>
      <c r="J1393">
        <v>730</v>
      </c>
      <c r="K1393">
        <v>870</v>
      </c>
      <c r="L1393" t="s">
        <v>48</v>
      </c>
      <c r="M1393" s="11">
        <v>22000</v>
      </c>
      <c r="Q1393" s="61" t="str">
        <f t="shared" si="43"/>
        <v>Tieto Sweden ABG4.1 Enterprisearkitekt</v>
      </c>
      <c r="R1393" s="61">
        <v>591</v>
      </c>
      <c r="S1393" s="61">
        <v>657</v>
      </c>
      <c r="T1393" s="61">
        <v>730</v>
      </c>
      <c r="U1393" s="61">
        <v>870</v>
      </c>
      <c r="W1393" s="61">
        <f t="shared" si="44"/>
        <v>2.1999999999999999E-2</v>
      </c>
      <c r="Z1393" s="61"/>
      <c r="AA1393" s="61"/>
      <c r="AB1393" s="61"/>
      <c r="AC1393" s="61"/>
    </row>
    <row r="1394" spans="1:29" x14ac:dyDescent="0.35">
      <c r="A1394" t="s">
        <v>111</v>
      </c>
      <c r="B1394" t="s">
        <v>112</v>
      </c>
      <c r="C1394" t="s">
        <v>8</v>
      </c>
      <c r="D1394" t="s">
        <v>52</v>
      </c>
      <c r="E1394" t="s">
        <v>2</v>
      </c>
      <c r="F1394" t="s">
        <v>63</v>
      </c>
      <c r="G1394" t="s">
        <v>54</v>
      </c>
      <c r="H1394">
        <v>591.30000000000007</v>
      </c>
      <c r="I1394">
        <v>657</v>
      </c>
      <c r="J1394">
        <v>730</v>
      </c>
      <c r="K1394">
        <v>870</v>
      </c>
      <c r="L1394" t="s">
        <v>48</v>
      </c>
      <c r="M1394" s="11">
        <v>22000</v>
      </c>
      <c r="Q1394" s="61" t="str">
        <f t="shared" si="43"/>
        <v>Tieto Sweden ABG4.2 Verksamhetsarkitekt</v>
      </c>
      <c r="R1394" s="61">
        <v>591</v>
      </c>
      <c r="S1394" s="61">
        <v>657</v>
      </c>
      <c r="T1394" s="61">
        <v>730</v>
      </c>
      <c r="U1394" s="61">
        <v>870</v>
      </c>
      <c r="W1394" s="61">
        <f t="shared" si="44"/>
        <v>2.1999999999999999E-2</v>
      </c>
      <c r="Z1394" s="61"/>
      <c r="AA1394" s="61"/>
      <c r="AB1394" s="61"/>
      <c r="AC1394" s="61"/>
    </row>
    <row r="1395" spans="1:29" x14ac:dyDescent="0.35">
      <c r="A1395" t="s">
        <v>111</v>
      </c>
      <c r="B1395" t="s">
        <v>112</v>
      </c>
      <c r="C1395" t="s">
        <v>8</v>
      </c>
      <c r="D1395" t="s">
        <v>52</v>
      </c>
      <c r="E1395" t="s">
        <v>2</v>
      </c>
      <c r="F1395" t="s">
        <v>63</v>
      </c>
      <c r="G1395" t="s">
        <v>55</v>
      </c>
      <c r="H1395">
        <v>591.30000000000007</v>
      </c>
      <c r="I1395">
        <v>657</v>
      </c>
      <c r="J1395">
        <v>730</v>
      </c>
      <c r="K1395">
        <v>870</v>
      </c>
      <c r="L1395" t="s">
        <v>48</v>
      </c>
      <c r="M1395" s="11">
        <v>22000</v>
      </c>
      <c r="Q1395" s="61" t="str">
        <f t="shared" si="43"/>
        <v>Tieto Sweden ABG4.3 Lösningsarkitekt</v>
      </c>
      <c r="R1395" s="61">
        <v>591</v>
      </c>
      <c r="S1395" s="61">
        <v>657</v>
      </c>
      <c r="T1395" s="61">
        <v>730</v>
      </c>
      <c r="U1395" s="61">
        <v>870</v>
      </c>
      <c r="W1395" s="61">
        <f t="shared" si="44"/>
        <v>2.1999999999999999E-2</v>
      </c>
      <c r="Z1395" s="61"/>
      <c r="AA1395" s="61"/>
      <c r="AB1395" s="61"/>
      <c r="AC1395" s="61"/>
    </row>
    <row r="1396" spans="1:29" x14ac:dyDescent="0.35">
      <c r="A1396" t="s">
        <v>111</v>
      </c>
      <c r="B1396" t="s">
        <v>112</v>
      </c>
      <c r="C1396" t="s">
        <v>8</v>
      </c>
      <c r="D1396" t="s">
        <v>52</v>
      </c>
      <c r="E1396" t="s">
        <v>2</v>
      </c>
      <c r="F1396" t="s">
        <v>63</v>
      </c>
      <c r="G1396" t="s">
        <v>56</v>
      </c>
      <c r="H1396">
        <v>591.30000000000007</v>
      </c>
      <c r="I1396">
        <v>657</v>
      </c>
      <c r="J1396">
        <v>730</v>
      </c>
      <c r="K1396">
        <v>870</v>
      </c>
      <c r="L1396" t="s">
        <v>48</v>
      </c>
      <c r="M1396" s="11">
        <v>22000</v>
      </c>
      <c r="Q1396" s="61" t="str">
        <f t="shared" si="43"/>
        <v>Tieto Sweden ABG4.4 Mjukvaruarkitekt</v>
      </c>
      <c r="R1396" s="61">
        <v>591</v>
      </c>
      <c r="S1396" s="61">
        <v>657</v>
      </c>
      <c r="T1396" s="61">
        <v>730</v>
      </c>
      <c r="U1396" s="61">
        <v>870</v>
      </c>
      <c r="W1396" s="61">
        <f t="shared" si="44"/>
        <v>2.1999999999999999E-2</v>
      </c>
      <c r="Z1396" s="61"/>
      <c r="AA1396" s="61"/>
      <c r="AB1396" s="61"/>
      <c r="AC1396" s="61"/>
    </row>
    <row r="1397" spans="1:29" x14ac:dyDescent="0.35">
      <c r="A1397" t="s">
        <v>111</v>
      </c>
      <c r="B1397" t="s">
        <v>112</v>
      </c>
      <c r="C1397" t="s">
        <v>8</v>
      </c>
      <c r="D1397" t="s">
        <v>52</v>
      </c>
      <c r="E1397" t="s">
        <v>2</v>
      </c>
      <c r="F1397" t="s">
        <v>63</v>
      </c>
      <c r="G1397" t="s">
        <v>57</v>
      </c>
      <c r="H1397">
        <v>591.30000000000007</v>
      </c>
      <c r="I1397">
        <v>657</v>
      </c>
      <c r="J1397">
        <v>730</v>
      </c>
      <c r="K1397">
        <v>870</v>
      </c>
      <c r="L1397" t="s">
        <v>48</v>
      </c>
      <c r="M1397" s="11">
        <v>22000</v>
      </c>
      <c r="Q1397" s="61" t="str">
        <f t="shared" si="43"/>
        <v>Tieto Sweden ABG4.5 Infrastrukturarkitekt</v>
      </c>
      <c r="R1397" s="61">
        <v>591</v>
      </c>
      <c r="S1397" s="61">
        <v>657</v>
      </c>
      <c r="T1397" s="61">
        <v>730</v>
      </c>
      <c r="U1397" s="61">
        <v>870</v>
      </c>
      <c r="W1397" s="61">
        <f t="shared" si="44"/>
        <v>2.1999999999999999E-2</v>
      </c>
      <c r="Z1397" s="61"/>
      <c r="AA1397" s="61"/>
      <c r="AB1397" s="61"/>
      <c r="AC1397" s="61"/>
    </row>
    <row r="1398" spans="1:29" x14ac:dyDescent="0.35">
      <c r="A1398" t="s">
        <v>111</v>
      </c>
      <c r="B1398" t="s">
        <v>112</v>
      </c>
      <c r="C1398" t="s">
        <v>8</v>
      </c>
      <c r="D1398" t="s">
        <v>58</v>
      </c>
      <c r="E1398" t="s">
        <v>2</v>
      </c>
      <c r="F1398" t="s">
        <v>63</v>
      </c>
      <c r="G1398" t="s">
        <v>22</v>
      </c>
      <c r="H1398">
        <v>504</v>
      </c>
      <c r="I1398">
        <v>560</v>
      </c>
      <c r="J1398">
        <v>740</v>
      </c>
      <c r="K1398">
        <v>900</v>
      </c>
      <c r="L1398" t="s">
        <v>48</v>
      </c>
      <c r="M1398" s="11">
        <v>22000</v>
      </c>
      <c r="Q1398" s="61" t="str">
        <f t="shared" si="43"/>
        <v>Tieto Sweden ABG5.1 Säkerhetsstrateg/Säkerhetsanalytiker</v>
      </c>
      <c r="R1398" s="61">
        <v>504</v>
      </c>
      <c r="S1398" s="61">
        <v>560</v>
      </c>
      <c r="T1398" s="61">
        <v>740</v>
      </c>
      <c r="U1398" s="61">
        <v>900</v>
      </c>
      <c r="W1398" s="61">
        <f t="shared" si="44"/>
        <v>2.1999999999999999E-2</v>
      </c>
      <c r="Z1398" s="61"/>
      <c r="AA1398" s="61"/>
      <c r="AB1398" s="61"/>
      <c r="AC1398" s="61"/>
    </row>
    <row r="1399" spans="1:29" x14ac:dyDescent="0.35">
      <c r="A1399" t="s">
        <v>111</v>
      </c>
      <c r="B1399" t="s">
        <v>112</v>
      </c>
      <c r="C1399" t="s">
        <v>8</v>
      </c>
      <c r="D1399" t="s">
        <v>58</v>
      </c>
      <c r="E1399" t="s">
        <v>2</v>
      </c>
      <c r="F1399" t="s">
        <v>63</v>
      </c>
      <c r="G1399" t="s">
        <v>23</v>
      </c>
      <c r="H1399">
        <v>504</v>
      </c>
      <c r="I1399">
        <v>560</v>
      </c>
      <c r="J1399">
        <v>740</v>
      </c>
      <c r="K1399">
        <v>900</v>
      </c>
      <c r="L1399" t="s">
        <v>48</v>
      </c>
      <c r="M1399" s="11">
        <v>22000</v>
      </c>
      <c r="Q1399" s="61" t="str">
        <f t="shared" si="43"/>
        <v>Tieto Sweden ABG5.2 Risk Management</v>
      </c>
      <c r="R1399" s="61">
        <v>504</v>
      </c>
      <c r="S1399" s="61">
        <v>560</v>
      </c>
      <c r="T1399" s="61">
        <v>740</v>
      </c>
      <c r="U1399" s="61">
        <v>900</v>
      </c>
      <c r="W1399" s="61">
        <f t="shared" si="44"/>
        <v>2.1999999999999999E-2</v>
      </c>
      <c r="Z1399" s="61"/>
      <c r="AA1399" s="61"/>
      <c r="AB1399" s="61"/>
      <c r="AC1399" s="61"/>
    </row>
    <row r="1400" spans="1:29" x14ac:dyDescent="0.35">
      <c r="A1400" t="s">
        <v>111</v>
      </c>
      <c r="B1400" t="s">
        <v>112</v>
      </c>
      <c r="C1400" t="s">
        <v>8</v>
      </c>
      <c r="D1400" t="s">
        <v>58</v>
      </c>
      <c r="E1400" t="s">
        <v>3</v>
      </c>
      <c r="F1400" t="s">
        <v>63</v>
      </c>
      <c r="G1400" t="s">
        <v>24</v>
      </c>
      <c r="H1400">
        <v>481.5</v>
      </c>
      <c r="I1400">
        <v>535</v>
      </c>
      <c r="J1400">
        <v>665</v>
      </c>
      <c r="K1400">
        <v>750</v>
      </c>
      <c r="L1400" t="s">
        <v>48</v>
      </c>
      <c r="M1400" s="11">
        <v>22000</v>
      </c>
      <c r="Q1400" s="61" t="str">
        <f t="shared" si="43"/>
        <v>Tieto Sweden ABG5.3 Säkerhetstekniker</v>
      </c>
      <c r="R1400" s="61">
        <v>482</v>
      </c>
      <c r="S1400" s="61">
        <v>535</v>
      </c>
      <c r="T1400" s="61">
        <v>665</v>
      </c>
      <c r="U1400" s="61">
        <v>750</v>
      </c>
      <c r="W1400" s="61">
        <f t="shared" si="44"/>
        <v>2.1999999999999999E-2</v>
      </c>
      <c r="Z1400" s="61"/>
      <c r="AA1400" s="61"/>
      <c r="AB1400" s="61"/>
      <c r="AC1400" s="61"/>
    </row>
    <row r="1401" spans="1:29" x14ac:dyDescent="0.35">
      <c r="A1401" t="s">
        <v>111</v>
      </c>
      <c r="B1401" t="s">
        <v>112</v>
      </c>
      <c r="C1401" t="s">
        <v>8</v>
      </c>
      <c r="D1401" t="s">
        <v>59</v>
      </c>
      <c r="E1401" t="s">
        <v>2</v>
      </c>
      <c r="F1401" t="s">
        <v>63</v>
      </c>
      <c r="G1401" t="s">
        <v>60</v>
      </c>
      <c r="H1401">
        <v>477</v>
      </c>
      <c r="I1401">
        <v>530</v>
      </c>
      <c r="J1401">
        <v>705</v>
      </c>
      <c r="K1401">
        <v>830</v>
      </c>
      <c r="L1401" t="s">
        <v>48</v>
      </c>
      <c r="M1401" s="11">
        <v>22000</v>
      </c>
      <c r="Q1401" s="61" t="str">
        <f t="shared" si="43"/>
        <v>Tieto Sweden ABG6.1 Webbstrateg</v>
      </c>
      <c r="R1401" s="61">
        <v>477</v>
      </c>
      <c r="S1401" s="61">
        <v>530</v>
      </c>
      <c r="T1401" s="61">
        <v>705</v>
      </c>
      <c r="U1401" s="61">
        <v>830</v>
      </c>
      <c r="W1401" s="61">
        <f t="shared" si="44"/>
        <v>2.1999999999999999E-2</v>
      </c>
      <c r="Z1401" s="61"/>
      <c r="AA1401" s="61"/>
      <c r="AB1401" s="61"/>
      <c r="AC1401" s="61"/>
    </row>
    <row r="1402" spans="1:29" x14ac:dyDescent="0.35">
      <c r="A1402" t="s">
        <v>111</v>
      </c>
      <c r="B1402" t="s">
        <v>112</v>
      </c>
      <c r="C1402" t="s">
        <v>8</v>
      </c>
      <c r="D1402" t="s">
        <v>59</v>
      </c>
      <c r="E1402" t="s">
        <v>2</v>
      </c>
      <c r="F1402" t="s">
        <v>63</v>
      </c>
      <c r="G1402" t="s">
        <v>25</v>
      </c>
      <c r="H1402">
        <v>477</v>
      </c>
      <c r="I1402">
        <v>530</v>
      </c>
      <c r="J1402">
        <v>705</v>
      </c>
      <c r="K1402">
        <v>830</v>
      </c>
      <c r="L1402" t="s">
        <v>48</v>
      </c>
      <c r="M1402" s="11">
        <v>22000</v>
      </c>
      <c r="Q1402" s="61" t="str">
        <f t="shared" si="43"/>
        <v>Tieto Sweden ABG6.2 Interaktionsdesigner</v>
      </c>
      <c r="R1402" s="61">
        <v>477</v>
      </c>
      <c r="S1402" s="61">
        <v>530</v>
      </c>
      <c r="T1402" s="61">
        <v>705</v>
      </c>
      <c r="U1402" s="61">
        <v>830</v>
      </c>
      <c r="W1402" s="61">
        <f t="shared" si="44"/>
        <v>2.1999999999999999E-2</v>
      </c>
      <c r="Z1402" s="61"/>
      <c r="AA1402" s="61"/>
      <c r="AB1402" s="61"/>
      <c r="AC1402" s="61"/>
    </row>
    <row r="1403" spans="1:29" x14ac:dyDescent="0.35">
      <c r="A1403" t="s">
        <v>111</v>
      </c>
      <c r="B1403" t="s">
        <v>112</v>
      </c>
      <c r="C1403" t="s">
        <v>8</v>
      </c>
      <c r="D1403" t="s">
        <v>59</v>
      </c>
      <c r="E1403" t="s">
        <v>2</v>
      </c>
      <c r="F1403" t="s">
        <v>63</v>
      </c>
      <c r="G1403" t="s">
        <v>26</v>
      </c>
      <c r="H1403">
        <v>477</v>
      </c>
      <c r="I1403">
        <v>530</v>
      </c>
      <c r="J1403">
        <v>705</v>
      </c>
      <c r="K1403">
        <v>830</v>
      </c>
      <c r="L1403" t="s">
        <v>48</v>
      </c>
      <c r="M1403" s="11">
        <v>22000</v>
      </c>
      <c r="Q1403" s="61" t="str">
        <f t="shared" si="43"/>
        <v>Tieto Sweden ABG6.3 Grafisk formgivare</v>
      </c>
      <c r="R1403" s="61">
        <v>477</v>
      </c>
      <c r="S1403" s="61">
        <v>530</v>
      </c>
      <c r="T1403" s="61">
        <v>705</v>
      </c>
      <c r="U1403" s="61">
        <v>830</v>
      </c>
      <c r="W1403" s="61">
        <f t="shared" si="44"/>
        <v>2.1999999999999999E-2</v>
      </c>
      <c r="Z1403" s="61"/>
      <c r="AA1403" s="61"/>
      <c r="AB1403" s="61"/>
      <c r="AC1403" s="61"/>
    </row>
    <row r="1404" spans="1:29" x14ac:dyDescent="0.35">
      <c r="A1404" t="s">
        <v>111</v>
      </c>
      <c r="B1404" t="s">
        <v>112</v>
      </c>
      <c r="C1404" t="s">
        <v>8</v>
      </c>
      <c r="D1404" t="s">
        <v>59</v>
      </c>
      <c r="E1404" t="s">
        <v>3</v>
      </c>
      <c r="F1404" t="s">
        <v>63</v>
      </c>
      <c r="G1404" t="s">
        <v>27</v>
      </c>
      <c r="H1404">
        <v>423</v>
      </c>
      <c r="I1404">
        <v>470</v>
      </c>
      <c r="J1404">
        <v>640</v>
      </c>
      <c r="K1404">
        <v>735</v>
      </c>
      <c r="L1404" t="s">
        <v>48</v>
      </c>
      <c r="M1404" s="11">
        <v>22000</v>
      </c>
      <c r="Q1404" s="61" t="str">
        <f t="shared" si="43"/>
        <v>Tieto Sweden ABG6.4 Testare av användbarhet</v>
      </c>
      <c r="R1404" s="61">
        <v>423</v>
      </c>
      <c r="S1404" s="61">
        <v>470</v>
      </c>
      <c r="T1404" s="61">
        <v>640</v>
      </c>
      <c r="U1404" s="61">
        <v>735</v>
      </c>
      <c r="W1404" s="61">
        <f t="shared" si="44"/>
        <v>2.1999999999999999E-2</v>
      </c>
      <c r="Z1404" s="61"/>
      <c r="AA1404" s="61"/>
      <c r="AB1404" s="61"/>
      <c r="AC1404" s="61"/>
    </row>
    <row r="1405" spans="1:29" x14ac:dyDescent="0.35">
      <c r="A1405" t="s">
        <v>111</v>
      </c>
      <c r="B1405" t="s">
        <v>112</v>
      </c>
      <c r="C1405" t="s">
        <v>8</v>
      </c>
      <c r="D1405" t="s">
        <v>61</v>
      </c>
      <c r="E1405" t="s">
        <v>2</v>
      </c>
      <c r="F1405" t="s">
        <v>63</v>
      </c>
      <c r="G1405" t="s">
        <v>62</v>
      </c>
      <c r="H1405">
        <v>400.5</v>
      </c>
      <c r="I1405">
        <v>445</v>
      </c>
      <c r="J1405">
        <v>545</v>
      </c>
      <c r="K1405">
        <v>640</v>
      </c>
      <c r="L1405" t="s">
        <v>48</v>
      </c>
      <c r="M1405" s="11">
        <v>22000</v>
      </c>
      <c r="Q1405" s="61" t="str">
        <f t="shared" si="43"/>
        <v>Tieto Sweden ABG7.1 Teknikstöd – på plats</v>
      </c>
      <c r="R1405" s="61">
        <v>401</v>
      </c>
      <c r="S1405" s="61">
        <v>445</v>
      </c>
      <c r="T1405" s="61">
        <v>545</v>
      </c>
      <c r="U1405" s="61">
        <v>640</v>
      </c>
      <c r="W1405" s="61">
        <f t="shared" si="44"/>
        <v>2.1999999999999999E-2</v>
      </c>
      <c r="Z1405" s="61"/>
      <c r="AA1405" s="61"/>
      <c r="AB1405" s="61"/>
      <c r="AC1405" s="61"/>
    </row>
  </sheetData>
  <autoFilter ref="A1:V1405" xr:uid="{00000000-0009-0000-0000-000002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5" tint="-0.249977111117893"/>
    <pageSetUpPr fitToPage="1"/>
  </sheetPr>
  <dimension ref="A3:P25"/>
  <sheetViews>
    <sheetView topLeftCell="B1" workbookViewId="0">
      <selection activeCell="D15" sqref="D15"/>
    </sheetView>
  </sheetViews>
  <sheetFormatPr defaultColWidth="9.08984375" defaultRowHeight="14.5" x14ac:dyDescent="0.35"/>
  <cols>
    <col min="1" max="1" width="6.90625" style="33" customWidth="1"/>
    <col min="2" max="2" width="84.90625" style="33" customWidth="1"/>
    <col min="3" max="3" width="27.6328125" style="33" customWidth="1"/>
    <col min="4" max="4" width="29.36328125" style="35" customWidth="1"/>
    <col min="5" max="5" width="33.54296875" style="35" customWidth="1"/>
    <col min="6" max="6" width="45.36328125" style="35" customWidth="1"/>
    <col min="7" max="7" width="27.6328125" style="33" customWidth="1"/>
    <col min="8" max="8" width="24.453125" style="33" customWidth="1"/>
    <col min="9" max="9" width="19.36328125" style="33" customWidth="1"/>
    <col min="10" max="10" width="39.90625" style="33" customWidth="1"/>
    <col min="11" max="11" width="50.54296875" style="33" customWidth="1"/>
    <col min="12" max="12" width="36.453125" style="33" customWidth="1"/>
    <col min="13" max="13" width="24.54296875" style="33" customWidth="1"/>
    <col min="14" max="14" width="44.08984375" style="33" bestFit="1" customWidth="1"/>
    <col min="15" max="15" width="38.54296875" style="33" customWidth="1"/>
    <col min="16" max="16" width="39.90625" style="33" customWidth="1"/>
    <col min="17" max="16384" width="9.08984375" style="33"/>
  </cols>
  <sheetData>
    <row r="3" spans="1:16" ht="19.5" customHeight="1" x14ac:dyDescent="0.35">
      <c r="A3" s="32" t="s">
        <v>132</v>
      </c>
      <c r="B3" s="32"/>
      <c r="D3" s="34"/>
    </row>
    <row r="4" spans="1:16" x14ac:dyDescent="0.35">
      <c r="A4" s="36" t="s">
        <v>133</v>
      </c>
      <c r="D4" s="33"/>
      <c r="E4" s="33"/>
      <c r="F4" s="33"/>
    </row>
    <row r="5" spans="1:16" x14ac:dyDescent="0.35">
      <c r="A5" s="36" t="s">
        <v>134</v>
      </c>
    </row>
    <row r="6" spans="1:16" x14ac:dyDescent="0.35">
      <c r="A6" s="36"/>
    </row>
    <row r="7" spans="1:16" x14ac:dyDescent="0.35">
      <c r="A7" s="37" t="s">
        <v>135</v>
      </c>
      <c r="B7" s="38" t="s">
        <v>136</v>
      </c>
      <c r="C7" s="39"/>
      <c r="D7" s="39"/>
      <c r="E7" s="39"/>
      <c r="F7" s="39"/>
      <c r="G7" s="39"/>
      <c r="H7" s="39"/>
      <c r="I7" s="39"/>
      <c r="J7" s="39"/>
      <c r="K7" s="39"/>
      <c r="L7" s="39"/>
      <c r="M7" s="39"/>
      <c r="N7" s="39"/>
      <c r="O7" s="39"/>
      <c r="P7" s="39"/>
    </row>
    <row r="8" spans="1:16" x14ac:dyDescent="0.35">
      <c r="A8" s="40"/>
      <c r="B8" s="41" t="s">
        <v>137</v>
      </c>
      <c r="C8" s="42" t="s">
        <v>102</v>
      </c>
      <c r="D8" s="42" t="s">
        <v>121</v>
      </c>
      <c r="E8" s="42" t="s">
        <v>104</v>
      </c>
      <c r="F8" s="43" t="s">
        <v>138</v>
      </c>
      <c r="G8" s="42" t="s">
        <v>114</v>
      </c>
      <c r="H8" s="42" t="s">
        <v>118</v>
      </c>
      <c r="I8" s="42" t="s">
        <v>116</v>
      </c>
      <c r="J8" s="42" t="s">
        <v>106</v>
      </c>
      <c r="K8" s="43" t="s">
        <v>139</v>
      </c>
      <c r="L8" s="42" t="s">
        <v>123</v>
      </c>
      <c r="M8" s="42" t="s">
        <v>125</v>
      </c>
      <c r="N8" s="42" t="s">
        <v>109</v>
      </c>
      <c r="O8" s="42" t="s">
        <v>182</v>
      </c>
      <c r="P8" s="42" t="s">
        <v>111</v>
      </c>
    </row>
    <row r="9" spans="1:16" x14ac:dyDescent="0.35">
      <c r="A9" s="40"/>
      <c r="B9" s="41" t="s">
        <v>140</v>
      </c>
      <c r="C9" s="42" t="s">
        <v>103</v>
      </c>
      <c r="D9" s="42" t="s">
        <v>122</v>
      </c>
      <c r="E9" s="42" t="s">
        <v>105</v>
      </c>
      <c r="F9" s="42" t="s">
        <v>113</v>
      </c>
      <c r="G9" s="42" t="s">
        <v>115</v>
      </c>
      <c r="H9" s="42" t="s">
        <v>119</v>
      </c>
      <c r="I9" s="42" t="s">
        <v>117</v>
      </c>
      <c r="J9" s="42" t="s">
        <v>107</v>
      </c>
      <c r="K9" s="42" t="s">
        <v>108</v>
      </c>
      <c r="L9" s="42" t="s">
        <v>124</v>
      </c>
      <c r="M9" s="42" t="s">
        <v>126</v>
      </c>
      <c r="N9" s="42" t="s">
        <v>110</v>
      </c>
      <c r="O9" s="42" t="s">
        <v>120</v>
      </c>
      <c r="P9" s="42" t="s">
        <v>112</v>
      </c>
    </row>
    <row r="10" spans="1:16" ht="43.5" x14ac:dyDescent="0.35">
      <c r="A10" s="40"/>
      <c r="B10" s="41" t="s">
        <v>141</v>
      </c>
      <c r="C10" s="42" t="s">
        <v>142</v>
      </c>
      <c r="D10" s="42" t="s">
        <v>143</v>
      </c>
      <c r="E10" s="42" t="s">
        <v>144</v>
      </c>
      <c r="F10" s="42" t="s">
        <v>145</v>
      </c>
      <c r="G10" s="42" t="s">
        <v>146</v>
      </c>
      <c r="H10" s="42" t="s">
        <v>147</v>
      </c>
      <c r="I10" s="42" t="s">
        <v>148</v>
      </c>
      <c r="J10" s="42" t="s">
        <v>149</v>
      </c>
      <c r="K10" s="42" t="s">
        <v>150</v>
      </c>
      <c r="L10" s="42" t="s">
        <v>151</v>
      </c>
      <c r="M10" s="42" t="s">
        <v>152</v>
      </c>
      <c r="N10" s="42" t="s">
        <v>153</v>
      </c>
      <c r="O10" s="42" t="s">
        <v>154</v>
      </c>
      <c r="P10" s="42" t="s">
        <v>155</v>
      </c>
    </row>
    <row r="11" spans="1:16" ht="16.5" customHeight="1" x14ac:dyDescent="0.35">
      <c r="A11" s="37" t="s">
        <v>156</v>
      </c>
      <c r="B11" s="38" t="s">
        <v>157</v>
      </c>
      <c r="C11" s="39"/>
      <c r="D11" s="39"/>
      <c r="E11" s="39"/>
      <c r="F11" s="39"/>
      <c r="G11" s="39"/>
      <c r="H11" s="39"/>
      <c r="I11" s="39"/>
      <c r="J11" s="39"/>
      <c r="K11" s="39"/>
      <c r="L11" s="39"/>
      <c r="M11" s="39"/>
      <c r="N11" s="39"/>
      <c r="O11" s="39"/>
      <c r="P11" s="39"/>
    </row>
    <row r="12" spans="1:16" x14ac:dyDescent="0.35">
      <c r="A12" s="40"/>
      <c r="B12" s="41" t="s">
        <v>158</v>
      </c>
      <c r="C12" s="42" t="s">
        <v>159</v>
      </c>
      <c r="D12" s="42" t="s">
        <v>228</v>
      </c>
      <c r="E12" s="42" t="s">
        <v>160</v>
      </c>
      <c r="F12" s="42" t="s">
        <v>161</v>
      </c>
      <c r="G12" s="42" t="s">
        <v>162</v>
      </c>
      <c r="H12" s="42" t="s">
        <v>163</v>
      </c>
      <c r="I12" s="42" t="s">
        <v>188</v>
      </c>
      <c r="J12" s="42" t="s">
        <v>189</v>
      </c>
      <c r="K12" s="42" t="s">
        <v>164</v>
      </c>
      <c r="L12" s="42" t="s">
        <v>165</v>
      </c>
      <c r="M12" s="42" t="s">
        <v>190</v>
      </c>
      <c r="N12" s="42" t="s">
        <v>166</v>
      </c>
      <c r="O12" s="42" t="s">
        <v>167</v>
      </c>
      <c r="P12" s="113" t="s">
        <v>216</v>
      </c>
    </row>
    <row r="13" spans="1:16" ht="16.5" customHeight="1" x14ac:dyDescent="0.35">
      <c r="A13" s="40"/>
      <c r="B13" s="44" t="s">
        <v>168</v>
      </c>
      <c r="C13" s="42" t="s">
        <v>191</v>
      </c>
      <c r="D13" s="42" t="s">
        <v>169</v>
      </c>
      <c r="E13" s="42" t="s">
        <v>170</v>
      </c>
      <c r="F13" s="45" t="s">
        <v>171</v>
      </c>
      <c r="G13" s="42" t="s">
        <v>172</v>
      </c>
      <c r="H13" s="45" t="s">
        <v>208</v>
      </c>
      <c r="I13" s="42" t="s">
        <v>192</v>
      </c>
      <c r="J13" s="42" t="s">
        <v>193</v>
      </c>
      <c r="K13" s="42" t="s">
        <v>173</v>
      </c>
      <c r="L13" s="42" t="s">
        <v>174</v>
      </c>
      <c r="M13" s="42" t="s">
        <v>194</v>
      </c>
      <c r="N13" s="42" t="s">
        <v>175</v>
      </c>
      <c r="O13" s="42" t="s">
        <v>176</v>
      </c>
      <c r="P13" s="42" t="s">
        <v>177</v>
      </c>
    </row>
    <row r="14" spans="1:16" x14ac:dyDescent="0.35">
      <c r="A14" s="40"/>
      <c r="B14" s="41" t="s">
        <v>178</v>
      </c>
      <c r="C14" s="46" t="s">
        <v>195</v>
      </c>
      <c r="D14" s="46" t="s">
        <v>229</v>
      </c>
      <c r="E14" s="46" t="s">
        <v>179</v>
      </c>
      <c r="F14" s="47" t="s">
        <v>196</v>
      </c>
      <c r="G14" s="46" t="s">
        <v>197</v>
      </c>
      <c r="H14" s="46" t="s">
        <v>207</v>
      </c>
      <c r="I14" s="46" t="s">
        <v>198</v>
      </c>
      <c r="J14" s="46" t="s">
        <v>199</v>
      </c>
      <c r="K14" s="46" t="s">
        <v>200</v>
      </c>
      <c r="L14" s="46" t="s">
        <v>201</v>
      </c>
      <c r="M14" s="46" t="s">
        <v>202</v>
      </c>
      <c r="N14" s="46" t="s">
        <v>203</v>
      </c>
      <c r="O14" s="46" t="s">
        <v>204</v>
      </c>
      <c r="P14" s="46" t="s">
        <v>217</v>
      </c>
    </row>
    <row r="25" spans="2:2" x14ac:dyDescent="0.35">
      <c r="B25" s="48"/>
    </row>
  </sheetData>
  <hyperlinks>
    <hyperlink ref="F13" r:id="rId1" xr:uid="{00000000-0004-0000-0700-000000000000}"/>
    <hyperlink ref="H13" r:id="rId2" xr:uid="{00000000-0004-0000-0700-000001000000}"/>
  </hyperlinks>
  <pageMargins left="0.7" right="0.7" top="0.75" bottom="0.75" header="0.3" footer="0.3"/>
  <pageSetup paperSize="8" scale="16" fitToHeight="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vt:i4>
      </vt:variant>
      <vt:variant>
        <vt:lpstr>Namngivna områden</vt:lpstr>
      </vt:variant>
      <vt:variant>
        <vt:i4>1</vt:i4>
      </vt:variant>
    </vt:vector>
  </HeadingPairs>
  <TitlesOfParts>
    <vt:vector size="10" baseType="lpstr">
      <vt:lpstr>Instruktioner</vt:lpstr>
      <vt:lpstr>Efterfrågat resursbehov</vt:lpstr>
      <vt:lpstr>PVT</vt:lpstr>
      <vt:lpstr>ToDo</vt:lpstr>
      <vt:lpstr>Admin</vt:lpstr>
      <vt:lpstr>Prislista</vt:lpstr>
      <vt:lpstr>Prislista 2021-10-01</vt:lpstr>
      <vt:lpstr>DB</vt:lpstr>
      <vt:lpstr>Avropsmottagare</vt:lpstr>
      <vt:lpstr>Avropsmottagare!Utskriftsområde</vt:lpstr>
    </vt:vector>
  </TitlesOfParts>
  <Company>Learningpoint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Olsson Tommy</dc:creator>
  <cp:lastModifiedBy>Leifsdotter Marie</cp:lastModifiedBy>
  <cp:lastPrinted>2018-09-27T12:33:52Z</cp:lastPrinted>
  <dcterms:created xsi:type="dcterms:W3CDTF">2012-03-28T06:48:30Z</dcterms:created>
  <dcterms:modified xsi:type="dcterms:W3CDTF">2022-03-02T14:08:59Z</dcterms:modified>
</cp:coreProperties>
</file>