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defaultThemeVersion="124226"/>
  <mc:AlternateContent xmlns:mc="http://schemas.openxmlformats.org/markup-compatibility/2006">
    <mc:Choice Requires="x15">
      <x15ac:absPath xmlns:x15ac="http://schemas.microsoft.com/office/spreadsheetml/2010/11/ac" url="G:\Kommentus\Upphandling\Upphandlingar\Trygghetslarm och larmmottagning\Trygghetslarm och larmmottagning 2019\12. Avslut\Avropsvägledning o avropsstöd\"/>
    </mc:Choice>
  </mc:AlternateContent>
  <xr:revisionPtr revIDLastSave="0" documentId="13_ncr:1_{CDE7D718-FEA1-477A-BF68-DE5210EE6FA6}" xr6:coauthVersionLast="47" xr6:coauthVersionMax="47" xr10:uidLastSave="{00000000-0000-0000-0000-000000000000}"/>
  <bookViews>
    <workbookView xWindow="28680" yWindow="-120" windowWidth="29040" windowHeight="15840" tabRatio="515" activeTab="3" xr2:uid="{00000000-000D-0000-FFFF-FFFF00000000}"/>
  </bookViews>
  <sheets>
    <sheet name="1. Vägledning" sheetId="17" r:id="rId1"/>
    <sheet name="2. Avropsmall" sheetId="18" r:id="rId2"/>
    <sheet name="3. Svarsmall" sheetId="10" r:id="rId3"/>
    <sheet name="4. Prisuppgifter" sheetId="1" r:id="rId4"/>
    <sheet name="Rör ej" sheetId="16" state="hidden" r:id="rId5"/>
  </sheets>
  <definedNames>
    <definedName name="_xlnm._FilterDatabase" localSheetId="2" hidden="1">'3. Svarsmall'!$B$5:$D$22</definedName>
    <definedName name="Anbudsgivaren_ska_vid_avrop_kunna_inkludera_internetabonnemang_för_de_stationära_trygghetslarmen.">'2. Avropsmall'!$C$46</definedName>
    <definedName name="_xlnm.Print_Area" localSheetId="2">'3. Svarsmall'!$B$1:$E$30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52" i="1" l="1"/>
  <c r="F53" i="1"/>
  <c r="F48" i="1"/>
  <c r="F49" i="1" l="1"/>
  <c r="I3" i="1" s="1"/>
  <c r="G46" i="18" l="1"/>
  <c r="G62" i="18"/>
  <c r="G61" i="18"/>
  <c r="G60" i="18"/>
  <c r="G59" i="18"/>
  <c r="G58" i="18"/>
  <c r="G57" i="18"/>
  <c r="G54" i="18"/>
  <c r="G53" i="18"/>
  <c r="G49" i="18"/>
  <c r="G43" i="18"/>
  <c r="G42" i="18"/>
  <c r="G41" i="18"/>
  <c r="G40" i="18"/>
  <c r="G39" i="18"/>
  <c r="G28" i="18"/>
  <c r="G21" i="18"/>
  <c r="G18" i="18"/>
  <c r="G15" i="18"/>
  <c r="G12" i="18" l="1"/>
  <c r="B25" i="10" l="1"/>
  <c r="B26" i="10"/>
  <c r="B27" i="10"/>
  <c r="B28" i="10"/>
  <c r="B29" i="10"/>
  <c r="E25" i="10"/>
  <c r="E26" i="10"/>
  <c r="E27" i="10"/>
  <c r="E28" i="10"/>
  <c r="E29" i="10"/>
  <c r="E27" i="1" l="1"/>
  <c r="E39" i="1" l="1"/>
  <c r="B21" i="10" l="1"/>
  <c r="B11" i="10"/>
  <c r="E56" i="1" l="1"/>
  <c r="E57" i="1" s="1"/>
  <c r="E70" i="1"/>
  <c r="E71" i="1" s="1"/>
  <c r="F66" i="1"/>
  <c r="F67" i="1" s="1"/>
  <c r="F44" i="1"/>
  <c r="F45" i="1" s="1"/>
  <c r="E40" i="1" l="1"/>
  <c r="E38" i="1"/>
  <c r="E37" i="1"/>
  <c r="E36" i="1"/>
  <c r="E35" i="1"/>
  <c r="E34" i="1"/>
  <c r="E33" i="1"/>
  <c r="E32" i="1"/>
  <c r="E31" i="1"/>
  <c r="E26" i="1"/>
  <c r="B22" i="10"/>
  <c r="B19" i="10"/>
  <c r="B17" i="10"/>
  <c r="B16" i="10"/>
  <c r="B15" i="10"/>
  <c r="B14" i="10"/>
  <c r="B13" i="10"/>
  <c r="B10" i="10"/>
  <c r="B9" i="10"/>
  <c r="B8" i="10"/>
  <c r="B7" i="10"/>
  <c r="D46" i="18"/>
  <c r="D58" i="18"/>
  <c r="D59" i="18"/>
  <c r="D60" i="18"/>
  <c r="D61" i="18"/>
  <c r="D62" i="18"/>
  <c r="D57" i="18"/>
  <c r="D40" i="18"/>
  <c r="D41" i="18"/>
  <c r="D42" i="18"/>
  <c r="D43" i="18"/>
  <c r="D54" i="18"/>
  <c r="D53" i="18"/>
  <c r="D49" i="18"/>
  <c r="D39" i="18"/>
  <c r="D28" i="18"/>
  <c r="D21" i="18"/>
  <c r="D18" i="18"/>
  <c r="D15" i="18"/>
  <c r="D12" i="18"/>
  <c r="E41" i="1" l="1"/>
  <c r="C25" i="10" l="1"/>
  <c r="C26" i="10"/>
  <c r="C27" i="10"/>
  <c r="C28" i="10"/>
  <c r="C29" i="10"/>
  <c r="B24" i="10" l="1"/>
  <c r="E24" i="10"/>
  <c r="C24" i="10"/>
  <c r="E10" i="10" l="1"/>
  <c r="E9" i="10"/>
  <c r="E8" i="10"/>
  <c r="C10" i="10"/>
  <c r="C9" i="10"/>
  <c r="C8" i="10"/>
  <c r="E7" i="10"/>
  <c r="C7" i="10"/>
  <c r="E21" i="10" l="1"/>
  <c r="E10" i="1" l="1"/>
  <c r="E11" i="1"/>
  <c r="C13" i="10"/>
  <c r="C22" i="10" l="1"/>
  <c r="C21" i="10"/>
  <c r="C19" i="10"/>
  <c r="C11" i="10"/>
  <c r="C14" i="10"/>
  <c r="C15" i="10"/>
  <c r="C16" i="10"/>
  <c r="C17" i="10"/>
  <c r="E30" i="10" l="1"/>
  <c r="I5" i="1" s="1"/>
  <c r="E22" i="10"/>
  <c r="E19" i="10"/>
  <c r="E11" i="10"/>
  <c r="E15" i="10"/>
  <c r="E16" i="10"/>
  <c r="E17" i="10"/>
  <c r="E14" i="10"/>
  <c r="E13" i="10"/>
  <c r="E28" i="1" l="1"/>
  <c r="E61" i="1" l="1"/>
  <c r="E60" i="1"/>
  <c r="E9" i="1"/>
  <c r="E6" i="1"/>
  <c r="E7" i="1"/>
  <c r="E5" i="1"/>
  <c r="E63" i="1" l="1"/>
  <c r="E13" i="1"/>
  <c r="E14" i="1" s="1"/>
  <c r="I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Tony Carlsson</author>
  </authors>
  <commentList>
    <comment ref="C12" authorId="0" shapeId="0" xr:uid="{00000000-0006-0000-0100-000001000000}">
      <text>
        <r>
          <rPr>
            <b/>
            <sz val="10"/>
            <color rgb="FF000000"/>
            <rFont val="Calibri"/>
            <family val="2"/>
          </rPr>
          <t xml:space="preserve">1. </t>
        </r>
        <r>
          <rPr>
            <sz val="10"/>
            <color rgb="FF000000"/>
            <rFont val="Calibri"/>
            <family val="2"/>
            <scheme val="minor"/>
          </rPr>
          <t>Här väljer</t>
        </r>
        <r>
          <rPr>
            <sz val="10"/>
            <color rgb="FF000000"/>
            <rFont val="Calibri"/>
            <family val="2"/>
            <scheme val="minor"/>
          </rPr>
          <t xml:space="preserve"> du/ni</t>
        </r>
        <r>
          <rPr>
            <sz val="10"/>
            <color rgb="FF000000"/>
            <rFont val="Calibri"/>
            <family val="2"/>
            <scheme val="minor"/>
          </rPr>
          <t xml:space="preserve"> om de utvärderingskriterium som ställts i ramavtalsupphandlingen ska utgöra ett obligatoriskt krav</t>
        </r>
        <r>
          <rPr>
            <sz val="10"/>
            <color rgb="FF000000"/>
            <rFont val="Calibri"/>
            <family val="2"/>
            <scheme val="minor"/>
          </rPr>
          <t xml:space="preserve"> eller </t>
        </r>
        <r>
          <rPr>
            <sz val="10"/>
            <color rgb="FF000000"/>
            <rFont val="Calibri"/>
            <family val="2"/>
            <scheme val="minor"/>
          </rPr>
          <t>ett utvärderingskriterium. Om det anges som utvärderingskriterium ska även ett mervärde i form av svenska kronor anges</t>
        </r>
      </text>
    </comment>
    <comment ref="E12" authorId="0" shapeId="0" xr:uid="{00000000-0006-0000-0100-000002000000}">
      <text>
        <r>
          <rPr>
            <b/>
            <sz val="10"/>
            <color rgb="FF000000"/>
            <rFont val="Calibri"/>
            <family val="2"/>
          </rPr>
          <t xml:space="preserve">2. </t>
        </r>
        <r>
          <rPr>
            <sz val="10"/>
            <color rgb="FF000000"/>
            <rFont val="Calibri"/>
            <family val="2"/>
            <scheme val="minor"/>
          </rPr>
          <t>Här fyller</t>
        </r>
        <r>
          <rPr>
            <sz val="10"/>
            <color rgb="FF000000"/>
            <rFont val="Calibri"/>
            <family val="2"/>
            <scheme val="minor"/>
          </rPr>
          <t xml:space="preserve"> </t>
        </r>
        <r>
          <rPr>
            <sz val="10"/>
            <color rgb="FF000000"/>
            <rFont val="Calibri"/>
            <family val="2"/>
            <scheme val="minor"/>
          </rPr>
          <t>du/ni i mervärdet i svenska kronor i det fall det är ett utvärderingskriterium i avropet</t>
        </r>
      </text>
    </comment>
  </commentList>
</comments>
</file>

<file path=xl/sharedStrings.xml><?xml version="1.0" encoding="utf-8"?>
<sst xmlns="http://schemas.openxmlformats.org/spreadsheetml/2006/main" count="221" uniqueCount="152">
  <si>
    <t>– Fast IP-nät</t>
  </si>
  <si>
    <t>– Mobilt IP-nät</t>
  </si>
  <si>
    <t>– Fast och Mobilt IP-nät</t>
  </si>
  <si>
    <t>Tillbehörslarm</t>
  </si>
  <si>
    <t>Sänglarm</t>
  </si>
  <si>
    <t>Rökdetektorlarm</t>
  </si>
  <si>
    <t>Dörrlarm</t>
  </si>
  <si>
    <t>Passagelarm</t>
  </si>
  <si>
    <t>Fall-larm</t>
  </si>
  <si>
    <t>Mattlarm</t>
  </si>
  <si>
    <t>Röstlarm</t>
  </si>
  <si>
    <t>Installation</t>
  </si>
  <si>
    <t>Service och support</t>
  </si>
  <si>
    <t>Anbudsgivare:</t>
  </si>
  <si>
    <t>Antal månader för kontraktet</t>
  </si>
  <si>
    <t>Totalpris per månad</t>
  </si>
  <si>
    <t>Totalt</t>
  </si>
  <si>
    <t>Minus mervärde:</t>
  </si>
  <si>
    <t>Resultat:</t>
  </si>
  <si>
    <t>Totalpris köp av produkter (engångskostnad)</t>
  </si>
  <si>
    <t>Extra larmknapp</t>
  </si>
  <si>
    <t>Avsnitt FFU</t>
  </si>
  <si>
    <t xml:space="preserve"> - Larmknapp </t>
  </si>
  <si>
    <t>5.2.3.2</t>
  </si>
  <si>
    <t>5.2.5.2</t>
  </si>
  <si>
    <t>5.3.3.5</t>
  </si>
  <si>
    <t>Samarbete med teleoperatör</t>
  </si>
  <si>
    <t>5.8.2</t>
  </si>
  <si>
    <t>Ja</t>
  </si>
  <si>
    <t>Nej</t>
  </si>
  <si>
    <t>Mervärde i SEK</t>
  </si>
  <si>
    <t>Anbudsgivarens svar</t>
  </si>
  <si>
    <t>Totalt:</t>
  </si>
  <si>
    <t>Larmknapp</t>
  </si>
  <si>
    <t>Mervärde (SEK)</t>
  </si>
  <si>
    <t>Krav/kriterium</t>
  </si>
  <si>
    <t>KRAVET UTGÅR</t>
  </si>
  <si>
    <t>Implementerings- och tidsplan</t>
  </si>
  <si>
    <t>Utvärderingskriterier</t>
  </si>
  <si>
    <r>
      <t xml:space="preserve">Här ska </t>
    </r>
    <r>
      <rPr>
        <b/>
        <sz val="12"/>
        <rFont val="Calibri"/>
        <family val="2"/>
        <scheme val="minor"/>
      </rPr>
      <t>ramavtalsleverantören</t>
    </r>
    <r>
      <rPr>
        <sz val="12"/>
        <rFont val="Calibri"/>
        <family val="2"/>
        <scheme val="minor"/>
      </rPr>
      <t xml:space="preserve"> fylla i med Ja/Nej om man uppfyller nedan angivna utvärderingskriterier.</t>
    </r>
  </si>
  <si>
    <t>Kontrollkolumn</t>
  </si>
  <si>
    <t>Vägledning för beställare</t>
  </si>
  <si>
    <t>Vägledning för ramavtalsleverantör</t>
  </si>
  <si>
    <t>Stationära trygghetslarm</t>
  </si>
  <si>
    <t>Det stationära trygghetslarmet ska ha minst en (1) knapp vars funktion är konfigurerbar. Konfigurerbara funktioner ska vara minst: "Personal på plats" och "Personal klar på plats"</t>
  </si>
  <si>
    <t>Det stationära trygghetslarmet kan kommunicera via wifi.</t>
  </si>
  <si>
    <t>Det stationära trygghetslarmet har redundanta kommunikationsvägar där larmet i så fall kan byta kommunikationsväg automatiskt utan att funktioner i larmsystemet påverkas.</t>
  </si>
  <si>
    <t>Kommunicera via wifi</t>
  </si>
  <si>
    <t>Redundanta kommunikationsvägar</t>
  </si>
  <si>
    <t>Anslutning av tillbehör</t>
  </si>
  <si>
    <t>Protokoll</t>
  </si>
  <si>
    <t>Beskriv vilken funktion de programmerbara knapparna ska ha samt om de ska levereras programmerade enligt denna specifikation från start.</t>
  </si>
  <si>
    <t>Hörselslinga</t>
  </si>
  <si>
    <t>Händelselogg</t>
  </si>
  <si>
    <t>Frekvent funktionsövervakning</t>
  </si>
  <si>
    <t>Funktionsövervakningslogg</t>
  </si>
  <si>
    <t>Beskriv vad som ska loggas i funktionsövervakningsloggen, hur frekvent funktionsfel ska följas upp samt var och hur länge funktionsövervakningsloggen ska sparas.</t>
  </si>
  <si>
    <t xml:space="preserve">Specificera om anbudsgivaren ska tillse att det stationära trygghetslarm som ansluts mot mobilt Ipnät vid installationen kompletteras med en yttre extern antenn. </t>
  </si>
  <si>
    <t>Att precisera avseende konfigurerbar knapp på det stationära trygghetslarmet</t>
  </si>
  <si>
    <t>Att precisera avseende hur UM jobbar eller har tänkt sig att arbeta med händelseloggen.</t>
  </si>
  <si>
    <t>Att precisera avseende hur UM jobbar eller har tänkt sig att arbeta med funktionsövervakning.</t>
  </si>
  <si>
    <t>Att precisera avseende vad som ska loggas i funktionsövervakningsloggen.</t>
  </si>
  <si>
    <t>Att precisera avseende införandet</t>
  </si>
  <si>
    <t>Precisera behovet av hjälp med installation</t>
  </si>
  <si>
    <t>Precisera om trygghetslarmen ska kompletteras med yttre antenn.</t>
  </si>
  <si>
    <t>Beskriv hur du/ni jobbar eller har tänkt dig/er att arbeta med händelseloggen som leverantören ska göra tillgänglig via webbgränssnitt.</t>
  </si>
  <si>
    <t>Beskriv hur du/ni jobbar eller har tänkt dig/er att arbeta med frekvent funktionsövervakning. Saker att beskriva kan vara hur ofta du/ni vill få meddelande om att ett eller flera stationära trygghetslarm saknar heartbeat. Det är viktigt att inte få information om varje uteblivet heartbeat utan att tiden anpassas till din/er rutin kring funktionsbortfall på ett eller flera stationära trygghetslarm. Ett exempel kan vara att heartbeat ska skickas var 5:e minut men meddelande om uteblivet heartbeat ska skickas till dig/er först när heartbeat uteblivit i 4 timmar. Beskriv också hur meddelande om detta ska skickas till dig/er.</t>
  </si>
  <si>
    <t>OBLIGATORISKT KRAV</t>
  </si>
  <si>
    <t>Ytterligare utvärderingskriterier som du/ni vill lägga till ditt/ert avrop.</t>
  </si>
  <si>
    <t>UTVÄRDERINGSKRITERIUM</t>
  </si>
  <si>
    <t>Obligatoriska krav/utvärderingskriterium</t>
  </si>
  <si>
    <t>Utvärderingskriterium</t>
  </si>
  <si>
    <t>Det stationära trygghetslarmet kan ansluta via ytterligare minst två (2) protokoll förutom radio.</t>
  </si>
  <si>
    <t xml:space="preserve">Larmknappen kan utlösa en ljussignal vid aktivering av larm </t>
  </si>
  <si>
    <t xml:space="preserve">Larmknappen kan signalera med ljud eller ljus när användaren är utanför räckviddszonen </t>
  </si>
  <si>
    <t>Larmknapp med räckvidd över 150 meter kan installeras</t>
  </si>
  <si>
    <t>Larmknappar med olika färg på knapp och armband kan tillhandahållas.</t>
  </si>
  <si>
    <r>
      <t>Tillbehörslarmen kan följas upp i funktionsövervakningen.</t>
    </r>
    <r>
      <rPr>
        <i/>
        <sz val="11"/>
        <color rgb="FF000000"/>
        <rFont val="Calibri"/>
        <family val="2"/>
      </rPr>
      <t xml:space="preserve">  </t>
    </r>
  </si>
  <si>
    <t>Utföraren kan välja huruvida ljud och ljussignal ska utlösas för respektive brukare</t>
  </si>
  <si>
    <t>Obligatoriskt krav</t>
  </si>
  <si>
    <t>Antal larm (fylls i av UM)</t>
  </si>
  <si>
    <t>Antal  (fylls i av UM)</t>
  </si>
  <si>
    <t>Pris per st (fylls i av leverantören)</t>
  </si>
  <si>
    <t>Pris per timme (fylls i av leverantören)</t>
  </si>
  <si>
    <t>Rörelsevakt</t>
  </si>
  <si>
    <t>Totalpris - Köp tillbehörslarm</t>
  </si>
  <si>
    <t>– Service och support exklusive utökad servicenivå</t>
  </si>
  <si>
    <t>– Service och support inklusive utökad servicenivå</t>
  </si>
  <si>
    <t>Antal brukare (fylls i av UM)</t>
  </si>
  <si>
    <t>Totalpris - Service och support</t>
  </si>
  <si>
    <t>Implementering av information</t>
  </si>
  <si>
    <t>Övriga tjänster</t>
  </si>
  <si>
    <t>Totalpris - Övriga tjänster</t>
  </si>
  <si>
    <t>Pris för ej komplett returnerad produkt</t>
  </si>
  <si>
    <t>Uppskattat antal larm (fylls i av UM)</t>
  </si>
  <si>
    <t xml:space="preserve">Installation  </t>
  </si>
  <si>
    <t xml:space="preserve">Utbildning  </t>
  </si>
  <si>
    <t>Totalpris - Installation</t>
  </si>
  <si>
    <t>Uppskattat antal utbildningstimmar (fylls i av UM)</t>
  </si>
  <si>
    <t>Uppskattat antal brukare (fylls i av UM)</t>
  </si>
  <si>
    <t>Uppskattad tid för implementation av information för antal brukare som UM angett (fylls i av leverantören)</t>
  </si>
  <si>
    <t>Pris per produkt (fylls i av leverantören)</t>
  </si>
  <si>
    <t xml:space="preserve">Utbildning </t>
  </si>
  <si>
    <t>Pris per st/månad 
(fylls i av leverantören)</t>
  </si>
  <si>
    <t>Pris per månad</t>
  </si>
  <si>
    <t>Pris per st 
(fylls i av leverantören)</t>
  </si>
  <si>
    <t>Pris per månad och brukare 
(fylls i av leverantören)</t>
  </si>
  <si>
    <t>Pris per timme 
(fylls i av leverantören)</t>
  </si>
  <si>
    <t>Det är möjligt att ansluta hörselslinga till det stationära trygghetslarmet</t>
  </si>
  <si>
    <t>Anbudssumma:</t>
  </si>
  <si>
    <t>Ramavtalsleverantörens svar</t>
  </si>
  <si>
    <t>Totalt pris per tillbehörslarm</t>
  </si>
  <si>
    <t>Totalpris - Utbildning</t>
  </si>
  <si>
    <t>Obligatoriskt krav/
utvärderingskriterium</t>
  </si>
  <si>
    <t>Totalpris - Implementering av information</t>
  </si>
  <si>
    <t>Totalt pris</t>
  </si>
  <si>
    <t>EP-larm</t>
  </si>
  <si>
    <t>Stationärt trygghetslarm –  (inkl. kommunikation)</t>
  </si>
  <si>
    <t>Stationärt trygghetslarm – (exkl. kommunikation)</t>
  </si>
  <si>
    <t>Totalpris - Hyra produkter (kontraktsperioden)</t>
  </si>
  <si>
    <t>Stationärt trygghetslarm – (inkl. kommunikation)</t>
  </si>
  <si>
    <t>Pris kommunikation per månad och larm 
(fylls i av leverantören)</t>
  </si>
  <si>
    <t>Totalpris per månad för kommunikation</t>
  </si>
  <si>
    <t>Totalpris - Köp produkter + kommunikation (kontraktsperioden)</t>
  </si>
  <si>
    <t>Avropsprecisering, delområde 2 - Stationära trygghetslarm</t>
  </si>
  <si>
    <t>Det stationära trygghetslarmet kan ansluta minst tio (10) tillbehör.</t>
  </si>
  <si>
    <t>EPI-larm (Epilepsilarm) erbjuds och kan kopplas till det stationära trygghetslarmet.</t>
  </si>
  <si>
    <t>Anbudsgivaren har ett etablerat samarbete med någon teleoperatör.</t>
  </si>
  <si>
    <t xml:space="preserve"> - Stationära trygghetslarm </t>
  </si>
  <si>
    <t xml:space="preserve"> - Samarbete med teleoperatör</t>
  </si>
  <si>
    <t>Abonnemang</t>
  </si>
  <si>
    <t>Utvärderingskriterier, delområde 2 - Stationära trygghetslarm</t>
  </si>
  <si>
    <t xml:space="preserve"> - Tillbehörslarm</t>
  </si>
  <si>
    <t xml:space="preserve"> - Ytterligare utvärderingskriterier som lagts till vid avropet</t>
  </si>
  <si>
    <r>
      <t xml:space="preserve">Här ska </t>
    </r>
    <r>
      <rPr>
        <b/>
        <sz val="14"/>
        <rFont val="Calibri"/>
        <family val="2"/>
        <scheme val="minor"/>
      </rPr>
      <t>du/ni</t>
    </r>
    <r>
      <rPr>
        <sz val="14"/>
        <rFont val="Calibri"/>
        <family val="2"/>
        <scheme val="minor"/>
      </rPr>
      <t xml:space="preserve"> precisera de krav som framgår nedan samt välja om de utvärderingskriterium som var med i ramavtalsupphandlingen ska ställas som krav, utvärderingskriterium eller utgå. Du/ni ska även beskriva de punkter som kan/bör specificeras i avropet.</t>
    </r>
  </si>
  <si>
    <t>Priser, delområde 2 – Stationära trygghetslarm</t>
  </si>
  <si>
    <r>
      <t xml:space="preserve">Produkt - </t>
    </r>
    <r>
      <rPr>
        <b/>
        <sz val="10"/>
        <color theme="5"/>
        <rFont val="Calibri"/>
        <family val="2"/>
        <scheme val="minor"/>
      </rPr>
      <t>Hyra</t>
    </r>
  </si>
  <si>
    <r>
      <t xml:space="preserve">Produkt - </t>
    </r>
    <r>
      <rPr>
        <b/>
        <sz val="10"/>
        <color theme="5"/>
        <rFont val="Calibri"/>
        <family val="2"/>
        <scheme val="minor"/>
      </rPr>
      <t>Köp</t>
    </r>
  </si>
  <si>
    <r>
      <t xml:space="preserve">Tillbehörslarm - </t>
    </r>
    <r>
      <rPr>
        <b/>
        <sz val="10"/>
        <color theme="5"/>
        <rFont val="Calibri (Brödtext)"/>
      </rPr>
      <t>Köp</t>
    </r>
  </si>
  <si>
    <t>Uppskattad tid för installation av antal larm (fylls i av leverantören)</t>
  </si>
  <si>
    <t>Anbudsgivaren ska vid avrop (av fast IP) kunna inkludera internetabonnemang för de stationära trygghetslarmen.</t>
  </si>
  <si>
    <r>
      <rPr>
        <b/>
        <sz val="11"/>
        <color theme="1"/>
        <rFont val="Calibri"/>
        <family val="2"/>
        <scheme val="minor"/>
      </rPr>
      <t xml:space="preserve">I denna bilaga ska du/ni specificera dina/era krav och precisera ditt/ert behov för att ramavtalsleverantörerna ska kunna lämna avropssvar i den förnyade konkurrensutsättningen.
</t>
    </r>
    <r>
      <rPr>
        <b/>
        <u/>
        <sz val="11"/>
        <color theme="1"/>
        <rFont val="Calibri"/>
        <family val="2"/>
        <scheme val="minor"/>
      </rPr>
      <t xml:space="preserve">Du/ni fyller i följande: </t>
    </r>
    <r>
      <rPr>
        <sz val="11"/>
        <color theme="1"/>
        <rFont val="Calibri"/>
        <family val="2"/>
        <scheme val="minor"/>
      </rPr>
      <t xml:space="preserve">
</t>
    </r>
    <r>
      <rPr>
        <b/>
        <sz val="11"/>
        <color theme="1"/>
        <rFont val="Calibri"/>
        <family val="2"/>
        <scheme val="minor"/>
      </rPr>
      <t>1.</t>
    </r>
    <r>
      <rPr>
        <sz val="11"/>
        <color theme="1"/>
        <rFont val="Calibri"/>
        <family val="2"/>
        <scheme val="minor"/>
      </rPr>
      <t xml:space="preserve"> vilka utvärderingskriterier från ramavtalsupphandlingen som är obligatoriska krav respektive utvärderingskriterier samt precisering av behovet av efterfrågade tjänster under </t>
    </r>
    <r>
      <rPr>
        <b/>
        <sz val="11"/>
        <color theme="1"/>
        <rFont val="Calibri"/>
        <family val="2"/>
        <scheme val="minor"/>
      </rPr>
      <t>flik 2. Avropsmall.</t>
    </r>
    <r>
      <rPr>
        <sz val="11"/>
        <color theme="1"/>
        <rFont val="Calibri"/>
        <family val="2"/>
        <scheme val="minor"/>
      </rPr>
      <t xml:space="preserve"> Valet görs i drop-downmenyerna som återfinns under kolumnen "Obligatoriska krav-/utvärderingskrieterier". Observera att krav som ställts i ramavtalsupphandlingen inte kan ändras eller bytas ut (se punkt 1.3.1 i upphandlingsdokumenten). Samtliga grönmarkerade fält ska tas ställning till.
</t>
    </r>
    <r>
      <rPr>
        <i/>
        <sz val="11"/>
        <color theme="1"/>
        <rFont val="Calibri"/>
        <family val="2"/>
        <scheme val="minor"/>
      </rPr>
      <t xml:space="preserve">Tänk på att utvärderingskriterierna resulterar i ett </t>
    </r>
    <r>
      <rPr>
        <b/>
        <i/>
        <sz val="11"/>
        <color theme="1"/>
        <rFont val="Calibri"/>
        <family val="2"/>
        <scheme val="minor"/>
      </rPr>
      <t>avdrag</t>
    </r>
    <r>
      <rPr>
        <i/>
        <sz val="11"/>
        <color theme="1"/>
        <rFont val="Calibri"/>
        <family val="2"/>
        <scheme val="minor"/>
      </rPr>
      <t xml:space="preserve"> från anbudssumman. Du/ni behöver på förhand analysera ditt/ert behov för att kunna precisera dina/era krav och för att kunna avgöra vilket mervärde som respektive utvärderingskriterium har. Vägledning för vilket värde du/ni kan ange som mervärde kan hämtas i de "takpriser" som ramavtalsleverantörerna har lämnat i ramavtalsupphandlingen. Tänk också på att avdragen bör differentieras efter hur viktigt utvärderingskriteriet är.</t>
    </r>
    <r>
      <rPr>
        <sz val="11"/>
        <color theme="1"/>
        <rFont val="Calibri"/>
        <family val="2"/>
        <scheme val="minor"/>
      </rPr>
      <t xml:space="preserve">
</t>
    </r>
    <r>
      <rPr>
        <b/>
        <sz val="11"/>
        <color theme="1"/>
        <rFont val="Calibri"/>
        <family val="2"/>
        <scheme val="minor"/>
      </rPr>
      <t xml:space="preserve">2. </t>
    </r>
    <r>
      <rPr>
        <sz val="11"/>
        <color theme="1"/>
        <rFont val="Calibri"/>
        <family val="2"/>
        <scheme val="minor"/>
      </rPr>
      <t xml:space="preserve">behovet avseende antal larm samt tillbehör och behov av tillhörande tjänster i den </t>
    </r>
    <r>
      <rPr>
        <b/>
        <sz val="11"/>
        <color theme="1"/>
        <rFont val="Calibri"/>
        <family val="2"/>
        <scheme val="minor"/>
      </rPr>
      <t>röda texten</t>
    </r>
    <r>
      <rPr>
        <sz val="11"/>
        <color theme="1"/>
        <rFont val="Calibri"/>
        <family val="2"/>
        <scheme val="minor"/>
      </rPr>
      <t xml:space="preserve"> under </t>
    </r>
    <r>
      <rPr>
        <b/>
        <sz val="11"/>
        <color theme="1"/>
        <rFont val="Calibri"/>
        <family val="2"/>
        <scheme val="minor"/>
      </rPr>
      <t>flik 4. Prisuppgifter</t>
    </r>
    <r>
      <rPr>
        <sz val="11"/>
        <color theme="1"/>
        <rFont val="Calibri"/>
        <family val="2"/>
        <scheme val="minor"/>
      </rPr>
      <t xml:space="preserve">. Där anger du/ni om avropsförfrågan avser hyra, köp eller både och.  
Utöver detta bör du/ni vara uppmärksam på att mallen används i utvärderingssyfte och att de volymer som anges ska reflektera dina/era verkliga behov under kontraktsperioden.                                                                  
</t>
    </r>
  </si>
  <si>
    <t>Välj  mellan att få de stationära trygghetslarmen installerade av anbudsgivaren eller av egen utförare. Beskriv utförligt ditt/ert behov avseende installation, t.ex. i vilken omfattning beställaren behöver assistans med installation, registrering av brukare/larm i webbtjänsten,ange  den geografiska spridningen på utrustningens placering hos brukarna etc. Om du/ni inte har något behov av hjälp med installation kan detta fält lämnas tomt. För kravställningen i ramavtalsupphandlingen se aktuell punkt i Upphandlingsdokument - Trygghetslarm och larmmottagning 2019/ Avsnitt 6: Krav anbudsområde 2 - Trygghetslarm.</t>
  </si>
  <si>
    <t>Ange önskad leveranstid i månader. Beskriv också utförligt ditt/ert behov avseende implementerings- och tidsplan, t.ex. information om beställarens projektorganisation för införande av digitala trygghetslarm, beställarens uppskattade tidsåtgång för införandet, antal larm som ska implementeras, antal brukare som omfattas av implementeringen och ska informeras etc. För kravställningen i ramavtalsupphandlingen se aktuell punkt i Upphandlingsdokument - Trygghetslarm och larmmottagning 2019/ Avsnitt 6: Krav anbudsområde 2 - Trygghetslarm.</t>
  </si>
  <si>
    <r>
      <rPr>
        <b/>
        <sz val="11"/>
        <color theme="1"/>
        <rFont val="Calibri"/>
        <family val="2"/>
        <scheme val="minor"/>
      </rPr>
      <t xml:space="preserve">I denna bilaga ska ramavtalsleverantören besvara en avropsförfrågan genom att ange priser samt ramavtalsleverantörens möjlighet att uppfylla eventuella utvärderingskriterier. Ramavtalsleverantören har genom sitt anbud i ramavtalsupphandlingen bekräftat att man uppfyller samtliga obligatoriska krav i upphandlingsdokumenten.
</t>
    </r>
    <r>
      <rPr>
        <b/>
        <u/>
        <sz val="11"/>
        <color theme="1"/>
        <rFont val="Calibri"/>
        <family val="2"/>
        <scheme val="minor"/>
      </rPr>
      <t xml:space="preserve">Ramavtalsleverantörerna svarar på avropsförfrågan genom att fylla i: </t>
    </r>
    <r>
      <rPr>
        <sz val="11"/>
        <color theme="1"/>
        <rFont val="Calibri"/>
        <family val="2"/>
        <scheme val="minor"/>
      </rPr>
      <t xml:space="preserve">
</t>
    </r>
    <r>
      <rPr>
        <b/>
        <sz val="11"/>
        <color theme="1"/>
        <rFont val="Calibri"/>
        <family val="2"/>
        <scheme val="minor"/>
      </rPr>
      <t>1.</t>
    </r>
    <r>
      <rPr>
        <sz val="11"/>
        <color theme="1"/>
        <rFont val="Calibri"/>
        <family val="2"/>
        <scheme val="minor"/>
      </rPr>
      <t xml:space="preserve"> uppfyllandet av eventuella utvärderingskriterier med svaret "Ja" eller "Nej" i kolumnen Ramavtalsleverantörens svar under</t>
    </r>
    <r>
      <rPr>
        <b/>
        <sz val="11"/>
        <color theme="1"/>
        <rFont val="Calibri"/>
        <family val="2"/>
        <scheme val="minor"/>
      </rPr>
      <t xml:space="preserve"> flik 3. Svarsmall. </t>
    </r>
    <r>
      <rPr>
        <sz val="11"/>
        <color theme="1"/>
        <rFont val="Calibri"/>
        <family val="2"/>
        <scheme val="minor"/>
      </rPr>
      <t xml:space="preserve">Samtliga lilamarkerade fält ska tas ställning till. 
</t>
    </r>
    <r>
      <rPr>
        <b/>
        <sz val="11"/>
        <color theme="1"/>
        <rFont val="Calibri"/>
        <family val="2"/>
        <scheme val="minor"/>
      </rPr>
      <t>2.</t>
    </r>
    <r>
      <rPr>
        <sz val="11"/>
        <color theme="1"/>
        <rFont val="Calibri"/>
        <family val="2"/>
        <scheme val="minor"/>
      </rPr>
      <t xml:space="preserve"> namnet på ramavtalsleverantören samt offererade priser under </t>
    </r>
    <r>
      <rPr>
        <b/>
        <sz val="11"/>
        <color theme="1"/>
        <rFont val="Calibri"/>
        <family val="2"/>
        <scheme val="minor"/>
      </rPr>
      <t>flik 4. Prisuppgifter</t>
    </r>
    <r>
      <rPr>
        <sz val="11"/>
        <color theme="1"/>
        <rFont val="Calibri"/>
        <family val="2"/>
        <scheme val="minor"/>
      </rPr>
      <t xml:space="preserve">. 
Ramavtalsleverantören skickar sedan detta dokument i retur till den avropande myndigheten tillsammans med övriga dokument i avropssvaret. 
</t>
    </r>
  </si>
  <si>
    <t>Yttre extern antenn med montage</t>
  </si>
  <si>
    <t>Yttre antenn med montage</t>
  </si>
  <si>
    <t>Totalpris - Yttre antenn med montage</t>
  </si>
  <si>
    <t>Uppskattat antal yttre antenner (fylls i av UM)</t>
  </si>
  <si>
    <t>Antal timmar för montage (fylls i av leverantören)</t>
  </si>
  <si>
    <t>Yttre antenn utan montage</t>
  </si>
  <si>
    <t>Totalpris - Yttre antenn utan montage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</si>
</sst>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r&quot;_-;\-* #,##0.00\ &quot;kr&quot;_-;_-* &quot;-&quot;??\ &quot;kr&quot;_-;_-@_-"/>
    <numFmt numFmtId="164" formatCode="#,##0\ &quot;kr&quot;"/>
  </numFmts>
  <fonts count="51">
    <font>
      <sz val="11"/>
      <color theme="1"/>
      <name val="Calibri"/>
      <family val="2"/>
      <scheme val="minor"/>
    </font>
    <font>
      <b/>
      <sz val="12"/>
      <color theme="1"/>
      <name val="Calibri"/>
      <family val="2"/>
      <scheme val="minor"/>
    </font>
    <font>
      <sz val="11"/>
      <color theme="1"/>
      <name val="Calibri"/>
      <family val="2"/>
      <scheme val="minor"/>
    </font>
    <font>
      <sz val="8"/>
      <color theme="1"/>
      <name val="Calibri"/>
      <family val="2"/>
      <scheme val="minor"/>
    </font>
    <font>
      <b/>
      <sz val="8"/>
      <color theme="1"/>
      <name val="Calibri"/>
      <family val="2"/>
      <scheme val="minor"/>
    </font>
    <font>
      <sz val="10"/>
      <name val="Arial"/>
      <family val="2"/>
    </font>
    <font>
      <b/>
      <sz val="14"/>
      <name val="Arial"/>
      <family val="2"/>
    </font>
    <font>
      <i/>
      <sz val="10"/>
      <name val="Arial"/>
      <family val="2"/>
    </font>
    <font>
      <b/>
      <sz val="10"/>
      <name val="Arial"/>
      <family val="2"/>
    </font>
    <font>
      <sz val="14"/>
      <color theme="1"/>
      <name val="Calibri"/>
      <family val="2"/>
      <scheme val="minor"/>
    </font>
    <font>
      <b/>
      <sz val="14"/>
      <name val="Calibri"/>
      <family val="2"/>
      <scheme val="minor"/>
    </font>
    <font>
      <b/>
      <sz val="14"/>
      <color theme="1"/>
      <name val="Calibri"/>
      <family val="2"/>
      <scheme val="minor"/>
    </font>
    <font>
      <b/>
      <sz val="11"/>
      <color theme="1"/>
      <name val="Calibri"/>
      <family val="2"/>
      <scheme val="minor"/>
    </font>
    <font>
      <sz val="10"/>
      <color theme="1"/>
      <name val="Calibri"/>
      <family val="2"/>
    </font>
    <font>
      <i/>
      <sz val="11"/>
      <color rgb="FF4472C4"/>
      <name val="Calibri"/>
      <family val="2"/>
    </font>
    <font>
      <i/>
      <sz val="11"/>
      <color rgb="FF000000"/>
      <name val="Calibri"/>
      <family val="2"/>
    </font>
    <font>
      <b/>
      <sz val="11"/>
      <color theme="1"/>
      <name val="Arial"/>
      <family val="2"/>
    </font>
    <font>
      <sz val="10"/>
      <color theme="0"/>
      <name val="Arial"/>
      <family val="2"/>
    </font>
    <font>
      <b/>
      <sz val="11"/>
      <color theme="0"/>
      <name val="Arial"/>
      <family val="2"/>
    </font>
    <font>
      <b/>
      <sz val="10"/>
      <color theme="1"/>
      <name val="Arial"/>
      <family val="2"/>
    </font>
    <font>
      <sz val="12"/>
      <name val="Calibri"/>
      <family val="2"/>
      <scheme val="minor"/>
    </font>
    <font>
      <b/>
      <sz val="12"/>
      <name val="Calibri"/>
      <family val="2"/>
      <scheme val="minor"/>
    </font>
    <font>
      <sz val="12"/>
      <color theme="1"/>
      <name val="Calibri"/>
      <family val="2"/>
      <scheme val="minor"/>
    </font>
    <font>
      <b/>
      <sz val="10"/>
      <color rgb="FFC00000"/>
      <name val="Calibri"/>
      <family val="2"/>
    </font>
    <font>
      <i/>
      <sz val="10"/>
      <color rgb="FFC00000"/>
      <name val="Calibri"/>
      <family val="2"/>
      <scheme val="minor"/>
    </font>
    <font>
      <b/>
      <sz val="11"/>
      <color rgb="FFFF0000"/>
      <name val="Calibri"/>
      <family val="2"/>
      <scheme val="minor"/>
    </font>
    <font>
      <b/>
      <sz val="28"/>
      <color rgb="FFFF0000"/>
      <name val="Calibri"/>
      <family val="2"/>
      <scheme val="minor"/>
    </font>
    <font>
      <b/>
      <i/>
      <sz val="9"/>
      <color rgb="FFC00000"/>
      <name val="Calibri"/>
      <family val="2"/>
      <scheme val="minor"/>
    </font>
    <font>
      <b/>
      <u/>
      <sz val="11"/>
      <color theme="1"/>
      <name val="Calibri"/>
      <family val="2"/>
      <scheme val="minor"/>
    </font>
    <font>
      <b/>
      <sz val="20"/>
      <color theme="3" tint="-0.249977111117893"/>
      <name val="Calibri"/>
      <family val="2"/>
      <scheme val="minor"/>
    </font>
    <font>
      <i/>
      <sz val="10"/>
      <color rgb="FFFF0000"/>
      <name val="Calibri"/>
      <family val="2"/>
    </font>
    <font>
      <i/>
      <sz val="11"/>
      <color theme="1"/>
      <name val="Calibri"/>
      <family val="2"/>
      <scheme val="minor"/>
    </font>
    <font>
      <b/>
      <i/>
      <sz val="11"/>
      <color theme="1"/>
      <name val="Calibri"/>
      <family val="2"/>
      <scheme val="minor"/>
    </font>
    <font>
      <b/>
      <sz val="10"/>
      <color rgb="FF000000"/>
      <name val="Calibri"/>
      <family val="2"/>
    </font>
    <font>
      <sz val="10"/>
      <color rgb="FF000000"/>
      <name val="Calibri"/>
      <family val="2"/>
      <scheme val="minor"/>
    </font>
    <font>
      <b/>
      <sz val="8"/>
      <name val="Arial"/>
      <family val="2"/>
    </font>
    <font>
      <b/>
      <sz val="8"/>
      <color theme="1"/>
      <name val="Arial"/>
      <family val="2"/>
    </font>
    <font>
      <sz val="8"/>
      <name val="Arial"/>
      <family val="2"/>
    </font>
    <font>
      <i/>
      <sz val="10"/>
      <color theme="1"/>
      <name val="Arial"/>
      <family val="2"/>
    </font>
    <font>
      <b/>
      <sz val="11"/>
      <color theme="0"/>
      <name val="Calibri"/>
      <family val="2"/>
      <scheme val="minor"/>
    </font>
    <font>
      <sz val="14"/>
      <name val="Calibri"/>
      <family val="2"/>
      <scheme val="minor"/>
    </font>
    <font>
      <sz val="11"/>
      <name val="Calibri"/>
      <family val="2"/>
      <scheme val="minor"/>
    </font>
    <font>
      <b/>
      <sz val="10"/>
      <name val="Calibri"/>
      <family val="2"/>
    </font>
    <font>
      <b/>
      <sz val="16"/>
      <name val="Calibri"/>
      <family val="2"/>
      <scheme val="minor"/>
    </font>
    <font>
      <b/>
      <sz val="10"/>
      <name val="Calibri"/>
      <family val="2"/>
      <scheme val="minor"/>
    </font>
    <font>
      <b/>
      <sz val="10"/>
      <color theme="5"/>
      <name val="Calibri"/>
      <family val="2"/>
      <scheme val="minor"/>
    </font>
    <font>
      <b/>
      <sz val="9"/>
      <name val="Calibri"/>
      <family val="2"/>
      <scheme val="minor"/>
    </font>
    <font>
      <b/>
      <sz val="10"/>
      <color theme="0"/>
      <name val="Calibri"/>
      <family val="2"/>
      <scheme val="minor"/>
    </font>
    <font>
      <sz val="8"/>
      <name val="Calibri"/>
      <family val="2"/>
      <scheme val="minor"/>
    </font>
    <font>
      <b/>
      <sz val="10"/>
      <color theme="5"/>
      <name val="Calibri (Brödtext)"/>
    </font>
    <font>
      <b/>
      <sz val="8"/>
      <name val="Calibri"/>
      <family val="2"/>
      <scheme val="minor"/>
    </font>
  </fonts>
  <fills count="11">
    <fill>
      <patternFill patternType="none"/>
    </fill>
    <fill>
      <patternFill patternType="gray125"/>
    </fill>
    <fill>
      <patternFill patternType="solid">
        <fgColor rgb="FFA6A6A6"/>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249977111117893"/>
        <bgColor indexed="64"/>
      </patternFill>
    </fill>
  </fills>
  <borders count="4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44" fontId="2" fillId="0" borderId="0" applyFont="0" applyFill="0" applyBorder="0" applyAlignment="0" applyProtection="0"/>
    <xf numFmtId="0" fontId="5" fillId="0" borderId="0"/>
  </cellStyleXfs>
  <cellXfs count="246">
    <xf numFmtId="0" fontId="0" fillId="0" borderId="0" xfId="0"/>
    <xf numFmtId="0" fontId="5" fillId="0" borderId="0" xfId="2"/>
    <xf numFmtId="0" fontId="6" fillId="0" borderId="0" xfId="2" applyFont="1" applyAlignment="1"/>
    <xf numFmtId="0" fontId="5" fillId="0" borderId="0" xfId="2" applyAlignment="1">
      <alignment wrapText="1"/>
    </xf>
    <xf numFmtId="0" fontId="6" fillId="0" borderId="0" xfId="2" applyFont="1" applyAlignment="1">
      <alignment wrapText="1"/>
    </xf>
    <xf numFmtId="0" fontId="5" fillId="0" borderId="0" xfId="2" applyFill="1"/>
    <xf numFmtId="0" fontId="5" fillId="0" borderId="0" xfId="2" applyAlignment="1">
      <alignment horizontal="center" wrapText="1"/>
    </xf>
    <xf numFmtId="0" fontId="8" fillId="0" borderId="0" xfId="2" applyFont="1" applyAlignment="1">
      <alignment horizontal="right" wrapText="1"/>
    </xf>
    <xf numFmtId="0" fontId="0" fillId="6" borderId="14" xfId="0" applyFill="1" applyBorder="1" applyAlignment="1">
      <alignment horizontal="center"/>
    </xf>
    <xf numFmtId="0" fontId="0" fillId="0" borderId="14" xfId="0" applyBorder="1" applyAlignment="1">
      <alignment horizontal="center"/>
    </xf>
    <xf numFmtId="44" fontId="8" fillId="0" borderId="0" xfId="2" applyNumberFormat="1" applyFont="1" applyAlignment="1">
      <alignment horizontal="center" wrapText="1"/>
    </xf>
    <xf numFmtId="0" fontId="0" fillId="0" borderId="0" xfId="0" applyAlignment="1"/>
    <xf numFmtId="0" fontId="17" fillId="0" borderId="0" xfId="2" applyFont="1" applyFill="1" applyBorder="1"/>
    <xf numFmtId="0" fontId="18" fillId="0" borderId="0" xfId="2" applyFont="1" applyFill="1" applyBorder="1" applyAlignment="1">
      <alignment wrapText="1"/>
    </xf>
    <xf numFmtId="0" fontId="5" fillId="0" borderId="0" xfId="2" applyAlignment="1">
      <alignment horizontal="center"/>
    </xf>
    <xf numFmtId="44" fontId="5" fillId="0" borderId="0" xfId="2" applyNumberFormat="1" applyAlignment="1">
      <alignment horizontal="center"/>
    </xf>
    <xf numFmtId="0" fontId="6" fillId="0" borderId="0" xfId="2" applyFont="1" applyAlignment="1">
      <alignment horizontal="center"/>
    </xf>
    <xf numFmtId="0" fontId="6" fillId="0" borderId="0" xfId="2" applyFont="1" applyAlignment="1">
      <alignment horizontal="center" wrapText="1"/>
    </xf>
    <xf numFmtId="0" fontId="5" fillId="0" borderId="33" xfId="2" applyFont="1" applyBorder="1" applyAlignment="1">
      <alignment wrapText="1"/>
    </xf>
    <xf numFmtId="0" fontId="5" fillId="0" borderId="24" xfId="2" applyFont="1" applyBorder="1" applyAlignment="1">
      <alignment wrapText="1"/>
    </xf>
    <xf numFmtId="0" fontId="5" fillId="0" borderId="33" xfId="2" applyFont="1" applyFill="1" applyBorder="1" applyAlignment="1">
      <alignment wrapText="1"/>
    </xf>
    <xf numFmtId="0" fontId="5" fillId="0" borderId="27" xfId="2" applyFont="1" applyBorder="1" applyAlignment="1">
      <alignment wrapText="1"/>
    </xf>
    <xf numFmtId="0" fontId="5" fillId="0" borderId="29" xfId="2" applyFont="1" applyBorder="1" applyAlignment="1">
      <alignment wrapText="1"/>
    </xf>
    <xf numFmtId="0" fontId="5" fillId="0" borderId="20" xfId="2" applyFont="1" applyBorder="1" applyAlignment="1">
      <alignment wrapText="1"/>
    </xf>
    <xf numFmtId="0" fontId="0" fillId="0" borderId="0" xfId="0" applyFont="1" applyProtection="1"/>
    <xf numFmtId="0" fontId="0" fillId="0" borderId="0" xfId="0" applyProtection="1"/>
    <xf numFmtId="0" fontId="10" fillId="0" borderId="0" xfId="0" applyFont="1" applyAlignment="1" applyProtection="1">
      <alignment vertical="center"/>
    </xf>
    <xf numFmtId="0" fontId="9" fillId="0" borderId="0" xfId="0" applyFont="1" applyProtection="1"/>
    <xf numFmtId="0" fontId="11" fillId="0" borderId="0" xfId="0" applyFont="1" applyProtection="1"/>
    <xf numFmtId="0" fontId="0" fillId="0" borderId="0" xfId="0" applyFont="1" applyAlignment="1" applyProtection="1">
      <alignment vertical="center"/>
    </xf>
    <xf numFmtId="0" fontId="4" fillId="2" borderId="1" xfId="0" applyFont="1" applyFill="1" applyBorder="1" applyAlignment="1" applyProtection="1">
      <alignment vertical="center" wrapText="1"/>
    </xf>
    <xf numFmtId="0" fontId="1" fillId="0" borderId="0" xfId="0" applyFont="1" applyAlignment="1" applyProtection="1">
      <alignment horizontal="center"/>
    </xf>
    <xf numFmtId="0" fontId="13" fillId="0" borderId="1" xfId="0" applyFont="1" applyBorder="1" applyAlignment="1" applyProtection="1">
      <alignment vertical="center" wrapText="1"/>
    </xf>
    <xf numFmtId="0" fontId="0" fillId="0" borderId="14" xfId="0" applyBorder="1" applyAlignment="1" applyProtection="1">
      <alignment horizontal="center" vertical="center"/>
    </xf>
    <xf numFmtId="0" fontId="0" fillId="0" borderId="0" xfId="0" applyBorder="1" applyAlignment="1" applyProtection="1">
      <alignment horizontal="center" vertical="center"/>
    </xf>
    <xf numFmtId="0" fontId="13" fillId="0" borderId="3" xfId="0" applyFont="1" applyBorder="1" applyAlignment="1" applyProtection="1">
      <alignment vertical="center" wrapText="1"/>
    </xf>
    <xf numFmtId="0" fontId="13" fillId="0" borderId="0" xfId="0" applyFont="1" applyBorder="1" applyAlignment="1" applyProtection="1">
      <alignment vertical="center" wrapText="1"/>
    </xf>
    <xf numFmtId="0" fontId="14" fillId="0" borderId="0" xfId="0" applyFont="1" applyBorder="1" applyAlignment="1" applyProtection="1">
      <alignment horizontal="center" vertical="center" wrapText="1"/>
    </xf>
    <xf numFmtId="0" fontId="0" fillId="0" borderId="0" xfId="0" applyAlignment="1" applyProtection="1">
      <alignment horizontal="center" vertical="center"/>
    </xf>
    <xf numFmtId="0" fontId="26" fillId="0" borderId="0" xfId="0" applyFont="1" applyAlignment="1"/>
    <xf numFmtId="0" fontId="26" fillId="0" borderId="0" xfId="0" applyFont="1"/>
    <xf numFmtId="0" fontId="0" fillId="0" borderId="14" xfId="0" applyFill="1" applyBorder="1" applyAlignment="1">
      <alignment horizontal="center"/>
    </xf>
    <xf numFmtId="0" fontId="12" fillId="0" borderId="0" xfId="0" applyFont="1" applyAlignment="1">
      <alignment wrapText="1"/>
    </xf>
    <xf numFmtId="0" fontId="0" fillId="0" borderId="0" xfId="0" applyFont="1" applyAlignment="1">
      <alignment wrapText="1"/>
    </xf>
    <xf numFmtId="0" fontId="25" fillId="0" borderId="0" xfId="0" applyFont="1" applyAlignment="1">
      <alignment wrapText="1"/>
    </xf>
    <xf numFmtId="0" fontId="29" fillId="0" borderId="0" xfId="0" applyFont="1" applyAlignment="1"/>
    <xf numFmtId="0" fontId="23" fillId="0" borderId="0" xfId="0" applyFont="1" applyBorder="1" applyAlignment="1" applyProtection="1">
      <alignment horizontal="center" vertical="center" wrapText="1"/>
    </xf>
    <xf numFmtId="164" fontId="14" fillId="0" borderId="0" xfId="0" applyNumberFormat="1" applyFont="1" applyBorder="1" applyAlignment="1" applyProtection="1">
      <alignment horizontal="center" vertical="center" wrapText="1"/>
      <protection locked="0"/>
    </xf>
    <xf numFmtId="0" fontId="23" fillId="0" borderId="4" xfId="0" applyFont="1" applyFill="1" applyBorder="1" applyAlignment="1" applyProtection="1">
      <alignment horizontal="center" vertical="center" wrapText="1"/>
    </xf>
    <xf numFmtId="0" fontId="13" fillId="0" borderId="0" xfId="0" applyFont="1" applyFill="1" applyBorder="1" applyAlignment="1" applyProtection="1">
      <alignment vertical="center" wrapText="1"/>
    </xf>
    <xf numFmtId="0" fontId="13" fillId="0" borderId="0"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xf>
    <xf numFmtId="164" fontId="14" fillId="0" borderId="0" xfId="0" applyNumberFormat="1" applyFont="1" applyFill="1" applyBorder="1" applyAlignment="1" applyProtection="1">
      <alignment horizontal="center" vertical="center" wrapText="1"/>
      <protection locked="0"/>
    </xf>
    <xf numFmtId="0" fontId="0" fillId="0" borderId="0" xfId="0" applyFill="1" applyBorder="1" applyProtection="1"/>
    <xf numFmtId="0" fontId="0" fillId="0" borderId="0" xfId="0" applyFill="1" applyBorder="1" applyAlignment="1" applyProtection="1">
      <alignment horizontal="center" vertical="center"/>
    </xf>
    <xf numFmtId="0" fontId="30" fillId="0" borderId="0" xfId="0" applyFont="1" applyBorder="1" applyAlignment="1" applyProtection="1">
      <alignment horizontal="left" vertical="top" wrapText="1"/>
    </xf>
    <xf numFmtId="0" fontId="13" fillId="8" borderId="4" xfId="0" applyFont="1" applyFill="1" applyBorder="1" applyAlignment="1" applyProtection="1">
      <alignment horizontal="center" vertical="center" wrapText="1"/>
      <protection locked="0"/>
    </xf>
    <xf numFmtId="164" fontId="14" fillId="8" borderId="4" xfId="0" applyNumberFormat="1" applyFont="1" applyFill="1" applyBorder="1" applyAlignment="1" applyProtection="1">
      <alignment horizontal="center" vertical="center" wrapText="1"/>
      <protection locked="0"/>
    </xf>
    <xf numFmtId="49" fontId="13" fillId="8" borderId="3" xfId="0" applyNumberFormat="1" applyFont="1" applyFill="1" applyBorder="1" applyAlignment="1" applyProtection="1">
      <alignment vertical="center" wrapText="1"/>
    </xf>
    <xf numFmtId="49" fontId="13" fillId="8" borderId="1" xfId="0" applyNumberFormat="1" applyFont="1" applyFill="1" applyBorder="1" applyAlignment="1" applyProtection="1">
      <alignment vertical="center" wrapText="1"/>
    </xf>
    <xf numFmtId="0" fontId="5" fillId="0" borderId="36" xfId="2" applyFont="1" applyBorder="1" applyAlignment="1">
      <alignment wrapText="1"/>
    </xf>
    <xf numFmtId="0" fontId="5" fillId="0" borderId="37" xfId="2" applyFont="1" applyBorder="1" applyAlignment="1">
      <alignment wrapText="1"/>
    </xf>
    <xf numFmtId="0" fontId="5" fillId="0" borderId="38" xfId="2" applyFont="1" applyBorder="1" applyAlignment="1">
      <alignment wrapText="1"/>
    </xf>
    <xf numFmtId="0" fontId="27" fillId="8" borderId="4" xfId="0" applyFont="1" applyFill="1" applyBorder="1" applyAlignment="1" applyProtection="1">
      <alignment horizontal="center" vertical="center"/>
    </xf>
    <xf numFmtId="0" fontId="27" fillId="8" borderId="12" xfId="0" applyFont="1" applyFill="1" applyBorder="1" applyAlignment="1" applyProtection="1">
      <alignment horizontal="center" vertical="center"/>
    </xf>
    <xf numFmtId="0" fontId="27" fillId="8" borderId="1" xfId="0" applyFont="1" applyFill="1" applyBorder="1" applyAlignment="1" applyProtection="1">
      <alignment horizontal="center" vertical="center"/>
    </xf>
    <xf numFmtId="164" fontId="3" fillId="9" borderId="4" xfId="0" applyNumberFormat="1" applyFont="1" applyFill="1" applyBorder="1" applyAlignment="1" applyProtection="1">
      <alignment horizontal="right" vertical="center" wrapText="1"/>
      <protection locked="0"/>
    </xf>
    <xf numFmtId="164" fontId="3" fillId="9" borderId="12" xfId="0" applyNumberFormat="1" applyFont="1" applyFill="1" applyBorder="1" applyAlignment="1" applyProtection="1">
      <alignment horizontal="right" vertical="center" wrapText="1"/>
      <protection locked="0"/>
    </xf>
    <xf numFmtId="0" fontId="27" fillId="8" borderId="1" xfId="0" applyFont="1" applyFill="1" applyBorder="1" applyAlignment="1" applyProtection="1">
      <alignment horizontal="center" vertical="center" wrapText="1"/>
    </xf>
    <xf numFmtId="0" fontId="27" fillId="9" borderId="4" xfId="0" applyFont="1" applyFill="1" applyBorder="1" applyAlignment="1" applyProtection="1">
      <alignment horizontal="center" vertical="center"/>
    </xf>
    <xf numFmtId="0" fontId="4" fillId="3" borderId="2" xfId="0" applyFont="1" applyFill="1" applyBorder="1" applyAlignment="1" applyProtection="1">
      <alignment vertical="center" wrapText="1"/>
    </xf>
    <xf numFmtId="164" fontId="3" fillId="9" borderId="1" xfId="0" applyNumberFormat="1" applyFont="1" applyFill="1" applyBorder="1" applyAlignment="1" applyProtection="1">
      <alignment horizontal="right" vertical="center" wrapText="1"/>
      <protection locked="0"/>
    </xf>
    <xf numFmtId="164" fontId="3" fillId="9" borderId="11" xfId="0" applyNumberFormat="1" applyFont="1" applyFill="1" applyBorder="1" applyAlignment="1" applyProtection="1">
      <alignment horizontal="right" vertical="center" wrapText="1"/>
      <protection locked="0"/>
    </xf>
    <xf numFmtId="0" fontId="35" fillId="7" borderId="14" xfId="2" applyFont="1" applyFill="1" applyBorder="1" applyAlignment="1">
      <alignment horizontal="center" wrapText="1"/>
    </xf>
    <xf numFmtId="0" fontId="36" fillId="9" borderId="23" xfId="2" applyFont="1" applyFill="1" applyBorder="1" applyAlignment="1" applyProtection="1">
      <alignment horizontal="center"/>
      <protection locked="0"/>
    </xf>
    <xf numFmtId="164" fontId="37" fillId="0" borderId="18" xfId="1" applyNumberFormat="1" applyFont="1" applyBorder="1" applyAlignment="1">
      <alignment horizontal="center" wrapText="1"/>
    </xf>
    <xf numFmtId="0" fontId="35" fillId="7" borderId="16" xfId="2" applyFont="1" applyFill="1" applyBorder="1" applyAlignment="1">
      <alignment horizontal="center" wrapText="1"/>
    </xf>
    <xf numFmtId="0" fontId="36" fillId="9" borderId="25" xfId="2" applyFont="1" applyFill="1" applyBorder="1" applyAlignment="1" applyProtection="1">
      <alignment horizontal="center"/>
      <protection locked="0"/>
    </xf>
    <xf numFmtId="164" fontId="37" fillId="0" borderId="17" xfId="1" applyNumberFormat="1" applyFont="1" applyBorder="1" applyAlignment="1">
      <alignment horizontal="center" wrapText="1"/>
    </xf>
    <xf numFmtId="0" fontId="35" fillId="7" borderId="15" xfId="2" applyFont="1" applyFill="1" applyBorder="1" applyAlignment="1">
      <alignment horizontal="center" wrapText="1"/>
    </xf>
    <xf numFmtId="0" fontId="36" fillId="9" borderId="26" xfId="2" applyFont="1" applyFill="1" applyBorder="1" applyAlignment="1" applyProtection="1">
      <alignment horizontal="center"/>
      <protection locked="0"/>
    </xf>
    <xf numFmtId="164" fontId="37" fillId="0" borderId="19" xfId="1" applyNumberFormat="1" applyFont="1" applyBorder="1" applyAlignment="1">
      <alignment horizontal="center" wrapText="1"/>
    </xf>
    <xf numFmtId="0" fontId="35" fillId="7" borderId="34" xfId="2" applyFont="1" applyFill="1" applyBorder="1" applyAlignment="1">
      <alignment horizontal="center" wrapText="1"/>
    </xf>
    <xf numFmtId="0" fontId="36" fillId="9" borderId="32" xfId="2" applyFont="1" applyFill="1" applyBorder="1" applyAlignment="1" applyProtection="1">
      <alignment horizontal="center"/>
      <protection locked="0"/>
    </xf>
    <xf numFmtId="164" fontId="37" fillId="0" borderId="4" xfId="1" applyNumberFormat="1" applyFont="1" applyBorder="1" applyAlignment="1">
      <alignment horizontal="center" wrapText="1"/>
    </xf>
    <xf numFmtId="0" fontId="35" fillId="7" borderId="35" xfId="2" applyFont="1" applyFill="1" applyBorder="1" applyAlignment="1">
      <alignment horizontal="center" wrapText="1"/>
    </xf>
    <xf numFmtId="0" fontId="36" fillId="9" borderId="28" xfId="2" applyFont="1" applyFill="1" applyBorder="1" applyAlignment="1" applyProtection="1">
      <alignment horizontal="center"/>
      <protection locked="0"/>
    </xf>
    <xf numFmtId="164" fontId="37" fillId="0" borderId="30" xfId="1" applyNumberFormat="1" applyFont="1" applyBorder="1" applyAlignment="1">
      <alignment horizontal="center" wrapText="1"/>
    </xf>
    <xf numFmtId="164" fontId="37" fillId="0" borderId="36" xfId="1" applyNumberFormat="1" applyFont="1" applyBorder="1" applyAlignment="1">
      <alignment horizontal="center" wrapText="1"/>
    </xf>
    <xf numFmtId="164" fontId="37" fillId="0" borderId="37" xfId="1" applyNumberFormat="1" applyFont="1" applyBorder="1" applyAlignment="1">
      <alignment horizontal="center" wrapText="1"/>
    </xf>
    <xf numFmtId="164" fontId="37" fillId="0" borderId="38" xfId="1" applyNumberFormat="1" applyFont="1" applyBorder="1" applyAlignment="1">
      <alignment horizontal="center" wrapText="1"/>
    </xf>
    <xf numFmtId="164" fontId="3" fillId="9" borderId="4" xfId="0" applyNumberFormat="1" applyFont="1" applyFill="1" applyBorder="1" applyAlignment="1" applyProtection="1">
      <alignment horizontal="right" vertical="center" wrapText="1"/>
      <protection locked="0"/>
    </xf>
    <xf numFmtId="0" fontId="4" fillId="3" borderId="1" xfId="0" applyFont="1" applyFill="1" applyBorder="1" applyAlignment="1" applyProtection="1">
      <alignment vertical="center" wrapText="1"/>
    </xf>
    <xf numFmtId="0" fontId="36" fillId="9" borderId="27" xfId="2" applyFont="1" applyFill="1" applyBorder="1" applyAlignment="1" applyProtection="1">
      <alignment horizontal="center"/>
      <protection locked="0"/>
    </xf>
    <xf numFmtId="0" fontId="36" fillId="9" borderId="29" xfId="2" applyFont="1" applyFill="1" applyBorder="1" applyAlignment="1" applyProtection="1">
      <alignment horizontal="center"/>
      <protection locked="0"/>
    </xf>
    <xf numFmtId="0" fontId="36" fillId="9" borderId="20" xfId="2" applyFont="1" applyFill="1" applyBorder="1" applyAlignment="1" applyProtection="1">
      <alignment horizontal="center"/>
      <protection locked="0"/>
    </xf>
    <xf numFmtId="0" fontId="35" fillId="7" borderId="17" xfId="2" applyFont="1" applyFill="1" applyBorder="1" applyAlignment="1">
      <alignment horizontal="center" wrapText="1"/>
    </xf>
    <xf numFmtId="0" fontId="35" fillId="7" borderId="30" xfId="2" applyFont="1" applyFill="1" applyBorder="1" applyAlignment="1">
      <alignment horizontal="center" wrapText="1"/>
    </xf>
    <xf numFmtId="0" fontId="35" fillId="7" borderId="4" xfId="2" applyFont="1" applyFill="1" applyBorder="1" applyAlignment="1">
      <alignment horizontal="center" wrapText="1"/>
    </xf>
    <xf numFmtId="0" fontId="42" fillId="3" borderId="1" xfId="0" applyFont="1" applyFill="1" applyBorder="1" applyAlignment="1" applyProtection="1">
      <alignment vertical="center" wrapText="1"/>
    </xf>
    <xf numFmtId="0" fontId="42" fillId="3" borderId="2" xfId="0" applyFont="1" applyFill="1" applyBorder="1" applyAlignment="1" applyProtection="1">
      <alignment horizontal="center" vertical="center" wrapText="1"/>
    </xf>
    <xf numFmtId="0" fontId="43" fillId="0" borderId="0" xfId="0" applyFont="1" applyFill="1" applyAlignment="1" applyProtection="1"/>
    <xf numFmtId="0" fontId="16" fillId="4" borderId="31" xfId="2" applyFont="1" applyFill="1" applyBorder="1" applyAlignment="1">
      <alignment vertical="center" wrapText="1"/>
    </xf>
    <xf numFmtId="0" fontId="19" fillId="4" borderId="6" xfId="2" applyFont="1" applyFill="1" applyBorder="1" applyAlignment="1">
      <alignment horizontal="center" vertical="center" wrapText="1"/>
    </xf>
    <xf numFmtId="0" fontId="19" fillId="4" borderId="1" xfId="2" applyFont="1" applyFill="1" applyBorder="1" applyAlignment="1">
      <alignment horizontal="center" vertical="center" wrapText="1"/>
    </xf>
    <xf numFmtId="0" fontId="44" fillId="4" borderId="1" xfId="0" applyFont="1" applyFill="1" applyBorder="1" applyAlignment="1" applyProtection="1">
      <alignment vertical="center" wrapText="1"/>
    </xf>
    <xf numFmtId="0" fontId="44" fillId="4" borderId="2" xfId="0" applyFont="1" applyFill="1" applyBorder="1" applyAlignment="1" applyProtection="1">
      <alignment vertical="center" wrapText="1"/>
    </xf>
    <xf numFmtId="0" fontId="39" fillId="5" borderId="6" xfId="0" applyFont="1" applyFill="1" applyBorder="1" applyProtection="1"/>
    <xf numFmtId="0" fontId="3" fillId="0" borderId="3" xfId="0" applyFont="1" applyFill="1" applyBorder="1" applyAlignment="1" applyProtection="1">
      <alignment vertical="center" wrapText="1"/>
    </xf>
    <xf numFmtId="0" fontId="3" fillId="0" borderId="5" xfId="0" applyFont="1" applyFill="1" applyBorder="1" applyAlignment="1" applyProtection="1">
      <alignment vertical="center" wrapText="1"/>
    </xf>
    <xf numFmtId="0" fontId="44" fillId="4" borderId="11" xfId="0" applyFont="1" applyFill="1" applyBorder="1" applyAlignment="1" applyProtection="1">
      <alignment vertical="center" wrapText="1"/>
    </xf>
    <xf numFmtId="0" fontId="44" fillId="4" borderId="10" xfId="0" applyFont="1" applyFill="1" applyBorder="1" applyAlignment="1" applyProtection="1">
      <alignment vertical="center" wrapText="1"/>
    </xf>
    <xf numFmtId="0" fontId="4" fillId="0" borderId="3" xfId="0" applyFont="1" applyFill="1" applyBorder="1" applyAlignment="1" applyProtection="1">
      <alignment vertical="center" wrapText="1"/>
    </xf>
    <xf numFmtId="0" fontId="4" fillId="0" borderId="1" xfId="0" applyFont="1" applyFill="1" applyBorder="1" applyAlignment="1" applyProtection="1">
      <alignment vertical="center" wrapText="1"/>
    </xf>
    <xf numFmtId="164" fontId="47" fillId="5" borderId="5" xfId="0" applyNumberFormat="1" applyFont="1" applyFill="1" applyBorder="1" applyAlignment="1" applyProtection="1">
      <alignment vertical="center" wrapText="1"/>
    </xf>
    <xf numFmtId="0" fontId="44" fillId="4" borderId="6" xfId="0" applyFont="1" applyFill="1" applyBorder="1" applyAlignment="1" applyProtection="1">
      <alignment horizontal="left" vertical="center" wrapText="1"/>
    </xf>
    <xf numFmtId="164" fontId="3" fillId="0" borderId="4" xfId="0" applyNumberFormat="1" applyFont="1" applyFill="1" applyBorder="1" applyAlignment="1" applyProtection="1">
      <alignment vertical="center" wrapText="1"/>
    </xf>
    <xf numFmtId="164" fontId="50" fillId="4" borderId="1" xfId="0" applyNumberFormat="1" applyFont="1" applyFill="1" applyBorder="1" applyAlignment="1" applyProtection="1">
      <alignment vertical="center" wrapText="1"/>
    </xf>
    <xf numFmtId="0" fontId="4" fillId="0" borderId="6" xfId="0" applyFont="1" applyFill="1" applyBorder="1" applyAlignment="1" applyProtection="1">
      <alignment vertical="center" wrapText="1"/>
    </xf>
    <xf numFmtId="0" fontId="44" fillId="4" borderId="6" xfId="0" applyFont="1" applyFill="1" applyBorder="1" applyAlignment="1" applyProtection="1">
      <alignment vertical="center" wrapText="1"/>
    </xf>
    <xf numFmtId="164" fontId="41" fillId="4" borderId="2" xfId="0" applyNumberFormat="1" applyFont="1" applyFill="1" applyBorder="1" applyAlignment="1" applyProtection="1">
      <alignment vertical="center"/>
    </xf>
    <xf numFmtId="0" fontId="46" fillId="10" borderId="6" xfId="0" applyFont="1" applyFill="1" applyBorder="1" applyProtection="1"/>
    <xf numFmtId="164" fontId="41" fillId="10" borderId="2" xfId="1" applyNumberFormat="1" applyFont="1" applyFill="1" applyBorder="1" applyAlignment="1" applyProtection="1">
      <alignment horizontal="right"/>
    </xf>
    <xf numFmtId="164" fontId="39" fillId="5" borderId="2" xfId="0" applyNumberFormat="1" applyFont="1" applyFill="1" applyBorder="1" applyProtection="1"/>
    <xf numFmtId="0" fontId="0" fillId="0" borderId="0" xfId="0" applyFont="1" applyFill="1" applyBorder="1" applyAlignment="1">
      <alignment horizontal="left" vertical="top" wrapText="1"/>
    </xf>
    <xf numFmtId="0" fontId="47" fillId="0" borderId="0" xfId="0" applyFont="1" applyFill="1" applyBorder="1" applyAlignment="1" applyProtection="1">
      <alignment vertical="center" wrapText="1"/>
    </xf>
    <xf numFmtId="164" fontId="47" fillId="0" borderId="0" xfId="0" applyNumberFormat="1" applyFont="1" applyFill="1" applyBorder="1" applyAlignment="1" applyProtection="1">
      <alignment vertical="center" wrapText="1"/>
    </xf>
    <xf numFmtId="164" fontId="47" fillId="5" borderId="1" xfId="0" applyNumberFormat="1" applyFont="1" applyFill="1" applyBorder="1" applyAlignment="1" applyProtection="1">
      <alignment vertical="center" wrapText="1"/>
    </xf>
    <xf numFmtId="0" fontId="44" fillId="0" borderId="0" xfId="0" applyFont="1" applyFill="1" applyBorder="1" applyAlignment="1" applyProtection="1">
      <alignment vertical="center" wrapText="1"/>
    </xf>
    <xf numFmtId="164" fontId="3" fillId="0" borderId="1" xfId="0" applyNumberFormat="1" applyFont="1" applyFill="1" applyBorder="1" applyAlignment="1" applyProtection="1">
      <alignment vertical="center" wrapText="1"/>
    </xf>
    <xf numFmtId="0" fontId="27" fillId="0" borderId="4" xfId="0" applyFont="1" applyFill="1" applyBorder="1" applyAlignment="1" applyProtection="1">
      <alignment horizontal="center" vertical="center"/>
    </xf>
    <xf numFmtId="0" fontId="0" fillId="8" borderId="39" xfId="0" applyFont="1" applyFill="1" applyBorder="1" applyAlignment="1">
      <alignment horizontal="left" vertical="top" wrapText="1"/>
    </xf>
    <xf numFmtId="0" fontId="0" fillId="8" borderId="40" xfId="0" applyFont="1" applyFill="1" applyBorder="1" applyAlignment="1">
      <alignment horizontal="left" vertical="top" wrapText="1"/>
    </xf>
    <xf numFmtId="0" fontId="0" fillId="8" borderId="41" xfId="0" applyFont="1" applyFill="1" applyBorder="1" applyAlignment="1">
      <alignment horizontal="left" vertical="top" wrapText="1"/>
    </xf>
    <xf numFmtId="0" fontId="0" fillId="8" borderId="42"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43" xfId="0" applyFont="1" applyFill="1" applyBorder="1" applyAlignment="1">
      <alignment horizontal="left" vertical="top" wrapText="1"/>
    </xf>
    <xf numFmtId="0" fontId="0" fillId="8" borderId="44" xfId="0" applyFont="1" applyFill="1" applyBorder="1" applyAlignment="1">
      <alignment horizontal="left" vertical="top" wrapText="1"/>
    </xf>
    <xf numFmtId="0" fontId="0" fillId="8" borderId="45" xfId="0" applyFont="1" applyFill="1" applyBorder="1" applyAlignment="1">
      <alignment horizontal="left" vertical="top" wrapText="1"/>
    </xf>
    <xf numFmtId="0" fontId="0" fillId="8" borderId="28" xfId="0" applyFont="1" applyFill="1" applyBorder="1" applyAlignment="1">
      <alignment horizontal="left" vertical="top" wrapText="1"/>
    </xf>
    <xf numFmtId="0" fontId="0" fillId="9" borderId="39" xfId="0" applyFill="1" applyBorder="1" applyAlignment="1">
      <alignment horizontal="left" vertical="top" wrapText="1"/>
    </xf>
    <xf numFmtId="0" fontId="0" fillId="9" borderId="40" xfId="0" applyFill="1" applyBorder="1" applyAlignment="1">
      <alignment horizontal="left" vertical="top" wrapText="1"/>
    </xf>
    <xf numFmtId="0" fontId="0" fillId="9" borderId="41" xfId="0" applyFill="1" applyBorder="1" applyAlignment="1">
      <alignment horizontal="left" vertical="top" wrapText="1"/>
    </xf>
    <xf numFmtId="0" fontId="0" fillId="9" borderId="42" xfId="0" applyFill="1" applyBorder="1" applyAlignment="1">
      <alignment horizontal="left" vertical="top" wrapText="1"/>
    </xf>
    <xf numFmtId="0" fontId="0" fillId="9" borderId="0" xfId="0" applyFill="1" applyBorder="1" applyAlignment="1">
      <alignment horizontal="left" vertical="top" wrapText="1"/>
    </xf>
    <xf numFmtId="0" fontId="0" fillId="9" borderId="43" xfId="0" applyFill="1" applyBorder="1" applyAlignment="1">
      <alignment horizontal="left" vertical="top" wrapText="1"/>
    </xf>
    <xf numFmtId="0" fontId="0" fillId="9" borderId="42" xfId="0" applyFill="1" applyBorder="1" applyAlignment="1"/>
    <xf numFmtId="0" fontId="0" fillId="9" borderId="0" xfId="0" applyFill="1" applyBorder="1" applyAlignment="1"/>
    <xf numFmtId="0" fontId="0" fillId="9" borderId="43" xfId="0" applyFill="1" applyBorder="1" applyAlignment="1"/>
    <xf numFmtId="0" fontId="0" fillId="9" borderId="44" xfId="0" applyFill="1" applyBorder="1" applyAlignment="1"/>
    <xf numFmtId="0" fontId="0" fillId="9" borderId="45" xfId="0" applyFill="1" applyBorder="1" applyAlignment="1"/>
    <xf numFmtId="0" fontId="0" fillId="9" borderId="28" xfId="0" applyFill="1" applyBorder="1" applyAlignment="1"/>
    <xf numFmtId="0" fontId="40" fillId="4" borderId="6" xfId="0" applyFont="1" applyFill="1" applyBorder="1" applyAlignment="1" applyProtection="1">
      <alignment vertical="top" wrapText="1"/>
    </xf>
    <xf numFmtId="0" fontId="40" fillId="4" borderId="7" xfId="0" applyFont="1" applyFill="1" applyBorder="1" applyAlignment="1" applyProtection="1">
      <alignment vertical="top"/>
    </xf>
    <xf numFmtId="0" fontId="41" fillId="4" borderId="2" xfId="0" applyFont="1" applyFill="1" applyBorder="1" applyAlignment="1"/>
    <xf numFmtId="0" fontId="42" fillId="3" borderId="6" xfId="0" applyFont="1" applyFill="1" applyBorder="1" applyAlignment="1" applyProtection="1">
      <alignment horizontal="left" vertical="center" wrapText="1"/>
    </xf>
    <xf numFmtId="0" fontId="42" fillId="3" borderId="7" xfId="0" applyFont="1" applyFill="1" applyBorder="1" applyAlignment="1" applyProtection="1">
      <alignment horizontal="left" vertical="center" wrapText="1"/>
    </xf>
    <xf numFmtId="0" fontId="42" fillId="3" borderId="2" xfId="0" applyFont="1" applyFill="1" applyBorder="1" applyAlignment="1" applyProtection="1">
      <alignment horizontal="left" vertical="center" wrapText="1"/>
    </xf>
    <xf numFmtId="0" fontId="30" fillId="8" borderId="6" xfId="0" applyFont="1" applyFill="1" applyBorder="1" applyAlignment="1" applyProtection="1">
      <alignment horizontal="left" vertical="top" wrapText="1"/>
    </xf>
    <xf numFmtId="0" fontId="30" fillId="8" borderId="7" xfId="0" applyFont="1" applyFill="1" applyBorder="1" applyAlignment="1" applyProtection="1">
      <alignment horizontal="left" vertical="top" wrapText="1"/>
    </xf>
    <xf numFmtId="0" fontId="30" fillId="8" borderId="2" xfId="0" applyFont="1" applyFill="1" applyBorder="1" applyAlignment="1" applyProtection="1">
      <alignment horizontal="left" vertical="top" wrapText="1"/>
    </xf>
    <xf numFmtId="0" fontId="42" fillId="3" borderId="6" xfId="0" applyFont="1" applyFill="1" applyBorder="1" applyAlignment="1" applyProtection="1">
      <alignment horizontal="left" vertical="top" wrapText="1"/>
    </xf>
    <xf numFmtId="0" fontId="42" fillId="3" borderId="7" xfId="0" applyFont="1" applyFill="1" applyBorder="1" applyAlignment="1" applyProtection="1">
      <alignment horizontal="left" vertical="top" wrapText="1"/>
    </xf>
    <xf numFmtId="0" fontId="42" fillId="3" borderId="2" xfId="0" applyFont="1" applyFill="1" applyBorder="1" applyAlignment="1" applyProtection="1">
      <alignment horizontal="left" vertical="top" wrapText="1"/>
    </xf>
    <xf numFmtId="0" fontId="42" fillId="3" borderId="6" xfId="0" applyFont="1" applyFill="1" applyBorder="1" applyAlignment="1" applyProtection="1">
      <alignment vertical="center" wrapText="1"/>
    </xf>
    <xf numFmtId="0" fontId="42" fillId="3" borderId="2" xfId="0" applyFont="1" applyFill="1" applyBorder="1" applyAlignment="1" applyProtection="1">
      <alignment vertical="center" wrapText="1"/>
    </xf>
    <xf numFmtId="0" fontId="13" fillId="0" borderId="6" xfId="0" applyFont="1" applyBorder="1" applyAlignment="1" applyProtection="1">
      <alignment horizontal="left" vertical="top" wrapText="1"/>
    </xf>
    <xf numFmtId="0" fontId="0" fillId="0" borderId="7" xfId="0" applyBorder="1" applyAlignment="1"/>
    <xf numFmtId="0" fontId="0" fillId="0" borderId="2" xfId="0" applyBorder="1" applyAlignment="1"/>
    <xf numFmtId="0" fontId="42" fillId="3" borderId="7" xfId="0" applyFont="1" applyFill="1" applyBorder="1" applyAlignment="1" applyProtection="1">
      <alignment vertical="center" wrapText="1"/>
    </xf>
    <xf numFmtId="0" fontId="24" fillId="8" borderId="8" xfId="0" applyFont="1" applyFill="1" applyBorder="1" applyAlignment="1" applyProtection="1">
      <alignment horizontal="left" vertical="top" wrapText="1"/>
      <protection locked="0"/>
    </xf>
    <xf numFmtId="0" fontId="24" fillId="8" borderId="9" xfId="0" applyFont="1" applyFill="1" applyBorder="1" applyAlignment="1" applyProtection="1">
      <alignment horizontal="left" vertical="top" wrapText="1"/>
      <protection locked="0"/>
    </xf>
    <xf numFmtId="0" fontId="24" fillId="8" borderId="10" xfId="0" applyFont="1" applyFill="1" applyBorder="1" applyAlignment="1" applyProtection="1">
      <alignment horizontal="left" vertical="top" wrapText="1"/>
      <protection locked="0"/>
    </xf>
    <xf numFmtId="0" fontId="24" fillId="8" borderId="13" xfId="0" applyFont="1" applyFill="1" applyBorder="1" applyAlignment="1" applyProtection="1">
      <alignment horizontal="left" vertical="top" wrapText="1"/>
      <protection locked="0"/>
    </xf>
    <xf numFmtId="0" fontId="24" fillId="8" borderId="0" xfId="0" applyFont="1" applyFill="1" applyBorder="1" applyAlignment="1" applyProtection="1">
      <alignment horizontal="left" vertical="top" wrapText="1"/>
      <protection locked="0"/>
    </xf>
    <xf numFmtId="0" fontId="24" fillId="8" borderId="12" xfId="0" applyFont="1" applyFill="1" applyBorder="1" applyAlignment="1" applyProtection="1">
      <alignment horizontal="left" vertical="top" wrapText="1"/>
      <protection locked="0"/>
    </xf>
    <xf numFmtId="0" fontId="24" fillId="8" borderId="20" xfId="0" applyFont="1" applyFill="1" applyBorder="1" applyAlignment="1" applyProtection="1">
      <alignment horizontal="left" vertical="top" wrapText="1"/>
      <protection locked="0"/>
    </xf>
    <xf numFmtId="0" fontId="24" fillId="8" borderId="21" xfId="0" applyFont="1" applyFill="1" applyBorder="1" applyAlignment="1" applyProtection="1">
      <alignment horizontal="left" vertical="top" wrapText="1"/>
      <protection locked="0"/>
    </xf>
    <xf numFmtId="0" fontId="24" fillId="8" borderId="4" xfId="0" applyFont="1" applyFill="1" applyBorder="1" applyAlignment="1" applyProtection="1">
      <alignment horizontal="left" vertical="top" wrapText="1"/>
      <protection locked="0"/>
    </xf>
    <xf numFmtId="0" fontId="7" fillId="3" borderId="8" xfId="2" applyFont="1" applyFill="1" applyBorder="1" applyAlignment="1">
      <alignment wrapText="1"/>
    </xf>
    <xf numFmtId="0" fontId="7" fillId="3" borderId="7" xfId="2" applyFont="1" applyFill="1" applyBorder="1" applyAlignment="1">
      <alignment wrapText="1"/>
    </xf>
    <xf numFmtId="0" fontId="0" fillId="3" borderId="7" xfId="0" applyFill="1" applyBorder="1" applyAlignment="1">
      <alignment wrapText="1"/>
    </xf>
    <xf numFmtId="0" fontId="0" fillId="3" borderId="10" xfId="0" applyFill="1" applyBorder="1" applyAlignment="1">
      <alignment wrapText="1"/>
    </xf>
    <xf numFmtId="0" fontId="20" fillId="4" borderId="22" xfId="0" applyFont="1" applyFill="1" applyBorder="1" applyAlignment="1">
      <alignment wrapText="1"/>
    </xf>
    <xf numFmtId="0" fontId="22" fillId="4" borderId="23" xfId="0" applyFont="1" applyFill="1" applyBorder="1" applyAlignment="1">
      <alignment wrapText="1"/>
    </xf>
    <xf numFmtId="0" fontId="7" fillId="3" borderId="9" xfId="2" applyFont="1" applyFill="1" applyBorder="1" applyAlignment="1">
      <alignment wrapText="1"/>
    </xf>
    <xf numFmtId="0" fontId="0" fillId="3" borderId="9" xfId="0" applyFill="1" applyBorder="1" applyAlignment="1"/>
    <xf numFmtId="0" fontId="0" fillId="3" borderId="10" xfId="0" applyFill="1" applyBorder="1" applyAlignment="1"/>
    <xf numFmtId="0" fontId="7" fillId="3" borderId="6" xfId="2" applyFont="1" applyFill="1" applyBorder="1" applyAlignment="1">
      <alignment wrapText="1"/>
    </xf>
    <xf numFmtId="0" fontId="0" fillId="3" borderId="2" xfId="0" applyFill="1" applyBorder="1" applyAlignment="1">
      <alignment wrapText="1"/>
    </xf>
    <xf numFmtId="0" fontId="38" fillId="3" borderId="6" xfId="2" applyFont="1" applyFill="1" applyBorder="1" applyAlignment="1">
      <alignment wrapText="1"/>
    </xf>
    <xf numFmtId="0" fontId="38" fillId="3" borderId="7" xfId="2" applyFont="1" applyFill="1" applyBorder="1" applyAlignment="1">
      <alignment wrapText="1"/>
    </xf>
    <xf numFmtId="0" fontId="2" fillId="3" borderId="7" xfId="0" applyFont="1" applyFill="1" applyBorder="1" applyAlignment="1"/>
    <xf numFmtId="0" fontId="2" fillId="3" borderId="2" xfId="0" applyFont="1" applyFill="1" applyBorder="1" applyAlignment="1"/>
    <xf numFmtId="0" fontId="47" fillId="5" borderId="8" xfId="0" applyFont="1" applyFill="1" applyBorder="1" applyAlignment="1" applyProtection="1">
      <alignment vertical="center" wrapText="1"/>
    </xf>
    <xf numFmtId="0" fontId="47" fillId="5" borderId="9" xfId="0" applyFont="1" applyFill="1" applyBorder="1" applyAlignment="1" applyProtection="1">
      <alignment vertical="center" wrapText="1"/>
    </xf>
    <xf numFmtId="0" fontId="47" fillId="5" borderId="10" xfId="0" applyFont="1" applyFill="1" applyBorder="1" applyAlignment="1" applyProtection="1">
      <alignment vertical="center" wrapText="1"/>
    </xf>
    <xf numFmtId="0" fontId="47" fillId="5" borderId="6" xfId="0" applyFont="1" applyFill="1" applyBorder="1" applyAlignment="1" applyProtection="1">
      <alignment vertical="center" wrapText="1"/>
    </xf>
    <xf numFmtId="0" fontId="47" fillId="5" borderId="7" xfId="0" applyFont="1" applyFill="1" applyBorder="1" applyAlignment="1" applyProtection="1">
      <alignment vertical="center" wrapText="1"/>
    </xf>
    <xf numFmtId="0" fontId="47" fillId="5" borderId="2" xfId="0" applyFont="1" applyFill="1" applyBorder="1" applyAlignment="1" applyProtection="1">
      <alignment vertical="center" wrapText="1"/>
    </xf>
    <xf numFmtId="0" fontId="1" fillId="9" borderId="6" xfId="0" applyFont="1" applyFill="1" applyBorder="1" applyAlignment="1" applyProtection="1">
      <protection locked="0"/>
    </xf>
    <xf numFmtId="0" fontId="1" fillId="9" borderId="2" xfId="0" applyFont="1" applyFill="1" applyBorder="1" applyAlignment="1" applyProtection="1">
      <protection locked="0"/>
    </xf>
    <xf numFmtId="0" fontId="48" fillId="4" borderId="8" xfId="0" applyFont="1" applyFill="1" applyBorder="1" applyAlignment="1" applyProtection="1">
      <alignment vertical="center" wrapText="1"/>
    </xf>
    <xf numFmtId="0" fontId="48" fillId="4" borderId="9" xfId="0" applyFont="1" applyFill="1" applyBorder="1" applyAlignment="1" applyProtection="1">
      <alignment vertical="center" wrapText="1"/>
    </xf>
    <xf numFmtId="0" fontId="48" fillId="4" borderId="10" xfId="0" applyFont="1" applyFill="1" applyBorder="1" applyAlignment="1" applyProtection="1">
      <alignment vertical="center" wrapText="1"/>
    </xf>
    <xf numFmtId="0" fontId="47" fillId="5" borderId="6" xfId="0" applyFont="1" applyFill="1" applyBorder="1" applyAlignment="1" applyProtection="1">
      <alignment vertical="center"/>
    </xf>
    <xf numFmtId="0" fontId="47" fillId="5" borderId="7" xfId="0" applyFont="1" applyFill="1" applyBorder="1" applyAlignment="1" applyProtection="1">
      <alignment vertical="center"/>
    </xf>
    <xf numFmtId="0" fontId="47" fillId="5" borderId="2" xfId="0" applyFont="1" applyFill="1" applyBorder="1" applyAlignment="1" applyProtection="1">
      <alignment vertical="center"/>
    </xf>
    <xf numFmtId="0" fontId="48" fillId="4" borderId="6" xfId="0" applyFont="1" applyFill="1" applyBorder="1" applyAlignment="1" applyProtection="1">
      <alignment vertical="center" wrapText="1"/>
    </xf>
    <xf numFmtId="0" fontId="48" fillId="4" borderId="7" xfId="0" applyFont="1" applyFill="1" applyBorder="1" applyAlignment="1" applyProtection="1">
      <alignment vertical="center" wrapText="1"/>
    </xf>
    <xf numFmtId="0" fontId="48" fillId="4" borderId="2" xfId="0" applyFont="1" applyFill="1" applyBorder="1" applyAlignment="1" applyProtection="1">
      <alignment vertical="center" wrapText="1"/>
    </xf>
    <xf numFmtId="0" fontId="4" fillId="3" borderId="6" xfId="0" applyFont="1" applyFill="1" applyBorder="1" applyAlignment="1" applyProtection="1">
      <alignment horizontal="left" vertical="center" wrapText="1"/>
    </xf>
    <xf numFmtId="0" fontId="4" fillId="3" borderId="7" xfId="0" applyFont="1" applyFill="1" applyBorder="1" applyAlignment="1" applyProtection="1">
      <alignment horizontal="left" vertical="center" wrapText="1"/>
    </xf>
    <xf numFmtId="0" fontId="4" fillId="3" borderId="2" xfId="0" applyFont="1" applyFill="1" applyBorder="1" applyAlignment="1" applyProtection="1">
      <alignment horizontal="left" vertical="center" wrapText="1"/>
    </xf>
    <xf numFmtId="164" fontId="3" fillId="0" borderId="6" xfId="0" applyNumberFormat="1" applyFont="1" applyFill="1" applyBorder="1" applyAlignment="1" applyProtection="1">
      <alignment horizontal="right" vertical="center" wrapText="1"/>
    </xf>
    <xf numFmtId="164" fontId="3" fillId="0" borderId="2" xfId="0" applyNumberFormat="1" applyFont="1" applyFill="1" applyBorder="1" applyAlignment="1" applyProtection="1">
      <alignment horizontal="right" vertical="center" wrapText="1"/>
    </xf>
    <xf numFmtId="164" fontId="48" fillId="4" borderId="6" xfId="0" applyNumberFormat="1" applyFont="1" applyFill="1" applyBorder="1" applyAlignment="1" applyProtection="1">
      <alignment horizontal="right" vertical="center" wrapText="1"/>
    </xf>
    <xf numFmtId="164" fontId="48" fillId="4" borderId="2" xfId="0" applyNumberFormat="1" applyFont="1" applyFill="1" applyBorder="1" applyAlignment="1" applyProtection="1">
      <alignment horizontal="right" vertical="center" wrapText="1"/>
    </xf>
    <xf numFmtId="164" fontId="47" fillId="5" borderId="6" xfId="0" applyNumberFormat="1" applyFont="1" applyFill="1" applyBorder="1" applyAlignment="1" applyProtection="1">
      <alignment horizontal="right" vertical="center" wrapText="1"/>
    </xf>
    <xf numFmtId="164" fontId="47" fillId="5" borderId="2" xfId="0" applyNumberFormat="1" applyFont="1" applyFill="1" applyBorder="1" applyAlignment="1" applyProtection="1">
      <alignment horizontal="right" vertical="center" wrapText="1"/>
    </xf>
    <xf numFmtId="0" fontId="44" fillId="4" borderId="6" xfId="0" applyFont="1" applyFill="1" applyBorder="1" applyAlignment="1" applyProtection="1">
      <alignment horizontal="left" vertical="center" wrapText="1"/>
    </xf>
    <xf numFmtId="0" fontId="44" fillId="4" borderId="2" xfId="0" applyFont="1" applyFill="1" applyBorder="1" applyAlignment="1" applyProtection="1">
      <alignment horizontal="left" vertical="center" wrapText="1"/>
    </xf>
    <xf numFmtId="164" fontId="47" fillId="5" borderId="13" xfId="0" applyNumberFormat="1" applyFont="1" applyFill="1" applyBorder="1" applyAlignment="1" applyProtection="1">
      <alignment horizontal="right" vertical="center" wrapText="1"/>
    </xf>
    <xf numFmtId="164" fontId="47" fillId="5" borderId="0" xfId="0" applyNumberFormat="1" applyFont="1" applyFill="1" applyBorder="1" applyAlignment="1" applyProtection="1">
      <alignment horizontal="right" vertical="center" wrapText="1"/>
    </xf>
    <xf numFmtId="0" fontId="4" fillId="4" borderId="6" xfId="0" applyFont="1" applyFill="1" applyBorder="1" applyAlignment="1" applyProtection="1">
      <alignment horizontal="center" vertical="center" wrapText="1"/>
    </xf>
    <xf numFmtId="0" fontId="4" fillId="4" borderId="7" xfId="0" applyFont="1" applyFill="1" applyBorder="1" applyAlignment="1" applyProtection="1">
      <alignment horizontal="center" vertical="center" wrapText="1"/>
    </xf>
    <xf numFmtId="0" fontId="4" fillId="4" borderId="2" xfId="0" applyFont="1" applyFill="1" applyBorder="1" applyAlignment="1" applyProtection="1">
      <alignment horizontal="center" vertical="center" wrapText="1"/>
    </xf>
    <xf numFmtId="0" fontId="47" fillId="5" borderId="13" xfId="0" applyFont="1" applyFill="1" applyBorder="1" applyAlignment="1" applyProtection="1">
      <alignment vertical="center" wrapText="1"/>
    </xf>
    <xf numFmtId="0" fontId="47" fillId="5" borderId="0" xfId="0" applyFont="1" applyFill="1" applyBorder="1" applyAlignment="1" applyProtection="1">
      <alignment vertical="center" wrapText="1"/>
    </xf>
    <xf numFmtId="0" fontId="47" fillId="5" borderId="12" xfId="0" applyFont="1" applyFill="1" applyBorder="1" applyAlignment="1" applyProtection="1">
      <alignment vertical="center" wrapText="1"/>
    </xf>
    <xf numFmtId="164" fontId="47" fillId="5" borderId="8" xfId="0" applyNumberFormat="1" applyFont="1" applyFill="1" applyBorder="1" applyAlignment="1" applyProtection="1">
      <alignment horizontal="right" vertical="center" wrapText="1"/>
    </xf>
    <xf numFmtId="164" fontId="47" fillId="5" borderId="9" xfId="0" applyNumberFormat="1" applyFont="1" applyFill="1" applyBorder="1" applyAlignment="1" applyProtection="1">
      <alignment horizontal="right" vertical="center" wrapText="1"/>
    </xf>
    <xf numFmtId="0" fontId="48" fillId="4" borderId="12" xfId="0" applyFont="1" applyFill="1" applyBorder="1" applyAlignment="1" applyProtection="1">
      <alignment vertical="center" wrapText="1"/>
    </xf>
    <xf numFmtId="0" fontId="4" fillId="3" borderId="6"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164" fontId="48" fillId="4" borderId="8" xfId="0" applyNumberFormat="1" applyFont="1" applyFill="1" applyBorder="1" applyAlignment="1" applyProtection="1">
      <alignment vertical="center" wrapText="1"/>
      <protection locked="0"/>
    </xf>
    <xf numFmtId="164" fontId="48" fillId="4" borderId="10" xfId="0" applyNumberFormat="1" applyFont="1" applyFill="1" applyBorder="1" applyAlignment="1" applyProtection="1">
      <alignment vertical="center" wrapText="1"/>
      <protection locked="0"/>
    </xf>
    <xf numFmtId="164" fontId="48" fillId="4" borderId="13" xfId="0" applyNumberFormat="1" applyFont="1" applyFill="1" applyBorder="1" applyAlignment="1" applyProtection="1">
      <alignment vertical="center" wrapText="1"/>
      <protection locked="0"/>
    </xf>
    <xf numFmtId="164" fontId="48" fillId="4" borderId="12" xfId="0" applyNumberFormat="1" applyFont="1" applyFill="1" applyBorder="1" applyAlignment="1" applyProtection="1">
      <alignment vertical="center" wrapText="1"/>
      <protection locked="0"/>
    </xf>
    <xf numFmtId="164" fontId="48" fillId="4" borderId="20" xfId="0" applyNumberFormat="1" applyFont="1" applyFill="1" applyBorder="1" applyAlignment="1" applyProtection="1">
      <alignment vertical="center" wrapText="1"/>
      <protection locked="0"/>
    </xf>
    <xf numFmtId="164" fontId="48" fillId="4" borderId="4" xfId="0" applyNumberFormat="1" applyFont="1" applyFill="1" applyBorder="1" applyAlignment="1" applyProtection="1">
      <alignment vertical="center" wrapText="1"/>
      <protection locked="0"/>
    </xf>
    <xf numFmtId="164" fontId="3" fillId="0" borderId="20" xfId="0" applyNumberFormat="1" applyFont="1" applyFill="1" applyBorder="1" applyAlignment="1" applyProtection="1">
      <alignment horizontal="right" vertical="center" wrapText="1"/>
      <protection locked="0"/>
    </xf>
    <xf numFmtId="164" fontId="3" fillId="0" borderId="4" xfId="0" applyNumberFormat="1" applyFont="1" applyFill="1" applyBorder="1" applyAlignment="1" applyProtection="1">
      <alignment horizontal="right" vertical="center" wrapText="1"/>
      <protection locked="0"/>
    </xf>
    <xf numFmtId="164" fontId="3" fillId="0" borderId="13" xfId="0" applyNumberFormat="1" applyFont="1" applyFill="1" applyBorder="1" applyAlignment="1" applyProtection="1">
      <alignment horizontal="right" vertical="center" wrapText="1"/>
      <protection locked="0"/>
    </xf>
    <xf numFmtId="164" fontId="3" fillId="0" borderId="12" xfId="0" applyNumberFormat="1" applyFont="1" applyFill="1" applyBorder="1" applyAlignment="1" applyProtection="1">
      <alignment horizontal="right" vertical="center" wrapText="1"/>
      <protection locked="0"/>
    </xf>
  </cellXfs>
  <cellStyles count="3">
    <cellStyle name="Normal" xfId="0" builtinId="0"/>
    <cellStyle name="Normal 2" xfId="2" xr:uid="{00000000-0005-0000-0000-000001000000}"/>
    <cellStyle name="Valuta" xfId="1" builtinId="4"/>
  </cellStyles>
  <dxfs count="434">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FF0000"/>
      </font>
    </dxf>
    <dxf>
      <font>
        <color rgb="FFFF0000"/>
      </font>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C000"/>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colors>
    <mruColors>
      <color rgb="FFFA3000"/>
      <color rgb="FFFF4F25"/>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FF0000"/>
  </sheetPr>
  <dimension ref="A1:S47"/>
  <sheetViews>
    <sheetView view="pageLayout" zoomScale="99" zoomScaleNormal="100" zoomScalePageLayoutView="99" workbookViewId="0">
      <selection activeCell="G2" sqref="G2"/>
    </sheetView>
  </sheetViews>
  <sheetFormatPr defaultColWidth="8.7109375" defaultRowHeight="15"/>
  <sheetData>
    <row r="1" spans="1:19" ht="25.5" customHeight="1">
      <c r="A1" s="11"/>
      <c r="B1" s="11"/>
      <c r="C1" s="11"/>
      <c r="D1" s="11"/>
      <c r="E1" s="11"/>
      <c r="F1" s="11"/>
      <c r="G1" s="11"/>
      <c r="H1" s="11"/>
      <c r="I1" s="11"/>
      <c r="J1" s="11"/>
    </row>
    <row r="2" spans="1:19" ht="30" customHeight="1">
      <c r="A2" s="45" t="s">
        <v>41</v>
      </c>
      <c r="C2" s="11"/>
      <c r="D2" s="11"/>
      <c r="E2" s="11"/>
      <c r="F2" s="39"/>
      <c r="G2" s="11"/>
      <c r="H2" s="11"/>
      <c r="I2" s="11"/>
      <c r="J2" s="11"/>
      <c r="K2" s="45" t="s">
        <v>42</v>
      </c>
      <c r="Q2" s="40"/>
    </row>
    <row r="3" spans="1:19" ht="11.25" customHeight="1">
      <c r="A3" s="45"/>
      <c r="C3" s="11"/>
      <c r="D3" s="11"/>
      <c r="E3" s="11"/>
      <c r="F3" s="39"/>
      <c r="G3" s="11"/>
      <c r="H3" s="11"/>
      <c r="I3" s="11"/>
      <c r="J3" s="11"/>
      <c r="K3" s="42"/>
      <c r="L3" s="43"/>
      <c r="M3" s="43"/>
      <c r="N3" s="43"/>
      <c r="O3" s="43"/>
      <c r="P3" s="43"/>
      <c r="Q3" s="44"/>
      <c r="R3" s="43"/>
      <c r="S3" s="43"/>
    </row>
    <row r="4" spans="1:19" ht="12" customHeight="1">
      <c r="A4" s="11"/>
      <c r="B4" s="11"/>
      <c r="C4" s="11"/>
      <c r="D4" s="11"/>
      <c r="E4" s="11"/>
      <c r="F4" s="11"/>
      <c r="G4" s="11"/>
      <c r="H4" s="11"/>
      <c r="I4" s="11"/>
      <c r="J4" s="11"/>
    </row>
    <row r="5" spans="1:19" ht="15" customHeight="1">
      <c r="A5" s="131" t="s">
        <v>141</v>
      </c>
      <c r="B5" s="132"/>
      <c r="C5" s="132"/>
      <c r="D5" s="132"/>
      <c r="E5" s="132"/>
      <c r="F5" s="132"/>
      <c r="G5" s="132"/>
      <c r="H5" s="132"/>
      <c r="I5" s="133"/>
      <c r="J5" s="124"/>
      <c r="K5" s="140" t="s">
        <v>144</v>
      </c>
      <c r="L5" s="141"/>
      <c r="M5" s="141"/>
      <c r="N5" s="141"/>
      <c r="O5" s="141"/>
      <c r="P5" s="141"/>
      <c r="Q5" s="141"/>
      <c r="R5" s="141"/>
      <c r="S5" s="142"/>
    </row>
    <row r="6" spans="1:19">
      <c r="A6" s="134"/>
      <c r="B6" s="135"/>
      <c r="C6" s="135"/>
      <c r="D6" s="135"/>
      <c r="E6" s="135"/>
      <c r="F6" s="135"/>
      <c r="G6" s="135"/>
      <c r="H6" s="135"/>
      <c r="I6" s="136"/>
      <c r="J6" s="124"/>
      <c r="K6" s="143"/>
      <c r="L6" s="144"/>
      <c r="M6" s="144"/>
      <c r="N6" s="144"/>
      <c r="O6" s="144"/>
      <c r="P6" s="144"/>
      <c r="Q6" s="144"/>
      <c r="R6" s="144"/>
      <c r="S6" s="145"/>
    </row>
    <row r="7" spans="1:19">
      <c r="A7" s="134"/>
      <c r="B7" s="135"/>
      <c r="C7" s="135"/>
      <c r="D7" s="135"/>
      <c r="E7" s="135"/>
      <c r="F7" s="135"/>
      <c r="G7" s="135"/>
      <c r="H7" s="135"/>
      <c r="I7" s="136"/>
      <c r="J7" s="124"/>
      <c r="K7" s="143"/>
      <c r="L7" s="144"/>
      <c r="M7" s="144"/>
      <c r="N7" s="144"/>
      <c r="O7" s="144"/>
      <c r="P7" s="144"/>
      <c r="Q7" s="144"/>
      <c r="R7" s="144"/>
      <c r="S7" s="145"/>
    </row>
    <row r="8" spans="1:19">
      <c r="A8" s="134"/>
      <c r="B8" s="135"/>
      <c r="C8" s="135"/>
      <c r="D8" s="135"/>
      <c r="E8" s="135"/>
      <c r="F8" s="135"/>
      <c r="G8" s="135"/>
      <c r="H8" s="135"/>
      <c r="I8" s="136"/>
      <c r="J8" s="124"/>
      <c r="K8" s="143"/>
      <c r="L8" s="144"/>
      <c r="M8" s="144"/>
      <c r="N8" s="144"/>
      <c r="O8" s="144"/>
      <c r="P8" s="144"/>
      <c r="Q8" s="144"/>
      <c r="R8" s="144"/>
      <c r="S8" s="145"/>
    </row>
    <row r="9" spans="1:19">
      <c r="A9" s="134"/>
      <c r="B9" s="135"/>
      <c r="C9" s="135"/>
      <c r="D9" s="135"/>
      <c r="E9" s="135"/>
      <c r="F9" s="135"/>
      <c r="G9" s="135"/>
      <c r="H9" s="135"/>
      <c r="I9" s="136"/>
      <c r="J9" s="124"/>
      <c r="K9" s="143"/>
      <c r="L9" s="144"/>
      <c r="M9" s="144"/>
      <c r="N9" s="144"/>
      <c r="O9" s="144"/>
      <c r="P9" s="144"/>
      <c r="Q9" s="144"/>
      <c r="R9" s="144"/>
      <c r="S9" s="145"/>
    </row>
    <row r="10" spans="1:19">
      <c r="A10" s="134"/>
      <c r="B10" s="135"/>
      <c r="C10" s="135"/>
      <c r="D10" s="135"/>
      <c r="E10" s="135"/>
      <c r="F10" s="135"/>
      <c r="G10" s="135"/>
      <c r="H10" s="135"/>
      <c r="I10" s="136"/>
      <c r="J10" s="124"/>
      <c r="K10" s="143"/>
      <c r="L10" s="144"/>
      <c r="M10" s="144"/>
      <c r="N10" s="144"/>
      <c r="O10" s="144"/>
      <c r="P10" s="144"/>
      <c r="Q10" s="144"/>
      <c r="R10" s="144"/>
      <c r="S10" s="145"/>
    </row>
    <row r="11" spans="1:19">
      <c r="A11" s="134"/>
      <c r="B11" s="135"/>
      <c r="C11" s="135"/>
      <c r="D11" s="135"/>
      <c r="E11" s="135"/>
      <c r="F11" s="135"/>
      <c r="G11" s="135"/>
      <c r="H11" s="135"/>
      <c r="I11" s="136"/>
      <c r="J11" s="124"/>
      <c r="K11" s="143"/>
      <c r="L11" s="144"/>
      <c r="M11" s="144"/>
      <c r="N11" s="144"/>
      <c r="O11" s="144"/>
      <c r="P11" s="144"/>
      <c r="Q11" s="144"/>
      <c r="R11" s="144"/>
      <c r="S11" s="145"/>
    </row>
    <row r="12" spans="1:19">
      <c r="A12" s="134"/>
      <c r="B12" s="135"/>
      <c r="C12" s="135"/>
      <c r="D12" s="135"/>
      <c r="E12" s="135"/>
      <c r="F12" s="135"/>
      <c r="G12" s="135"/>
      <c r="H12" s="135"/>
      <c r="I12" s="136"/>
      <c r="J12" s="124"/>
      <c r="K12" s="143"/>
      <c r="L12" s="144"/>
      <c r="M12" s="144"/>
      <c r="N12" s="144"/>
      <c r="O12" s="144"/>
      <c r="P12" s="144"/>
      <c r="Q12" s="144"/>
      <c r="R12" s="144"/>
      <c r="S12" s="145"/>
    </row>
    <row r="13" spans="1:19">
      <c r="A13" s="134"/>
      <c r="B13" s="135"/>
      <c r="C13" s="135"/>
      <c r="D13" s="135"/>
      <c r="E13" s="135"/>
      <c r="F13" s="135"/>
      <c r="G13" s="135"/>
      <c r="H13" s="135"/>
      <c r="I13" s="136"/>
      <c r="J13" s="124"/>
      <c r="K13" s="143"/>
      <c r="L13" s="144"/>
      <c r="M13" s="144"/>
      <c r="N13" s="144"/>
      <c r="O13" s="144"/>
      <c r="P13" s="144"/>
      <c r="Q13" s="144"/>
      <c r="R13" s="144"/>
      <c r="S13" s="145"/>
    </row>
    <row r="14" spans="1:19">
      <c r="A14" s="134"/>
      <c r="B14" s="135"/>
      <c r="C14" s="135"/>
      <c r="D14" s="135"/>
      <c r="E14" s="135"/>
      <c r="F14" s="135"/>
      <c r="G14" s="135"/>
      <c r="H14" s="135"/>
      <c r="I14" s="136"/>
      <c r="J14" s="124"/>
      <c r="K14" s="143"/>
      <c r="L14" s="144"/>
      <c r="M14" s="144"/>
      <c r="N14" s="144"/>
      <c r="O14" s="144"/>
      <c r="P14" s="144"/>
      <c r="Q14" s="144"/>
      <c r="R14" s="144"/>
      <c r="S14" s="145"/>
    </row>
    <row r="15" spans="1:19">
      <c r="A15" s="134"/>
      <c r="B15" s="135"/>
      <c r="C15" s="135"/>
      <c r="D15" s="135"/>
      <c r="E15" s="135"/>
      <c r="F15" s="135"/>
      <c r="G15" s="135"/>
      <c r="H15" s="135"/>
      <c r="I15" s="136"/>
      <c r="J15" s="124"/>
      <c r="K15" s="143"/>
      <c r="L15" s="144"/>
      <c r="M15" s="144"/>
      <c r="N15" s="144"/>
      <c r="O15" s="144"/>
      <c r="P15" s="144"/>
      <c r="Q15" s="144"/>
      <c r="R15" s="144"/>
      <c r="S15" s="145"/>
    </row>
    <row r="16" spans="1:19">
      <c r="A16" s="134"/>
      <c r="B16" s="135"/>
      <c r="C16" s="135"/>
      <c r="D16" s="135"/>
      <c r="E16" s="135"/>
      <c r="F16" s="135"/>
      <c r="G16" s="135"/>
      <c r="H16" s="135"/>
      <c r="I16" s="136"/>
      <c r="J16" s="124"/>
      <c r="K16" s="143"/>
      <c r="L16" s="144"/>
      <c r="M16" s="144"/>
      <c r="N16" s="144"/>
      <c r="O16" s="144"/>
      <c r="P16" s="144"/>
      <c r="Q16" s="144"/>
      <c r="R16" s="144"/>
      <c r="S16" s="145"/>
    </row>
    <row r="17" spans="1:19">
      <c r="A17" s="134"/>
      <c r="B17" s="135"/>
      <c r="C17" s="135"/>
      <c r="D17" s="135"/>
      <c r="E17" s="135"/>
      <c r="F17" s="135"/>
      <c r="G17" s="135"/>
      <c r="H17" s="135"/>
      <c r="I17" s="136"/>
      <c r="J17" s="124"/>
      <c r="K17" s="143"/>
      <c r="L17" s="144"/>
      <c r="M17" s="144"/>
      <c r="N17" s="144"/>
      <c r="O17" s="144"/>
      <c r="P17" s="144"/>
      <c r="Q17" s="144"/>
      <c r="R17" s="144"/>
      <c r="S17" s="145"/>
    </row>
    <row r="18" spans="1:19">
      <c r="A18" s="134"/>
      <c r="B18" s="135"/>
      <c r="C18" s="135"/>
      <c r="D18" s="135"/>
      <c r="E18" s="135"/>
      <c r="F18" s="135"/>
      <c r="G18" s="135"/>
      <c r="H18" s="135"/>
      <c r="I18" s="136"/>
      <c r="J18" s="124"/>
      <c r="K18" s="143"/>
      <c r="L18" s="144"/>
      <c r="M18" s="144"/>
      <c r="N18" s="144"/>
      <c r="O18" s="144"/>
      <c r="P18" s="144"/>
      <c r="Q18" s="144"/>
      <c r="R18" s="144"/>
      <c r="S18" s="145"/>
    </row>
    <row r="19" spans="1:19">
      <c r="A19" s="134"/>
      <c r="B19" s="135"/>
      <c r="C19" s="135"/>
      <c r="D19" s="135"/>
      <c r="E19" s="135"/>
      <c r="F19" s="135"/>
      <c r="G19" s="135"/>
      <c r="H19" s="135"/>
      <c r="I19" s="136"/>
      <c r="J19" s="124"/>
      <c r="K19" s="143"/>
      <c r="L19" s="144"/>
      <c r="M19" s="144"/>
      <c r="N19" s="144"/>
      <c r="O19" s="144"/>
      <c r="P19" s="144"/>
      <c r="Q19" s="144"/>
      <c r="R19" s="144"/>
      <c r="S19" s="145"/>
    </row>
    <row r="20" spans="1:19">
      <c r="A20" s="134"/>
      <c r="B20" s="135"/>
      <c r="C20" s="135"/>
      <c r="D20" s="135"/>
      <c r="E20" s="135"/>
      <c r="F20" s="135"/>
      <c r="G20" s="135"/>
      <c r="H20" s="135"/>
      <c r="I20" s="136"/>
      <c r="J20" s="124"/>
      <c r="K20" s="143"/>
      <c r="L20" s="144"/>
      <c r="M20" s="144"/>
      <c r="N20" s="144"/>
      <c r="O20" s="144"/>
      <c r="P20" s="144"/>
      <c r="Q20" s="144"/>
      <c r="R20" s="144"/>
      <c r="S20" s="145"/>
    </row>
    <row r="21" spans="1:19">
      <c r="A21" s="134"/>
      <c r="B21" s="135"/>
      <c r="C21" s="135"/>
      <c r="D21" s="135"/>
      <c r="E21" s="135"/>
      <c r="F21" s="135"/>
      <c r="G21" s="135"/>
      <c r="H21" s="135"/>
      <c r="I21" s="136"/>
      <c r="J21" s="124"/>
      <c r="K21" s="143"/>
      <c r="L21" s="144"/>
      <c r="M21" s="144"/>
      <c r="N21" s="144"/>
      <c r="O21" s="144"/>
      <c r="P21" s="144"/>
      <c r="Q21" s="144"/>
      <c r="R21" s="144"/>
      <c r="S21" s="145"/>
    </row>
    <row r="22" spans="1:19">
      <c r="A22" s="134"/>
      <c r="B22" s="135"/>
      <c r="C22" s="135"/>
      <c r="D22" s="135"/>
      <c r="E22" s="135"/>
      <c r="F22" s="135"/>
      <c r="G22" s="135"/>
      <c r="H22" s="135"/>
      <c r="I22" s="136"/>
      <c r="J22" s="124"/>
      <c r="K22" s="146"/>
      <c r="L22" s="147"/>
      <c r="M22" s="147"/>
      <c r="N22" s="147"/>
      <c r="O22" s="147"/>
      <c r="P22" s="147"/>
      <c r="Q22" s="147"/>
      <c r="R22" s="147"/>
      <c r="S22" s="148"/>
    </row>
    <row r="23" spans="1:19">
      <c r="A23" s="134"/>
      <c r="B23" s="135"/>
      <c r="C23" s="135"/>
      <c r="D23" s="135"/>
      <c r="E23" s="135"/>
      <c r="F23" s="135"/>
      <c r="G23" s="135"/>
      <c r="H23" s="135"/>
      <c r="I23" s="136"/>
      <c r="J23" s="124"/>
      <c r="K23" s="146"/>
      <c r="L23" s="147"/>
      <c r="M23" s="147"/>
      <c r="N23" s="147"/>
      <c r="O23" s="147"/>
      <c r="P23" s="147"/>
      <c r="Q23" s="147"/>
      <c r="R23" s="147"/>
      <c r="S23" s="148"/>
    </row>
    <row r="24" spans="1:19">
      <c r="A24" s="134"/>
      <c r="B24" s="135"/>
      <c r="C24" s="135"/>
      <c r="D24" s="135"/>
      <c r="E24" s="135"/>
      <c r="F24" s="135"/>
      <c r="G24" s="135"/>
      <c r="H24" s="135"/>
      <c r="I24" s="136"/>
      <c r="J24" s="124"/>
      <c r="K24" s="146"/>
      <c r="L24" s="147"/>
      <c r="M24" s="147"/>
      <c r="N24" s="147"/>
      <c r="O24" s="147"/>
      <c r="P24" s="147"/>
      <c r="Q24" s="147"/>
      <c r="R24" s="147"/>
      <c r="S24" s="148"/>
    </row>
    <row r="25" spans="1:19">
      <c r="A25" s="134"/>
      <c r="B25" s="135"/>
      <c r="C25" s="135"/>
      <c r="D25" s="135"/>
      <c r="E25" s="135"/>
      <c r="F25" s="135"/>
      <c r="G25" s="135"/>
      <c r="H25" s="135"/>
      <c r="I25" s="136"/>
      <c r="J25" s="124"/>
      <c r="K25" s="146"/>
      <c r="L25" s="147"/>
      <c r="M25" s="147"/>
      <c r="N25" s="147"/>
      <c r="O25" s="147"/>
      <c r="P25" s="147"/>
      <c r="Q25" s="147"/>
      <c r="R25" s="147"/>
      <c r="S25" s="148"/>
    </row>
    <row r="26" spans="1:19">
      <c r="A26" s="134"/>
      <c r="B26" s="135"/>
      <c r="C26" s="135"/>
      <c r="D26" s="135"/>
      <c r="E26" s="135"/>
      <c r="F26" s="135"/>
      <c r="G26" s="135"/>
      <c r="H26" s="135"/>
      <c r="I26" s="136"/>
      <c r="J26" s="124"/>
      <c r="K26" s="146"/>
      <c r="L26" s="147"/>
      <c r="M26" s="147"/>
      <c r="N26" s="147"/>
      <c r="O26" s="147"/>
      <c r="P26" s="147"/>
      <c r="Q26" s="147"/>
      <c r="R26" s="147"/>
      <c r="S26" s="148"/>
    </row>
    <row r="27" spans="1:19">
      <c r="A27" s="134"/>
      <c r="B27" s="135"/>
      <c r="C27" s="135"/>
      <c r="D27" s="135"/>
      <c r="E27" s="135"/>
      <c r="F27" s="135"/>
      <c r="G27" s="135"/>
      <c r="H27" s="135"/>
      <c r="I27" s="136"/>
      <c r="J27" s="124"/>
      <c r="K27" s="146"/>
      <c r="L27" s="147"/>
      <c r="M27" s="147"/>
      <c r="N27" s="147"/>
      <c r="O27" s="147"/>
      <c r="P27" s="147"/>
      <c r="Q27" s="147"/>
      <c r="R27" s="147"/>
      <c r="S27" s="148"/>
    </row>
    <row r="28" spans="1:19">
      <c r="A28" s="134"/>
      <c r="B28" s="135"/>
      <c r="C28" s="135"/>
      <c r="D28" s="135"/>
      <c r="E28" s="135"/>
      <c r="F28" s="135"/>
      <c r="G28" s="135"/>
      <c r="H28" s="135"/>
      <c r="I28" s="136"/>
      <c r="J28" s="124"/>
      <c r="K28" s="146"/>
      <c r="L28" s="147"/>
      <c r="M28" s="147"/>
      <c r="N28" s="147"/>
      <c r="O28" s="147"/>
      <c r="P28" s="147"/>
      <c r="Q28" s="147"/>
      <c r="R28" s="147"/>
      <c r="S28" s="148"/>
    </row>
    <row r="29" spans="1:19" ht="40.15" customHeight="1">
      <c r="A29" s="137"/>
      <c r="B29" s="138"/>
      <c r="C29" s="138"/>
      <c r="D29" s="138"/>
      <c r="E29" s="138"/>
      <c r="F29" s="138"/>
      <c r="G29" s="138"/>
      <c r="H29" s="138"/>
      <c r="I29" s="139"/>
      <c r="J29" s="124"/>
      <c r="K29" s="149"/>
      <c r="L29" s="150"/>
      <c r="M29" s="150"/>
      <c r="N29" s="150"/>
      <c r="O29" s="150"/>
      <c r="P29" s="150"/>
      <c r="Q29" s="150"/>
      <c r="R29" s="150"/>
      <c r="S29" s="151"/>
    </row>
    <row r="39" spans="1:10">
      <c r="A39" s="11"/>
      <c r="B39" s="11"/>
      <c r="C39" s="11"/>
      <c r="D39" s="11"/>
      <c r="E39" s="11"/>
      <c r="F39" s="11"/>
      <c r="G39" s="11"/>
      <c r="H39" s="11"/>
      <c r="I39" s="11"/>
      <c r="J39" s="11"/>
    </row>
    <row r="40" spans="1:10">
      <c r="A40" s="11"/>
      <c r="B40" s="11"/>
      <c r="C40" s="11"/>
      <c r="D40" s="11"/>
      <c r="E40" s="11"/>
      <c r="F40" s="11"/>
      <c r="G40" s="11"/>
      <c r="H40" s="11"/>
      <c r="I40" s="11"/>
      <c r="J40" s="11"/>
    </row>
    <row r="41" spans="1:10">
      <c r="A41" s="11"/>
      <c r="B41" s="11"/>
      <c r="C41" s="11"/>
      <c r="D41" s="11"/>
      <c r="E41" s="11"/>
      <c r="F41" s="11"/>
      <c r="G41" s="11"/>
      <c r="H41" s="11"/>
      <c r="I41" s="11"/>
      <c r="J41" s="11"/>
    </row>
    <row r="42" spans="1:10">
      <c r="A42" s="11"/>
      <c r="B42" s="11"/>
      <c r="C42" s="11"/>
      <c r="D42" s="11"/>
      <c r="E42" s="11"/>
      <c r="F42" s="11"/>
      <c r="G42" s="11"/>
      <c r="H42" s="11"/>
      <c r="I42" s="11"/>
      <c r="J42" s="11"/>
    </row>
    <row r="43" spans="1:10">
      <c r="A43" s="11"/>
      <c r="B43" s="11"/>
      <c r="C43" s="11"/>
      <c r="D43" s="11"/>
      <c r="E43" s="11"/>
      <c r="F43" s="11"/>
      <c r="G43" s="11"/>
      <c r="H43" s="11"/>
      <c r="I43" s="11"/>
      <c r="J43" s="11"/>
    </row>
    <row r="44" spans="1:10">
      <c r="A44" s="11"/>
      <c r="B44" s="11"/>
      <c r="C44" s="11"/>
      <c r="D44" s="11"/>
      <c r="E44" s="11"/>
      <c r="F44" s="11"/>
      <c r="G44" s="11"/>
      <c r="H44" s="11"/>
      <c r="I44" s="11"/>
      <c r="J44" s="11"/>
    </row>
    <row r="45" spans="1:10">
      <c r="A45" s="11"/>
      <c r="B45" s="11"/>
      <c r="C45" s="11"/>
      <c r="D45" s="11"/>
      <c r="E45" s="11"/>
      <c r="F45" s="11"/>
      <c r="G45" s="11"/>
      <c r="H45" s="11"/>
      <c r="I45" s="11"/>
      <c r="J45" s="11"/>
    </row>
    <row r="46" spans="1:10">
      <c r="A46" s="11"/>
      <c r="B46" s="11"/>
      <c r="C46" s="11"/>
      <c r="D46" s="11"/>
      <c r="E46" s="11"/>
      <c r="F46" s="11"/>
      <c r="G46" s="11"/>
      <c r="H46" s="11"/>
      <c r="I46" s="11"/>
      <c r="J46" s="11"/>
    </row>
    <row r="47" spans="1:10">
      <c r="A47" s="11"/>
      <c r="B47" s="11"/>
      <c r="C47" s="11"/>
      <c r="D47" s="11"/>
      <c r="E47" s="11"/>
      <c r="F47" s="11"/>
      <c r="G47" s="11"/>
      <c r="H47" s="11"/>
      <c r="I47" s="11"/>
      <c r="J47" s="11"/>
    </row>
  </sheetData>
  <mergeCells count="2">
    <mergeCell ref="A5:I29"/>
    <mergeCell ref="K5:S29"/>
  </mergeCells>
  <pageMargins left="0.7" right="0.7" top="0.75" bottom="0.75" header="0.3" footer="0.3"/>
  <pageSetup paperSize="9" orientation="portrait" r:id="rId1"/>
  <headerFooter>
    <oddHeader xml:space="preserve">&amp;CRamavtal för Trygghetslarm och larmmottagning 2019
</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theme="6" tint="0.79998168889431442"/>
  </sheetPr>
  <dimension ref="A1:K83"/>
  <sheetViews>
    <sheetView zoomScale="90" zoomScaleNormal="90" workbookViewId="0">
      <selection activeCell="B71" sqref="B71:E71"/>
    </sheetView>
  </sheetViews>
  <sheetFormatPr defaultColWidth="9.140625" defaultRowHeight="15"/>
  <cols>
    <col min="1" max="1" width="2.28515625" style="25" customWidth="1"/>
    <col min="2" max="2" width="63.28515625" style="25" customWidth="1"/>
    <col min="3" max="3" width="17" style="25" customWidth="1"/>
    <col min="4" max="4" width="22.140625" style="25" customWidth="1"/>
    <col min="5" max="5" width="18.42578125" style="25" customWidth="1"/>
    <col min="6" max="6" width="6.7109375" style="25" customWidth="1"/>
    <col min="7" max="7" width="17.7109375" style="25" customWidth="1"/>
    <col min="8" max="16384" width="9.140625" style="25"/>
  </cols>
  <sheetData>
    <row r="1" spans="2:11" ht="36">
      <c r="B1" s="101" t="s">
        <v>124</v>
      </c>
      <c r="G1" s="39"/>
    </row>
    <row r="2" spans="2:11" ht="15.75" thickBot="1"/>
    <row r="3" spans="2:11" ht="64.900000000000006" customHeight="1" thickBot="1">
      <c r="B3" s="152" t="s">
        <v>134</v>
      </c>
      <c r="C3" s="153"/>
      <c r="D3" s="153"/>
      <c r="E3" s="154"/>
      <c r="G3" s="31" t="s">
        <v>40</v>
      </c>
    </row>
    <row r="4" spans="2:11" ht="15.75" thickBot="1"/>
    <row r="5" spans="2:11" ht="15.75" thickBot="1">
      <c r="B5" s="161" t="s">
        <v>43</v>
      </c>
      <c r="C5" s="162"/>
      <c r="D5" s="162"/>
      <c r="E5" s="163"/>
    </row>
    <row r="6" spans="2:11" ht="31.5" customHeight="1" thickBot="1">
      <c r="B6" s="166" t="s">
        <v>44</v>
      </c>
      <c r="C6" s="167"/>
      <c r="D6" s="167"/>
      <c r="E6" s="168"/>
    </row>
    <row r="7" spans="2:11" s="53" customFormat="1" ht="15.75" thickBot="1">
      <c r="B7" s="49"/>
      <c r="C7" s="50"/>
      <c r="D7" s="51"/>
      <c r="E7" s="52"/>
      <c r="G7" s="54"/>
    </row>
    <row r="8" spans="2:11" ht="15.75" thickBot="1">
      <c r="B8" s="161" t="s">
        <v>58</v>
      </c>
      <c r="C8" s="162"/>
      <c r="D8" s="162"/>
      <c r="E8" s="163"/>
      <c r="G8" s="34"/>
    </row>
    <row r="9" spans="2:11" ht="31.15" customHeight="1" thickBot="1">
      <c r="B9" s="158" t="s">
        <v>51</v>
      </c>
      <c r="C9" s="159"/>
      <c r="D9" s="159"/>
      <c r="E9" s="160"/>
      <c r="G9" s="34"/>
    </row>
    <row r="10" spans="2:11" s="53" customFormat="1" ht="15.75" thickBot="1">
      <c r="B10" s="49"/>
      <c r="C10" s="51"/>
      <c r="D10" s="51"/>
      <c r="E10" s="52"/>
      <c r="G10" s="54"/>
    </row>
    <row r="11" spans="2:11" ht="15" customHeight="1" thickBot="1">
      <c r="B11" s="99" t="s">
        <v>47</v>
      </c>
      <c r="C11" s="164" t="s">
        <v>70</v>
      </c>
      <c r="D11" s="165"/>
      <c r="E11" s="100" t="s">
        <v>34</v>
      </c>
      <c r="G11" s="54"/>
    </row>
    <row r="12" spans="2:11" ht="39" thickBot="1">
      <c r="B12" s="32" t="s">
        <v>45</v>
      </c>
      <c r="C12" s="56"/>
      <c r="D12" s="48" t="str">
        <f>IF($C12="OBLIGATORISKT KRAV","INGET MERVÄRDE",IF($C12="UTVÄRDERINGSKRITERIUM","ANGE MERVÄRDE:",IF($C12="KRAVET UTGÅR","KRAVET UTGÅR","VÄLJ OBLIGATORISKT KRAV ELLER UTVÄRDERINGSKRITERIUM")))</f>
        <v>VÄLJ OBLIGATORISKT KRAV ELLER UTVÄRDERINGSKRITERIUM</v>
      </c>
      <c r="E12" s="57">
        <v>0</v>
      </c>
      <c r="G12" s="33" t="str">
        <f>IF($C12="utvärderingskriterium","Utvärderingskriterium valt",IF($C12="","Kravet ej valt","Kravet valt"))</f>
        <v>Kravet ej valt</v>
      </c>
    </row>
    <row r="13" spans="2:11" s="53" customFormat="1" ht="15.75" thickBot="1">
      <c r="B13" s="49"/>
      <c r="C13" s="51"/>
      <c r="D13" s="51"/>
      <c r="E13" s="52"/>
      <c r="G13" s="54"/>
    </row>
    <row r="14" spans="2:11" ht="16.149999999999999" customHeight="1" thickBot="1">
      <c r="B14" s="99" t="s">
        <v>48</v>
      </c>
      <c r="C14" s="164" t="s">
        <v>70</v>
      </c>
      <c r="D14" s="165"/>
      <c r="E14" s="100" t="s">
        <v>34</v>
      </c>
      <c r="G14" s="54"/>
      <c r="K14" s="53"/>
    </row>
    <row r="15" spans="2:11" ht="39" thickBot="1">
      <c r="B15" s="32" t="s">
        <v>46</v>
      </c>
      <c r="C15" s="56"/>
      <c r="D15" s="48" t="str">
        <f>IF($C15="OBLIGATORISKT KRAV","INGET MERVÄRDE",IF($C15="UTVÄRDERINGSKRITERIUM","ANGE MERVÄRDE:",IF($C15="KRAVET UTGÅR","KRAVET UTGÅR","VÄLJ OBLIGATORISKT KRAV ELLER UTVÄRDERINGSKRITERIUM")))</f>
        <v>VÄLJ OBLIGATORISKT KRAV ELLER UTVÄRDERINGSKRITERIUM</v>
      </c>
      <c r="E15" s="57">
        <v>0</v>
      </c>
      <c r="G15" s="33" t="str">
        <f>IF($C15="utvärderingskriterium","Utvärderingskriterium valt",IF($C15="","Kravet ej valt","Kravet valt"))</f>
        <v>Kravet ej valt</v>
      </c>
      <c r="K15" s="53"/>
    </row>
    <row r="16" spans="2:11" s="53" customFormat="1" ht="15.75" thickBot="1">
      <c r="B16" s="49"/>
      <c r="C16" s="51"/>
      <c r="D16" s="51"/>
      <c r="E16" s="52"/>
      <c r="G16" s="54"/>
    </row>
    <row r="17" spans="2:11" ht="16.149999999999999" customHeight="1" thickBot="1">
      <c r="B17" s="99" t="s">
        <v>49</v>
      </c>
      <c r="C17" s="164" t="s">
        <v>70</v>
      </c>
      <c r="D17" s="165"/>
      <c r="E17" s="100" t="s">
        <v>34</v>
      </c>
      <c r="K17" s="53"/>
    </row>
    <row r="18" spans="2:11" s="53" customFormat="1" ht="39" thickBot="1">
      <c r="B18" s="32" t="s">
        <v>125</v>
      </c>
      <c r="C18" s="56"/>
      <c r="D18" s="48" t="str">
        <f>IF($C18="OBLIGATORISKT KRAV","INGET MERVÄRDE",IF($C18="UTVÄRDERINGSKRITERIUM","ANGE MERVÄRDE:",IF($C18="KRAVET UTGÅR","KRAVET UTGÅR","VÄLJ OBLIGATORISKT KRAV ELLER UTVÄRDERINGSKRITERIUM")))</f>
        <v>VÄLJ OBLIGATORISKT KRAV ELLER UTVÄRDERINGSKRITERIUM</v>
      </c>
      <c r="E18" s="57">
        <v>0</v>
      </c>
      <c r="G18" s="33" t="str">
        <f>IF($C18="utvärderingskriterium","Utvärderingskriterium valt",IF($C18="","Kravet ej valt","Kravet valt"))</f>
        <v>Kravet ej valt</v>
      </c>
    </row>
    <row r="19" spans="2:11" ht="15.75" thickBot="1">
      <c r="B19" s="49"/>
      <c r="C19" s="51"/>
      <c r="D19" s="51"/>
      <c r="E19" s="52"/>
      <c r="K19" s="53"/>
    </row>
    <row r="20" spans="2:11" s="53" customFormat="1" ht="16.149999999999999" customHeight="1" thickBot="1">
      <c r="B20" s="99" t="s">
        <v>50</v>
      </c>
      <c r="C20" s="164" t="s">
        <v>70</v>
      </c>
      <c r="D20" s="165"/>
      <c r="E20" s="100" t="s">
        <v>34</v>
      </c>
      <c r="G20" s="54"/>
    </row>
    <row r="21" spans="2:11" ht="39" thickBot="1">
      <c r="B21" s="32" t="s">
        <v>72</v>
      </c>
      <c r="C21" s="56"/>
      <c r="D21" s="48" t="str">
        <f>IF($C21="OBLIGATORISKT KRAV","INGET MERVÄRDE",IF($C21="UTVÄRDERINGSKRITERIUM","ANGE MERVÄRDE:",IF($C21="KRAVET UTGÅR","KRAVET UTGÅR","VÄLJ OBLIGATORISKT KRAV ELLER UTVÄRDERINGSKRITERIUM")))</f>
        <v>VÄLJ OBLIGATORISKT KRAV ELLER UTVÄRDERINGSKRITERIUM</v>
      </c>
      <c r="E21" s="57">
        <v>0</v>
      </c>
      <c r="G21" s="33" t="str">
        <f>IF($C21="utvärderingskriterium","Utvärderingskriterium valt",IF($C21="","Kravet ej valt","Kravet valt"))</f>
        <v>Kravet ej valt</v>
      </c>
    </row>
    <row r="22" spans="2:11" ht="15.75" thickBot="1">
      <c r="B22" s="36"/>
      <c r="C22" s="46"/>
      <c r="D22" s="46"/>
      <c r="E22" s="47"/>
      <c r="G22" s="34"/>
    </row>
    <row r="23" spans="2:11" ht="15.75" thickBot="1">
      <c r="B23" s="155" t="s">
        <v>53</v>
      </c>
      <c r="C23" s="156"/>
      <c r="D23" s="156"/>
      <c r="E23" s="157"/>
      <c r="G23" s="34"/>
    </row>
    <row r="24" spans="2:11" ht="15" customHeight="1" thickBot="1">
      <c r="B24" s="161" t="s">
        <v>59</v>
      </c>
      <c r="C24" s="162"/>
      <c r="D24" s="162"/>
      <c r="E24" s="163"/>
      <c r="G24" s="34"/>
    </row>
    <row r="25" spans="2:11" ht="31.15" customHeight="1" thickBot="1">
      <c r="B25" s="158" t="s">
        <v>65</v>
      </c>
      <c r="C25" s="159"/>
      <c r="D25" s="159"/>
      <c r="E25" s="160"/>
      <c r="G25" s="34"/>
    </row>
    <row r="26" spans="2:11" ht="16.149999999999999" customHeight="1" thickBot="1">
      <c r="B26" s="55"/>
      <c r="C26" s="55"/>
      <c r="D26" s="55"/>
      <c r="E26" s="55"/>
      <c r="G26" s="34"/>
    </row>
    <row r="27" spans="2:11" ht="16.149999999999999" customHeight="1" thickBot="1">
      <c r="B27" s="99" t="s">
        <v>52</v>
      </c>
      <c r="C27" s="164" t="s">
        <v>70</v>
      </c>
      <c r="D27" s="165"/>
      <c r="E27" s="99" t="s">
        <v>34</v>
      </c>
      <c r="G27" s="34"/>
    </row>
    <row r="28" spans="2:11" ht="39" thickBot="1">
      <c r="B28" s="35" t="s">
        <v>108</v>
      </c>
      <c r="C28" s="56"/>
      <c r="D28" s="48" t="str">
        <f>IF($C28="OBLIGATORISKT KRAV","INGET MERVÄRDE",IF($C28="UTVÄRDERINGSKRITERIUM","ANGE MERVÄRDE:",IF($C28="KRAVET UTGÅR","KRAVET UTGÅR","VÄLJ OBLIGATORISKT KRAV ELLER UTVÄRDERINGSKRITERIUM")))</f>
        <v>VÄLJ OBLIGATORISKT KRAV ELLER UTVÄRDERINGSKRITERIUM</v>
      </c>
      <c r="E28" s="57">
        <v>0</v>
      </c>
      <c r="G28" s="33" t="str">
        <f>IF($C28="utvärderingskriterium","Utvärderingskriterium valt",IF($C28="","Kravet ej valt","Kravet valt"))</f>
        <v>Kravet ej valt</v>
      </c>
    </row>
    <row r="29" spans="2:11" ht="15.75" thickBot="1">
      <c r="B29" s="36"/>
      <c r="C29" s="46"/>
      <c r="D29" s="46"/>
      <c r="E29" s="47"/>
      <c r="G29" s="34"/>
    </row>
    <row r="30" spans="2:11" ht="15.75" thickBot="1">
      <c r="B30" s="155" t="s">
        <v>54</v>
      </c>
      <c r="C30" s="156"/>
      <c r="D30" s="156"/>
      <c r="E30" s="157"/>
      <c r="G30" s="34"/>
    </row>
    <row r="31" spans="2:11" ht="15" customHeight="1" thickBot="1">
      <c r="B31" s="161" t="s">
        <v>60</v>
      </c>
      <c r="C31" s="162"/>
      <c r="D31" s="162"/>
      <c r="E31" s="163"/>
      <c r="G31" s="34"/>
    </row>
    <row r="32" spans="2:11" ht="73.900000000000006" customHeight="1" thickBot="1">
      <c r="B32" s="158" t="s">
        <v>66</v>
      </c>
      <c r="C32" s="159"/>
      <c r="D32" s="159"/>
      <c r="E32" s="160"/>
      <c r="G32" s="34"/>
    </row>
    <row r="33" spans="1:7" ht="15.75" thickBot="1">
      <c r="G33" s="34"/>
    </row>
    <row r="34" spans="1:7" ht="15.75" thickBot="1">
      <c r="B34" s="155" t="s">
        <v>55</v>
      </c>
      <c r="C34" s="156"/>
      <c r="D34" s="156"/>
      <c r="E34" s="157"/>
      <c r="G34" s="34"/>
    </row>
    <row r="35" spans="1:7" ht="15.75" thickBot="1">
      <c r="B35" s="161" t="s">
        <v>61</v>
      </c>
      <c r="C35" s="162"/>
      <c r="D35" s="162"/>
      <c r="E35" s="163"/>
      <c r="G35" s="34"/>
    </row>
    <row r="36" spans="1:7" ht="61.9" customHeight="1" thickBot="1">
      <c r="B36" s="158" t="s">
        <v>56</v>
      </c>
      <c r="C36" s="159"/>
      <c r="D36" s="159"/>
      <c r="E36" s="160"/>
      <c r="G36" s="34"/>
    </row>
    <row r="37" spans="1:7" ht="15.75" thickBot="1">
      <c r="G37" s="34"/>
    </row>
    <row r="38" spans="1:7" ht="16.149999999999999" customHeight="1" thickBot="1">
      <c r="B38" s="99" t="s">
        <v>33</v>
      </c>
      <c r="C38" s="164" t="s">
        <v>70</v>
      </c>
      <c r="D38" s="165"/>
      <c r="E38" s="99" t="s">
        <v>34</v>
      </c>
      <c r="G38" s="34"/>
    </row>
    <row r="39" spans="1:7" ht="39" thickBot="1">
      <c r="B39" s="32" t="s">
        <v>73</v>
      </c>
      <c r="C39" s="56"/>
      <c r="D39" s="48" t="str">
        <f>IF($C39="OBLIGATORISKT KRAV","INGET MERVÄRDE",IF($C39="UTVÄRDERINGSKRITERIUM","ANGE MERVÄRDE:",IF($C39="KRAVET UTGÅR","KRAVET UTGÅR","VÄLJ OBLIGATORISKT KRAV ELLER UTVÄRDERINGSKRITERIUM")))</f>
        <v>VÄLJ OBLIGATORISKT KRAV ELLER UTVÄRDERINGSKRITERIUM</v>
      </c>
      <c r="E39" s="57">
        <v>0</v>
      </c>
      <c r="G39" s="33" t="str">
        <f>IF($C39="utvärderingskriterium","Utvärderingskriterium valt",IF($C39="","Kravet ej valt","Kravet valt"))</f>
        <v>Kravet ej valt</v>
      </c>
    </row>
    <row r="40" spans="1:7" ht="39" thickBot="1">
      <c r="B40" s="35" t="s">
        <v>74</v>
      </c>
      <c r="C40" s="56"/>
      <c r="D40" s="48" t="str">
        <f t="shared" ref="D40:D43" si="0">IF($C40="OBLIGATORISKT KRAV","INGET MERVÄRDE",IF($C40="UTVÄRDERINGSKRITERIUM","ANGE MERVÄRDE:",IF($C40="KRAVET UTGÅR","KRAVET UTGÅR","VÄLJ OBLIGATORISKT KRAV ELLER UTVÄRDERINGSKRITERIUM")))</f>
        <v>VÄLJ OBLIGATORISKT KRAV ELLER UTVÄRDERINGSKRITERIUM</v>
      </c>
      <c r="E40" s="57">
        <v>0</v>
      </c>
      <c r="G40" s="33" t="str">
        <f>IF($C40="utvärderingskriterium","Utvärderingskriterium valt",IF($C40="","Kravet ej valt","Kravet valt"))</f>
        <v>Kravet ej valt</v>
      </c>
    </row>
    <row r="41" spans="1:7" ht="39" thickBot="1">
      <c r="A41" s="53"/>
      <c r="B41" s="35" t="s">
        <v>78</v>
      </c>
      <c r="C41" s="56"/>
      <c r="D41" s="48" t="str">
        <f t="shared" si="0"/>
        <v>VÄLJ OBLIGATORISKT KRAV ELLER UTVÄRDERINGSKRITERIUM</v>
      </c>
      <c r="E41" s="57">
        <v>0</v>
      </c>
      <c r="G41" s="33" t="str">
        <f>IF($C41="utvärderingskriterium","Utvärderingskriterium valt",IF($C41="","Kravet ej valt","Kravet valt"))</f>
        <v>Kravet ej valt</v>
      </c>
    </row>
    <row r="42" spans="1:7" ht="39" thickBot="1">
      <c r="A42" s="53"/>
      <c r="B42" s="35" t="s">
        <v>75</v>
      </c>
      <c r="C42" s="56"/>
      <c r="D42" s="48" t="str">
        <f t="shared" si="0"/>
        <v>VÄLJ OBLIGATORISKT KRAV ELLER UTVÄRDERINGSKRITERIUM</v>
      </c>
      <c r="E42" s="57">
        <v>0</v>
      </c>
      <c r="G42" s="33" t="str">
        <f>IF($C42="utvärderingskriterium","Utvärderingskriterium valt",IF($C42="","Kravet ej valt","Kravet valt"))</f>
        <v>Kravet ej valt</v>
      </c>
    </row>
    <row r="43" spans="1:7" ht="39" thickBot="1">
      <c r="A43" s="53"/>
      <c r="B43" s="32" t="s">
        <v>76</v>
      </c>
      <c r="C43" s="56"/>
      <c r="D43" s="48" t="str">
        <f t="shared" si="0"/>
        <v>VÄLJ OBLIGATORISKT KRAV ELLER UTVÄRDERINGSKRITERIUM</v>
      </c>
      <c r="E43" s="57">
        <v>0</v>
      </c>
      <c r="G43" s="33" t="str">
        <f>IF($C43="utvärderingskriterium","Utvärderingskriterium valt",IF($C43="","Kravet ej valt","Kravet valt"))</f>
        <v>Kravet ej valt</v>
      </c>
    </row>
    <row r="44" spans="1:7" ht="15.75" thickBot="1">
      <c r="B44" s="36"/>
      <c r="C44" s="37"/>
      <c r="D44" s="37"/>
      <c r="E44" s="37"/>
      <c r="G44" s="34"/>
    </row>
    <row r="45" spans="1:7" ht="16.149999999999999" customHeight="1" thickBot="1">
      <c r="B45" s="99" t="s">
        <v>130</v>
      </c>
      <c r="C45" s="164" t="s">
        <v>79</v>
      </c>
      <c r="D45" s="165"/>
      <c r="E45" s="37"/>
      <c r="G45" s="34"/>
    </row>
    <row r="46" spans="1:7" ht="26.25" thickBot="1">
      <c r="B46" s="32" t="s">
        <v>140</v>
      </c>
      <c r="C46" s="56"/>
      <c r="D46" s="48" t="str">
        <f>IF($C46="JA","JA VALT",IF($C46="NEJ","NEJ VALT",IF($C46="KRAVET UTGÅR","KRAVET UTGÅR","VÄLJ JA ELLER NEJ")))</f>
        <v>VÄLJ JA ELLER NEJ</v>
      </c>
      <c r="E46" s="37"/>
      <c r="G46" s="33" t="str">
        <f>IF($C46="nej","Ej inkluderat",IF($C46="","Kravet ej valt","Kravet valt"))</f>
        <v>Kravet ej valt</v>
      </c>
    </row>
    <row r="47" spans="1:7" ht="15.75" thickBot="1">
      <c r="B47" s="36"/>
      <c r="C47" s="37"/>
      <c r="D47" s="37"/>
      <c r="E47" s="37"/>
      <c r="G47" s="34"/>
    </row>
    <row r="48" spans="1:7" ht="16.149999999999999" customHeight="1" thickBot="1">
      <c r="B48" s="99" t="s">
        <v>26</v>
      </c>
      <c r="C48" s="164" t="s">
        <v>70</v>
      </c>
      <c r="D48" s="165"/>
      <c r="E48" s="99" t="s">
        <v>34</v>
      </c>
      <c r="G48" s="34"/>
    </row>
    <row r="49" spans="2:7" ht="39" thickBot="1">
      <c r="B49" s="32" t="s">
        <v>127</v>
      </c>
      <c r="C49" s="56"/>
      <c r="D49" s="48" t="str">
        <f>IF($C49="OBLIGATORISKT KRAV","INGET MERVÄRDE",IF($C49="UTVÄRDERINGSKRITERIUM","ANGE MERVÄRDE:",IF($C49="KRAVET UTGÅR","KRAVET UTGÅR","VÄLJ OBLIGATORISKT KRAV ELLER UTVÄRDERINGSKRITERIUM")))</f>
        <v>VÄLJ OBLIGATORISKT KRAV ELLER UTVÄRDERINGSKRITERIUM</v>
      </c>
      <c r="E49" s="57">
        <v>0</v>
      </c>
      <c r="G49" s="33" t="str">
        <f>IF($C49="utvärderingskriterium","Utvärderingskriterium valt",IF($C49="","Kravet ej valt","Kravet valt"))</f>
        <v>Kravet ej valt</v>
      </c>
    </row>
    <row r="50" spans="2:7">
      <c r="B50" s="36"/>
      <c r="C50" s="46"/>
      <c r="D50" s="46"/>
      <c r="E50" s="47"/>
      <c r="G50" s="34"/>
    </row>
    <row r="51" spans="2:7" ht="15.75" thickBot="1">
      <c r="G51" s="34"/>
    </row>
    <row r="52" spans="2:7" ht="16.149999999999999" customHeight="1" thickBot="1">
      <c r="B52" s="99" t="s">
        <v>3</v>
      </c>
      <c r="C52" s="164" t="s">
        <v>70</v>
      </c>
      <c r="D52" s="165"/>
      <c r="E52" s="99" t="s">
        <v>34</v>
      </c>
      <c r="G52" s="34"/>
    </row>
    <row r="53" spans="2:7" ht="39" thickBot="1">
      <c r="B53" s="35" t="s">
        <v>126</v>
      </c>
      <c r="C53" s="56"/>
      <c r="D53" s="48" t="str">
        <f>IF($C53="OBLIGATORISKT KRAV","INGET MERVÄRDE",IF($C53="UTVÄRDERINGSKRITERIUM","ANGE MERVÄRDE:",IF($C53="KRAVET UTGÅR","KRAVET UTGÅR","VÄLJ OBLIGATORISKT KRAV ELLER UTVÄRDERINGSKRITERIUM")))</f>
        <v>VÄLJ OBLIGATORISKT KRAV ELLER UTVÄRDERINGSKRITERIUM</v>
      </c>
      <c r="E53" s="57">
        <v>0</v>
      </c>
      <c r="G53" s="33" t="str">
        <f>IF($C53="utvärderingskriterium","Utvärderingskriterium valt",IF($C53="","Kravet ej valt","Kravet valt"))</f>
        <v>Kravet ej valt</v>
      </c>
    </row>
    <row r="54" spans="2:7" ht="37.9" customHeight="1" thickBot="1">
      <c r="B54" s="32" t="s">
        <v>77</v>
      </c>
      <c r="C54" s="56"/>
      <c r="D54" s="48" t="str">
        <f>IF($C54="OBLIGATORISKT KRAV","INGET MERVÄRDE",IF($C54="UTVÄRDERINGSKRITERIUM","ANGE MERVÄRDE:",IF($C54="KRAVET UTGÅR","KRAVET UTGÅR","VÄLJ OBLIGATORISKT KRAV ELLER UTVÄRDERINGSKRITERIUM")))</f>
        <v>VÄLJ OBLIGATORISKT KRAV ELLER UTVÄRDERINGSKRITERIUM</v>
      </c>
      <c r="E54" s="57">
        <v>0</v>
      </c>
      <c r="G54" s="33" t="str">
        <f>IF($C54="utvärderingskriterium","Utvärderingskriterium valt",IF($C54="","Kravet ej valt","Kravet valt"))</f>
        <v>Kravet ej valt</v>
      </c>
    </row>
    <row r="55" spans="2:7" ht="15.75" thickBot="1">
      <c r="B55" s="36"/>
      <c r="C55" s="36"/>
      <c r="D55" s="36"/>
      <c r="E55" s="36"/>
      <c r="G55" s="34"/>
    </row>
    <row r="56" spans="2:7" ht="16.149999999999999" customHeight="1" thickBot="1">
      <c r="B56" s="99" t="s">
        <v>68</v>
      </c>
      <c r="C56" s="164" t="s">
        <v>71</v>
      </c>
      <c r="D56" s="165"/>
      <c r="E56" s="99" t="s">
        <v>34</v>
      </c>
      <c r="G56" s="34"/>
    </row>
    <row r="57" spans="2:7" ht="39" thickBot="1">
      <c r="B57" s="58"/>
      <c r="C57" s="56"/>
      <c r="D57" s="48" t="str">
        <f>IF($C57="UTVÄRDERINGSKRITERIUM","ANGE MERVÄRDE:",IF($C57="KRAVET UTGÅR","KRAVET UTGÅR","VÄLJ  UTVÄRDERINGSKRITERIUM ELLER LÄMNA TOMT"))</f>
        <v>VÄLJ  UTVÄRDERINGSKRITERIUM ELLER LÄMNA TOMT</v>
      </c>
      <c r="E57" s="57">
        <v>0</v>
      </c>
      <c r="G57" s="33" t="str">
        <f t="shared" ref="G57:G62" si="1">IF($C57="utvärderingskriterium","Utvärderingskriterium valt",IF($C57="","Kravet ej valt","Kravet valt"))</f>
        <v>Kravet ej valt</v>
      </c>
    </row>
    <row r="58" spans="2:7" ht="39" thickBot="1">
      <c r="B58" s="59"/>
      <c r="C58" s="56"/>
      <c r="D58" s="48" t="str">
        <f t="shared" ref="D58:D62" si="2">IF($C58="UTVÄRDERINGSKRITERIUM","ANGE MERVÄRDE:",IF($C58="KRAVET UTGÅR","KRAVET UTGÅR","VÄLJ  UTVÄRDERINGSKRITERIUM ELLER LÄMNA TOMT"))</f>
        <v>VÄLJ  UTVÄRDERINGSKRITERIUM ELLER LÄMNA TOMT</v>
      </c>
      <c r="E58" s="57">
        <v>0</v>
      </c>
      <c r="G58" s="33" t="str">
        <f t="shared" si="1"/>
        <v>Kravet ej valt</v>
      </c>
    </row>
    <row r="59" spans="2:7" ht="39" thickBot="1">
      <c r="B59" s="59"/>
      <c r="C59" s="56"/>
      <c r="D59" s="48" t="str">
        <f t="shared" si="2"/>
        <v>VÄLJ  UTVÄRDERINGSKRITERIUM ELLER LÄMNA TOMT</v>
      </c>
      <c r="E59" s="57">
        <v>0</v>
      </c>
      <c r="G59" s="33" t="str">
        <f t="shared" si="1"/>
        <v>Kravet ej valt</v>
      </c>
    </row>
    <row r="60" spans="2:7" ht="39" thickBot="1">
      <c r="B60" s="59"/>
      <c r="C60" s="56"/>
      <c r="D60" s="48" t="str">
        <f t="shared" si="2"/>
        <v>VÄLJ  UTVÄRDERINGSKRITERIUM ELLER LÄMNA TOMT</v>
      </c>
      <c r="E60" s="57">
        <v>0</v>
      </c>
      <c r="G60" s="33" t="str">
        <f t="shared" si="1"/>
        <v>Kravet ej valt</v>
      </c>
    </row>
    <row r="61" spans="2:7" ht="39" thickBot="1">
      <c r="B61" s="59"/>
      <c r="C61" s="56"/>
      <c r="D61" s="48" t="str">
        <f t="shared" si="2"/>
        <v>VÄLJ  UTVÄRDERINGSKRITERIUM ELLER LÄMNA TOMT</v>
      </c>
      <c r="E61" s="57">
        <v>0</v>
      </c>
      <c r="G61" s="33" t="str">
        <f t="shared" si="1"/>
        <v>Kravet ej valt</v>
      </c>
    </row>
    <row r="62" spans="2:7" ht="41.45" customHeight="1" thickBot="1">
      <c r="B62" s="59"/>
      <c r="C62" s="56"/>
      <c r="D62" s="48" t="str">
        <f t="shared" si="2"/>
        <v>VÄLJ  UTVÄRDERINGSKRITERIUM ELLER LÄMNA TOMT</v>
      </c>
      <c r="E62" s="57">
        <v>0</v>
      </c>
      <c r="G62" s="33" t="str">
        <f t="shared" si="1"/>
        <v>Kravet ej valt</v>
      </c>
    </row>
    <row r="63" spans="2:7" ht="15.75" thickBot="1">
      <c r="G63" s="38"/>
    </row>
    <row r="64" spans="2:7" ht="15.75" thickBot="1">
      <c r="B64" s="164" t="s">
        <v>11</v>
      </c>
      <c r="C64" s="169"/>
      <c r="D64" s="169"/>
      <c r="E64" s="165"/>
    </row>
    <row r="65" spans="2:7" ht="15.75" thickBot="1">
      <c r="B65" s="164" t="s">
        <v>63</v>
      </c>
      <c r="C65" s="169"/>
      <c r="D65" s="169"/>
      <c r="E65" s="165"/>
      <c r="G65" s="34"/>
    </row>
    <row r="66" spans="2:7" ht="14.65" customHeight="1">
      <c r="B66" s="170" t="s">
        <v>142</v>
      </c>
      <c r="C66" s="171"/>
      <c r="D66" s="171"/>
      <c r="E66" s="172"/>
    </row>
    <row r="67" spans="2:7">
      <c r="B67" s="173"/>
      <c r="C67" s="174"/>
      <c r="D67" s="174"/>
      <c r="E67" s="175"/>
    </row>
    <row r="68" spans="2:7">
      <c r="B68" s="173"/>
      <c r="C68" s="174"/>
      <c r="D68" s="174"/>
      <c r="E68" s="175"/>
    </row>
    <row r="69" spans="2:7" ht="21.75" customHeight="1" thickBot="1">
      <c r="B69" s="176"/>
      <c r="C69" s="177"/>
      <c r="D69" s="177"/>
      <c r="E69" s="178"/>
    </row>
    <row r="70" spans="2:7" ht="15.75" thickBot="1"/>
    <row r="71" spans="2:7" ht="15.75" thickBot="1">
      <c r="B71" s="164" t="s">
        <v>145</v>
      </c>
      <c r="C71" s="169"/>
      <c r="D71" s="169"/>
      <c r="E71" s="165"/>
    </row>
    <row r="72" spans="2:7" ht="15.75" thickBot="1">
      <c r="B72" s="164" t="s">
        <v>64</v>
      </c>
      <c r="C72" s="169"/>
      <c r="D72" s="169"/>
      <c r="E72" s="165"/>
    </row>
    <row r="73" spans="2:7" ht="14.65" customHeight="1">
      <c r="B73" s="170" t="s">
        <v>57</v>
      </c>
      <c r="C73" s="171"/>
      <c r="D73" s="171"/>
      <c r="E73" s="172"/>
    </row>
    <row r="74" spans="2:7">
      <c r="B74" s="173"/>
      <c r="C74" s="174"/>
      <c r="D74" s="174"/>
      <c r="E74" s="175"/>
    </row>
    <row r="75" spans="2:7">
      <c r="B75" s="173"/>
      <c r="C75" s="174"/>
      <c r="D75" s="174"/>
      <c r="E75" s="175"/>
    </row>
    <row r="76" spans="2:7" ht="15.75" thickBot="1">
      <c r="B76" s="176"/>
      <c r="C76" s="177"/>
      <c r="D76" s="177"/>
      <c r="E76" s="178"/>
    </row>
    <row r="77" spans="2:7" ht="15.75" thickBot="1"/>
    <row r="78" spans="2:7" ht="15.75" thickBot="1">
      <c r="B78" s="164" t="s">
        <v>37</v>
      </c>
      <c r="C78" s="169"/>
      <c r="D78" s="169"/>
      <c r="E78" s="165"/>
    </row>
    <row r="79" spans="2:7" ht="15.75" thickBot="1">
      <c r="B79" s="164" t="s">
        <v>62</v>
      </c>
      <c r="C79" s="169"/>
      <c r="D79" s="169"/>
      <c r="E79" s="165"/>
    </row>
    <row r="80" spans="2:7" ht="14.65" customHeight="1">
      <c r="B80" s="170" t="s">
        <v>143</v>
      </c>
      <c r="C80" s="171"/>
      <c r="D80" s="171"/>
      <c r="E80" s="172"/>
    </row>
    <row r="81" spans="2:5">
      <c r="B81" s="173"/>
      <c r="C81" s="174"/>
      <c r="D81" s="174"/>
      <c r="E81" s="175"/>
    </row>
    <row r="82" spans="2:5">
      <c r="B82" s="173"/>
      <c r="C82" s="174"/>
      <c r="D82" s="174"/>
      <c r="E82" s="175"/>
    </row>
    <row r="83" spans="2:5" ht="15.75" thickBot="1">
      <c r="B83" s="176"/>
      <c r="C83" s="177"/>
      <c r="D83" s="177"/>
      <c r="E83" s="178"/>
    </row>
  </sheetData>
  <mergeCells count="33">
    <mergeCell ref="B78:E78"/>
    <mergeCell ref="B80:E83"/>
    <mergeCell ref="B79:E79"/>
    <mergeCell ref="B64:E64"/>
    <mergeCell ref="B66:E69"/>
    <mergeCell ref="B73:E76"/>
    <mergeCell ref="B72:E72"/>
    <mergeCell ref="B65:E65"/>
    <mergeCell ref="B71:E71"/>
    <mergeCell ref="C52:D52"/>
    <mergeCell ref="C56:D56"/>
    <mergeCell ref="B23:E23"/>
    <mergeCell ref="B32:E32"/>
    <mergeCell ref="C48:D48"/>
    <mergeCell ref="C45:D45"/>
    <mergeCell ref="C38:D38"/>
    <mergeCell ref="B36:E36"/>
    <mergeCell ref="B35:E35"/>
    <mergeCell ref="B34:E34"/>
    <mergeCell ref="B3:E3"/>
    <mergeCell ref="B30:E30"/>
    <mergeCell ref="B25:E25"/>
    <mergeCell ref="B24:E24"/>
    <mergeCell ref="B31:E31"/>
    <mergeCell ref="C27:D27"/>
    <mergeCell ref="B5:E5"/>
    <mergeCell ref="B8:E8"/>
    <mergeCell ref="B6:E6"/>
    <mergeCell ref="C20:D20"/>
    <mergeCell ref="C17:D17"/>
    <mergeCell ref="C14:D14"/>
    <mergeCell ref="C11:D11"/>
    <mergeCell ref="B9:E9"/>
  </mergeCells>
  <conditionalFormatting sqref="A3:B3 A11 F11 A14 B78 B38 E38 E27 B48 B52 E52 B84:E1048576 A17 B26:B29 B33:E33 B37:E37 B66:E70 B77:E77 A5:B6 A1:XFD2 A4:XFD4 F3:XFD3 F17:F19 F14:J14 F20:XFD20 A7:XFD7 F8:XFD9 H56:XFD57 B63:E64 K14:XFD19 H62:XFD62 A62:A75 B53:E55 A13:XFD13 A10:XFD10 A16:J16 A18:E19 B21:E22 B28:E29 B39:E44 B47:D47 H45:XFD46 E45:E48 A77:A1048576 F63:XFD1048576 F5:XFD6 B49:E51 F47:XFD48 A20:A57 A12:F12 H11:XFD12 A15:F15 H15:J15 H17:J19 F22:XFD27 F21 H21:XFD21 F29:XFD38 F28 H28:XFD28 F44:XFD44 F39:F43 H39:XFD43 F50:XFD52 F49 H49:XFD49 F55:XFD55 F53:F54 H53:XFD54">
    <cfRule type="cellIs" dxfId="433" priority="704" operator="equal">
      <formula>"KRAVET UTGÅR"</formula>
    </cfRule>
    <cfRule type="cellIs" dxfId="432" priority="705" operator="equal">
      <formula>"INGET MERVÄRDE"</formula>
    </cfRule>
    <cfRule type="cellIs" dxfId="431" priority="707" operator="equal">
      <formula>"BÖR"</formula>
    </cfRule>
    <cfRule type="cellIs" dxfId="430" priority="708" operator="equal">
      <formula>"SKA"</formula>
    </cfRule>
  </conditionalFormatting>
  <conditionalFormatting sqref="A3:B3 A11 F11 A14 B78 B38 E38 E27 B48 B52 E52 A17 B26:B29 B33:E33 B37:E37 B66:E70 B77:E77 A5:B6 A1:XFD2 A4:XFD4 F3:XFD3 F17:F19 F14:J14 F20:XFD20 A7:XFD7 F8:XFD9 B80:G1048576 H56:XFD57 B63:E64 K14:XFD19 A62:A75 B53:E55 A13:XFD13 A10:XFD10 A16:J16 A18:E19 B21:E22 B28:E29 B39:E44 B47:D47 H45:XFD46 E45:E48 A77:A1048576 F63:G79 H62:XFD1048576 F5:XFD6 B49:E51 F47:XFD48 A20:A57 A12:F12 H11:XFD12 A15:F15 H15:J15 H17:J19 F22:XFD27 F21 H21:XFD21 F29:XFD38 F28 H28:XFD28 F44:XFD44 F39:F43 H39:XFD43 F50:XFD52 F49 H49:XFD49 F55:XFD55 F53:F54 H53:XFD54">
    <cfRule type="cellIs" dxfId="429" priority="652" operator="equal">
      <formula>"ANGE MERVÄRDE:"</formula>
    </cfRule>
  </conditionalFormatting>
  <conditionalFormatting sqref="G13:G14 G7 F6 G20 G16 G22:G27 G29:G38 G44:G45 G47:G48 G50:G52 G55">
    <cfRule type="cellIs" dxfId="428" priority="650" operator="equal">
      <formula>"Kravet valt"</formula>
    </cfRule>
    <cfRule type="cellIs" dxfId="427" priority="651" operator="equal">
      <formula>"Kravet ej valt"</formula>
    </cfRule>
  </conditionalFormatting>
  <conditionalFormatting sqref="B11:C11 E11">
    <cfRule type="cellIs" dxfId="426" priority="636" operator="equal">
      <formula>"KRAVET UTGÅR"</formula>
    </cfRule>
    <cfRule type="cellIs" dxfId="425" priority="637" operator="equal">
      <formula>"INGET MERVÄRDE"</formula>
    </cfRule>
    <cfRule type="cellIs" dxfId="424" priority="638" operator="equal">
      <formula>"BÖR"</formula>
    </cfRule>
    <cfRule type="cellIs" dxfId="423" priority="639" operator="equal">
      <formula>"SKA"</formula>
    </cfRule>
  </conditionalFormatting>
  <conditionalFormatting sqref="B11:C11 E11">
    <cfRule type="cellIs" dxfId="422" priority="635" operator="equal">
      <formula>"ANGE MERVÄRDE:"</formula>
    </cfRule>
  </conditionalFormatting>
  <conditionalFormatting sqref="B14 E14">
    <cfRule type="cellIs" dxfId="421" priority="631" operator="equal">
      <formula>"KRAVET UTGÅR"</formula>
    </cfRule>
    <cfRule type="cellIs" dxfId="420" priority="632" operator="equal">
      <formula>"INGET MERVÄRDE"</formula>
    </cfRule>
    <cfRule type="cellIs" dxfId="419" priority="633" operator="equal">
      <formula>"BÖR"</formula>
    </cfRule>
    <cfRule type="cellIs" dxfId="418" priority="634" operator="equal">
      <formula>"SKA"</formula>
    </cfRule>
  </conditionalFormatting>
  <conditionalFormatting sqref="B14 E14">
    <cfRule type="cellIs" dxfId="417" priority="630" operator="equal">
      <formula>"ANGE MERVÄRDE:"</formula>
    </cfRule>
  </conditionalFormatting>
  <conditionalFormatting sqref="B17 E17">
    <cfRule type="cellIs" dxfId="416" priority="626" operator="equal">
      <formula>"KRAVET UTGÅR"</formula>
    </cfRule>
    <cfRule type="cellIs" dxfId="415" priority="627" operator="equal">
      <formula>"INGET MERVÄRDE"</formula>
    </cfRule>
    <cfRule type="cellIs" dxfId="414" priority="628" operator="equal">
      <formula>"BÖR"</formula>
    </cfRule>
    <cfRule type="cellIs" dxfId="413" priority="629" operator="equal">
      <formula>"SKA"</formula>
    </cfRule>
  </conditionalFormatting>
  <conditionalFormatting sqref="B17 E17">
    <cfRule type="cellIs" dxfId="412" priority="625" operator="equal">
      <formula>"ANGE MERVÄRDE:"</formula>
    </cfRule>
  </conditionalFormatting>
  <conditionalFormatting sqref="B20 E20">
    <cfRule type="cellIs" dxfId="411" priority="621" operator="equal">
      <formula>"KRAVET UTGÅR"</formula>
    </cfRule>
    <cfRule type="cellIs" dxfId="410" priority="622" operator="equal">
      <formula>"INGET MERVÄRDE"</formula>
    </cfRule>
    <cfRule type="cellIs" dxfId="409" priority="623" operator="equal">
      <formula>"BÖR"</formula>
    </cfRule>
    <cfRule type="cellIs" dxfId="408" priority="624" operator="equal">
      <formula>"SKA"</formula>
    </cfRule>
  </conditionalFormatting>
  <conditionalFormatting sqref="B20 E20">
    <cfRule type="cellIs" dxfId="407" priority="620" operator="equal">
      <formula>"ANGE MERVÄRDE:"</formula>
    </cfRule>
  </conditionalFormatting>
  <conditionalFormatting sqref="A9:B9 A8">
    <cfRule type="cellIs" dxfId="406" priority="616" operator="equal">
      <formula>"KRAVET UTGÅR"</formula>
    </cfRule>
    <cfRule type="cellIs" dxfId="405" priority="617" operator="equal">
      <formula>"INGET MERVÄRDE"</formula>
    </cfRule>
    <cfRule type="cellIs" dxfId="404" priority="618" operator="equal">
      <formula>"BÖR"</formula>
    </cfRule>
    <cfRule type="cellIs" dxfId="403" priority="619" operator="equal">
      <formula>"SKA"</formula>
    </cfRule>
  </conditionalFormatting>
  <conditionalFormatting sqref="A9:B9 A8">
    <cfRule type="cellIs" dxfId="402" priority="615" operator="equal">
      <formula>"ANGE MERVÄRDE:"</formula>
    </cfRule>
  </conditionalFormatting>
  <conditionalFormatting sqref="G8:G9">
    <cfRule type="cellIs" dxfId="401" priority="613" operator="equal">
      <formula>"Kravet valt"</formula>
    </cfRule>
    <cfRule type="cellIs" dxfId="400" priority="614" operator="equal">
      <formula>"Kravet ej valt"</formula>
    </cfRule>
  </conditionalFormatting>
  <conditionalFormatting sqref="G11">
    <cfRule type="cellIs" dxfId="399" priority="604" operator="equal">
      <formula>"KRAVET UTGÅR"</formula>
    </cfRule>
    <cfRule type="cellIs" dxfId="398" priority="605" operator="equal">
      <formula>"INGET MERVÄRDE"</formula>
    </cfRule>
    <cfRule type="cellIs" dxfId="397" priority="606" operator="equal">
      <formula>"BÖR"</formula>
    </cfRule>
    <cfRule type="cellIs" dxfId="396" priority="607" operator="equal">
      <formula>"SKA"</formula>
    </cfRule>
  </conditionalFormatting>
  <conditionalFormatting sqref="G11">
    <cfRule type="cellIs" dxfId="395" priority="603" operator="equal">
      <formula>"ANGE MERVÄRDE:"</formula>
    </cfRule>
  </conditionalFormatting>
  <conditionalFormatting sqref="G10:G11">
    <cfRule type="cellIs" dxfId="394" priority="601" operator="equal">
      <formula>"Kravet valt"</formula>
    </cfRule>
    <cfRule type="cellIs" dxfId="393" priority="602" operator="equal">
      <formula>"Kravet ej valt"</formula>
    </cfRule>
  </conditionalFormatting>
  <conditionalFormatting sqref="B23">
    <cfRule type="cellIs" dxfId="392" priority="582" operator="equal">
      <formula>"KRAVET UTGÅR"</formula>
    </cfRule>
    <cfRule type="cellIs" dxfId="391" priority="583" operator="equal">
      <formula>"INGET MERVÄRDE"</formula>
    </cfRule>
    <cfRule type="cellIs" dxfId="390" priority="584" operator="equal">
      <formula>"BÖR"</formula>
    </cfRule>
    <cfRule type="cellIs" dxfId="389" priority="585" operator="equal">
      <formula>"SKA"</formula>
    </cfRule>
  </conditionalFormatting>
  <conditionalFormatting sqref="B23">
    <cfRule type="cellIs" dxfId="388" priority="581" operator="equal">
      <formula>"ANGE MERVÄRDE:"</formula>
    </cfRule>
  </conditionalFormatting>
  <conditionalFormatting sqref="B30">
    <cfRule type="cellIs" dxfId="387" priority="577" operator="equal">
      <formula>"KRAVET UTGÅR"</formula>
    </cfRule>
    <cfRule type="cellIs" dxfId="386" priority="578" operator="equal">
      <formula>"INGET MERVÄRDE"</formula>
    </cfRule>
    <cfRule type="cellIs" dxfId="385" priority="579" operator="equal">
      <formula>"BÖR"</formula>
    </cfRule>
    <cfRule type="cellIs" dxfId="384" priority="580" operator="equal">
      <formula>"SKA"</formula>
    </cfRule>
  </conditionalFormatting>
  <conditionalFormatting sqref="B30">
    <cfRule type="cellIs" dxfId="383" priority="576" operator="equal">
      <formula>"ANGE MERVÄRDE:"</formula>
    </cfRule>
  </conditionalFormatting>
  <conditionalFormatting sqref="B36">
    <cfRule type="cellIs" dxfId="382" priority="572" operator="equal">
      <formula>"KRAVET UTGÅR"</formula>
    </cfRule>
    <cfRule type="cellIs" dxfId="381" priority="573" operator="equal">
      <formula>"INGET MERVÄRDE"</formula>
    </cfRule>
    <cfRule type="cellIs" dxfId="380" priority="574" operator="equal">
      <formula>"BÖR"</formula>
    </cfRule>
    <cfRule type="cellIs" dxfId="379" priority="575" operator="equal">
      <formula>"SKA"</formula>
    </cfRule>
  </conditionalFormatting>
  <conditionalFormatting sqref="B36">
    <cfRule type="cellIs" dxfId="378" priority="571" operator="equal">
      <formula>"ANGE MERVÄRDE:"</formula>
    </cfRule>
  </conditionalFormatting>
  <conditionalFormatting sqref="B34">
    <cfRule type="cellIs" dxfId="377" priority="567" operator="equal">
      <formula>"KRAVET UTGÅR"</formula>
    </cfRule>
    <cfRule type="cellIs" dxfId="376" priority="568" operator="equal">
      <formula>"INGET MERVÄRDE"</formula>
    </cfRule>
    <cfRule type="cellIs" dxfId="375" priority="569" operator="equal">
      <formula>"BÖR"</formula>
    </cfRule>
    <cfRule type="cellIs" dxfId="374" priority="570" operator="equal">
      <formula>"SKA"</formula>
    </cfRule>
  </conditionalFormatting>
  <conditionalFormatting sqref="B34">
    <cfRule type="cellIs" dxfId="373" priority="566" operator="equal">
      <formula>"ANGE MERVÄRDE:"</formula>
    </cfRule>
  </conditionalFormatting>
  <conditionalFormatting sqref="B45:B46 F45:G45 F46">
    <cfRule type="cellIs" dxfId="372" priority="562" operator="equal">
      <formula>"KRAVET UTGÅR"</formula>
    </cfRule>
    <cfRule type="cellIs" dxfId="371" priority="563" operator="equal">
      <formula>"INGET MERVÄRDE"</formula>
    </cfRule>
    <cfRule type="cellIs" dxfId="370" priority="564" operator="equal">
      <formula>"BÖR"</formula>
    </cfRule>
    <cfRule type="cellIs" dxfId="369" priority="565" operator="equal">
      <formula>"SKA"</formula>
    </cfRule>
  </conditionalFormatting>
  <conditionalFormatting sqref="B45:B46 F45:G45 F46">
    <cfRule type="cellIs" dxfId="368" priority="561" operator="equal">
      <formula>"ANGE MERVÄRDE:"</formula>
    </cfRule>
  </conditionalFormatting>
  <conditionalFormatting sqref="G65">
    <cfRule type="cellIs" dxfId="367" priority="532" operator="equal">
      <formula>"Kravet valt"</formula>
    </cfRule>
    <cfRule type="cellIs" dxfId="366" priority="533" operator="equal">
      <formula>"Kravet ej valt"</formula>
    </cfRule>
  </conditionalFormatting>
  <conditionalFormatting sqref="B71:E71 B73:E76">
    <cfRule type="cellIs" dxfId="365" priority="523" operator="equal">
      <formula>"KRAVET UTGÅR"</formula>
    </cfRule>
    <cfRule type="cellIs" dxfId="364" priority="524" operator="equal">
      <formula>"INGET MERVÄRDE"</formula>
    </cfRule>
    <cfRule type="cellIs" dxfId="363" priority="525" operator="equal">
      <formula>"BÖR"</formula>
    </cfRule>
    <cfRule type="cellIs" dxfId="362" priority="526" operator="equal">
      <formula>"SKA"</formula>
    </cfRule>
  </conditionalFormatting>
  <conditionalFormatting sqref="B71:E71 B73:E76">
    <cfRule type="cellIs" dxfId="361" priority="522" operator="equal">
      <formula>"ANGE MERVÄRDE:"</formula>
    </cfRule>
  </conditionalFormatting>
  <conditionalFormatting sqref="A76">
    <cfRule type="cellIs" dxfId="360" priority="513" operator="equal">
      <formula>"KRAVET UTGÅR"</formula>
    </cfRule>
    <cfRule type="cellIs" dxfId="359" priority="514" operator="equal">
      <formula>"INGET MERVÄRDE"</formula>
    </cfRule>
    <cfRule type="cellIs" dxfId="358" priority="515" operator="equal">
      <formula>"BÖR"</formula>
    </cfRule>
    <cfRule type="cellIs" dxfId="357" priority="516" operator="equal">
      <formula>"SKA"</formula>
    </cfRule>
  </conditionalFormatting>
  <conditionalFormatting sqref="A76">
    <cfRule type="cellIs" dxfId="356" priority="512" operator="equal">
      <formula>"ANGE MERVÄRDE:"</formula>
    </cfRule>
  </conditionalFormatting>
  <conditionalFormatting sqref="B8">
    <cfRule type="cellIs" dxfId="355" priority="493" operator="equal">
      <formula>"KRAVET UTGÅR"</formula>
    </cfRule>
    <cfRule type="cellIs" dxfId="354" priority="494" operator="equal">
      <formula>"INGET MERVÄRDE"</formula>
    </cfRule>
    <cfRule type="cellIs" dxfId="353" priority="495" operator="equal">
      <formula>"BÖR"</formula>
    </cfRule>
    <cfRule type="cellIs" dxfId="352" priority="496" operator="equal">
      <formula>"SKA"</formula>
    </cfRule>
  </conditionalFormatting>
  <conditionalFormatting sqref="B8">
    <cfRule type="cellIs" dxfId="351" priority="492" operator="equal">
      <formula>"ANGE MERVÄRDE:"</formula>
    </cfRule>
  </conditionalFormatting>
  <conditionalFormatting sqref="B24">
    <cfRule type="cellIs" dxfId="350" priority="488" operator="equal">
      <formula>"KRAVET UTGÅR"</formula>
    </cfRule>
    <cfRule type="cellIs" dxfId="349" priority="489" operator="equal">
      <formula>"INGET MERVÄRDE"</formula>
    </cfRule>
    <cfRule type="cellIs" dxfId="348" priority="490" operator="equal">
      <formula>"BÖR"</formula>
    </cfRule>
    <cfRule type="cellIs" dxfId="347" priority="491" operator="equal">
      <formula>"SKA"</formula>
    </cfRule>
  </conditionalFormatting>
  <conditionalFormatting sqref="B24">
    <cfRule type="cellIs" dxfId="346" priority="487" operator="equal">
      <formula>"ANGE MERVÄRDE:"</formula>
    </cfRule>
  </conditionalFormatting>
  <conditionalFormatting sqref="B25">
    <cfRule type="cellIs" dxfId="345" priority="483" operator="equal">
      <formula>"KRAVET UTGÅR"</formula>
    </cfRule>
    <cfRule type="cellIs" dxfId="344" priority="484" operator="equal">
      <formula>"INGET MERVÄRDE"</formula>
    </cfRule>
    <cfRule type="cellIs" dxfId="343" priority="485" operator="equal">
      <formula>"BÖR"</formula>
    </cfRule>
    <cfRule type="cellIs" dxfId="342" priority="486" operator="equal">
      <formula>"SKA"</formula>
    </cfRule>
  </conditionalFormatting>
  <conditionalFormatting sqref="B25">
    <cfRule type="cellIs" dxfId="341" priority="482" operator="equal">
      <formula>"ANGE MERVÄRDE:"</formula>
    </cfRule>
  </conditionalFormatting>
  <conditionalFormatting sqref="B32">
    <cfRule type="cellIs" dxfId="340" priority="473" operator="equal">
      <formula>"KRAVET UTGÅR"</formula>
    </cfRule>
    <cfRule type="cellIs" dxfId="339" priority="474" operator="equal">
      <formula>"INGET MERVÄRDE"</formula>
    </cfRule>
    <cfRule type="cellIs" dxfId="338" priority="475" operator="equal">
      <formula>"BÖR"</formula>
    </cfRule>
    <cfRule type="cellIs" dxfId="337" priority="476" operator="equal">
      <formula>"SKA"</formula>
    </cfRule>
  </conditionalFormatting>
  <conditionalFormatting sqref="B32">
    <cfRule type="cellIs" dxfId="336" priority="472" operator="equal">
      <formula>"ANGE MERVÄRDE:"</formula>
    </cfRule>
  </conditionalFormatting>
  <conditionalFormatting sqref="B31">
    <cfRule type="cellIs" dxfId="335" priority="468" operator="equal">
      <formula>"KRAVET UTGÅR"</formula>
    </cfRule>
    <cfRule type="cellIs" dxfId="334" priority="469" operator="equal">
      <formula>"INGET MERVÄRDE"</formula>
    </cfRule>
    <cfRule type="cellIs" dxfId="333" priority="470" operator="equal">
      <formula>"BÖR"</formula>
    </cfRule>
    <cfRule type="cellIs" dxfId="332" priority="471" operator="equal">
      <formula>"SKA"</formula>
    </cfRule>
  </conditionalFormatting>
  <conditionalFormatting sqref="B31">
    <cfRule type="cellIs" dxfId="331" priority="467" operator="equal">
      <formula>"ANGE MERVÄRDE:"</formula>
    </cfRule>
  </conditionalFormatting>
  <conditionalFormatting sqref="B35">
    <cfRule type="cellIs" dxfId="330" priority="463" operator="equal">
      <formula>"KRAVET UTGÅR"</formula>
    </cfRule>
    <cfRule type="cellIs" dxfId="329" priority="464" operator="equal">
      <formula>"INGET MERVÄRDE"</formula>
    </cfRule>
    <cfRule type="cellIs" dxfId="328" priority="465" operator="equal">
      <formula>"BÖR"</formula>
    </cfRule>
    <cfRule type="cellIs" dxfId="327" priority="466" operator="equal">
      <formula>"SKA"</formula>
    </cfRule>
  </conditionalFormatting>
  <conditionalFormatting sqref="B35">
    <cfRule type="cellIs" dxfId="326" priority="462" operator="equal">
      <formula>"ANGE MERVÄRDE:"</formula>
    </cfRule>
  </conditionalFormatting>
  <conditionalFormatting sqref="B65:E65">
    <cfRule type="cellIs" dxfId="325" priority="453" operator="equal">
      <formula>"KRAVET UTGÅR"</formula>
    </cfRule>
    <cfRule type="cellIs" dxfId="324" priority="454" operator="equal">
      <formula>"INGET MERVÄRDE"</formula>
    </cfRule>
    <cfRule type="cellIs" dxfId="323" priority="455" operator="equal">
      <formula>"BÖR"</formula>
    </cfRule>
    <cfRule type="cellIs" dxfId="322" priority="456" operator="equal">
      <formula>"SKA"</formula>
    </cfRule>
  </conditionalFormatting>
  <conditionalFormatting sqref="B65:E65">
    <cfRule type="cellIs" dxfId="321" priority="452" operator="equal">
      <formula>"ANGE MERVÄRDE:"</formula>
    </cfRule>
  </conditionalFormatting>
  <conditionalFormatting sqref="B72:E72">
    <cfRule type="cellIs" dxfId="320" priority="443" operator="equal">
      <formula>"KRAVET UTGÅR"</formula>
    </cfRule>
    <cfRule type="cellIs" dxfId="319" priority="444" operator="equal">
      <formula>"INGET MERVÄRDE"</formula>
    </cfRule>
    <cfRule type="cellIs" dxfId="318" priority="445" operator="equal">
      <formula>"BÖR"</formula>
    </cfRule>
    <cfRule type="cellIs" dxfId="317" priority="446" operator="equal">
      <formula>"SKA"</formula>
    </cfRule>
  </conditionalFormatting>
  <conditionalFormatting sqref="B72:E72">
    <cfRule type="cellIs" dxfId="316" priority="442" operator="equal">
      <formula>"ANGE MERVÄRDE:"</formula>
    </cfRule>
  </conditionalFormatting>
  <conditionalFormatting sqref="B79:E79">
    <cfRule type="cellIs" dxfId="315" priority="433" operator="equal">
      <formula>"KRAVET UTGÅR"</formula>
    </cfRule>
    <cfRule type="cellIs" dxfId="314" priority="434" operator="equal">
      <formula>"INGET MERVÄRDE"</formula>
    </cfRule>
    <cfRule type="cellIs" dxfId="313" priority="435" operator="equal">
      <formula>"BÖR"</formula>
    </cfRule>
    <cfRule type="cellIs" dxfId="312" priority="436" operator="equal">
      <formula>"SKA"</formula>
    </cfRule>
  </conditionalFormatting>
  <conditionalFormatting sqref="B79:E79">
    <cfRule type="cellIs" dxfId="311" priority="432" operator="equal">
      <formula>"ANGE MERVÄRDE:"</formula>
    </cfRule>
  </conditionalFormatting>
  <conditionalFormatting sqref="E56:G56 B56:B57 B62 E62:F62 E57:F57">
    <cfRule type="cellIs" dxfId="310" priority="428" operator="equal">
      <formula>"KRAVET UTGÅR"</formula>
    </cfRule>
    <cfRule type="cellIs" dxfId="309" priority="429" operator="equal">
      <formula>"INGET MERVÄRDE"</formula>
    </cfRule>
    <cfRule type="cellIs" dxfId="308" priority="430" operator="equal">
      <formula>"BÖR"</formula>
    </cfRule>
    <cfRule type="cellIs" dxfId="307" priority="431" operator="equal">
      <formula>"SKA"</formula>
    </cfRule>
  </conditionalFormatting>
  <conditionalFormatting sqref="E56:G56 B56:B57 B62 E62:F62 E57:F57">
    <cfRule type="cellIs" dxfId="306" priority="427" operator="equal">
      <formula>"ANGE MERVÄRDE:"</formula>
    </cfRule>
  </conditionalFormatting>
  <conditionalFormatting sqref="G56">
    <cfRule type="cellIs" dxfId="305" priority="425" operator="equal">
      <formula>"Kravet valt"</formula>
    </cfRule>
    <cfRule type="cellIs" dxfId="304" priority="426" operator="equal">
      <formula>"Kravet ej valt"</formula>
    </cfRule>
  </conditionalFormatting>
  <conditionalFormatting sqref="D57:D62">
    <cfRule type="cellIs" dxfId="303" priority="411" operator="equal">
      <formula>"KRAVET UTGÅR"</formula>
    </cfRule>
    <cfRule type="cellIs" dxfId="302" priority="412" operator="equal">
      <formula>"INGET MERVÄRDE"</formula>
    </cfRule>
    <cfRule type="cellIs" dxfId="301" priority="413" operator="equal">
      <formula>"BÖR"</formula>
    </cfRule>
    <cfRule type="cellIs" dxfId="300" priority="414" operator="equal">
      <formula>"SKA"</formula>
    </cfRule>
  </conditionalFormatting>
  <conditionalFormatting sqref="D57:D62">
    <cfRule type="cellIs" dxfId="299" priority="410" operator="equal">
      <formula>"ANGE MERVÄRDE:"</formula>
    </cfRule>
  </conditionalFormatting>
  <conditionalFormatting sqref="C46">
    <cfRule type="cellIs" dxfId="298" priority="401" operator="equal">
      <formula>"KRAVET UTGÅR"</formula>
    </cfRule>
    <cfRule type="cellIs" dxfId="297" priority="402" operator="equal">
      <formula>"INGET MERVÄRDE"</formula>
    </cfRule>
    <cfRule type="cellIs" dxfId="296" priority="403" operator="equal">
      <formula>"BÖR"</formula>
    </cfRule>
    <cfRule type="cellIs" dxfId="295" priority="404" operator="equal">
      <formula>"SKA"</formula>
    </cfRule>
  </conditionalFormatting>
  <conditionalFormatting sqref="C46">
    <cfRule type="cellIs" dxfId="294" priority="400" operator="equal">
      <formula>"ANGE MERVÄRDE:"</formula>
    </cfRule>
  </conditionalFormatting>
  <conditionalFormatting sqref="C57 C62">
    <cfRule type="cellIs" dxfId="293" priority="396" operator="equal">
      <formula>"KRAVET UTGÅR"</formula>
    </cfRule>
    <cfRule type="cellIs" dxfId="292" priority="397" operator="equal">
      <formula>"INGET MERVÄRDE"</formula>
    </cfRule>
    <cfRule type="cellIs" dxfId="291" priority="398" operator="equal">
      <formula>"BÖR"</formula>
    </cfRule>
    <cfRule type="cellIs" dxfId="290" priority="399" operator="equal">
      <formula>"SKA"</formula>
    </cfRule>
  </conditionalFormatting>
  <conditionalFormatting sqref="C57 C62">
    <cfRule type="cellIs" dxfId="289" priority="395" operator="equal">
      <formula>"ANGE MERVÄRDE:"</formula>
    </cfRule>
  </conditionalFormatting>
  <conditionalFormatting sqref="H61:XFD61 A61">
    <cfRule type="cellIs" dxfId="288" priority="391" operator="equal">
      <formula>"KRAVET UTGÅR"</formula>
    </cfRule>
    <cfRule type="cellIs" dxfId="287" priority="392" operator="equal">
      <formula>"INGET MERVÄRDE"</formula>
    </cfRule>
    <cfRule type="cellIs" dxfId="286" priority="393" operator="equal">
      <formula>"BÖR"</formula>
    </cfRule>
    <cfRule type="cellIs" dxfId="285" priority="394" operator="equal">
      <formula>"SKA"</formula>
    </cfRule>
  </conditionalFormatting>
  <conditionalFormatting sqref="H61:XFD61 A61">
    <cfRule type="cellIs" dxfId="284" priority="390" operator="equal">
      <formula>"ANGE MERVÄRDE:"</formula>
    </cfRule>
  </conditionalFormatting>
  <conditionalFormatting sqref="B61 E61:F61">
    <cfRule type="cellIs" dxfId="283" priority="386" operator="equal">
      <formula>"KRAVET UTGÅR"</formula>
    </cfRule>
    <cfRule type="cellIs" dxfId="282" priority="387" operator="equal">
      <formula>"INGET MERVÄRDE"</formula>
    </cfRule>
    <cfRule type="cellIs" dxfId="281" priority="388" operator="equal">
      <formula>"BÖR"</formula>
    </cfRule>
    <cfRule type="cellIs" dxfId="280" priority="389" operator="equal">
      <formula>"SKA"</formula>
    </cfRule>
  </conditionalFormatting>
  <conditionalFormatting sqref="B61 E61:F61">
    <cfRule type="cellIs" dxfId="279" priority="385" operator="equal">
      <formula>"ANGE MERVÄRDE:"</formula>
    </cfRule>
  </conditionalFormatting>
  <conditionalFormatting sqref="C61">
    <cfRule type="cellIs" dxfId="278" priority="374" operator="equal">
      <formula>"KRAVET UTGÅR"</formula>
    </cfRule>
    <cfRule type="cellIs" dxfId="277" priority="375" operator="equal">
      <formula>"INGET MERVÄRDE"</formula>
    </cfRule>
    <cfRule type="cellIs" dxfId="276" priority="376" operator="equal">
      <formula>"BÖR"</formula>
    </cfRule>
    <cfRule type="cellIs" dxfId="275" priority="377" operator="equal">
      <formula>"SKA"</formula>
    </cfRule>
  </conditionalFormatting>
  <conditionalFormatting sqref="C61">
    <cfRule type="cellIs" dxfId="274" priority="373" operator="equal">
      <formula>"ANGE MERVÄRDE:"</formula>
    </cfRule>
  </conditionalFormatting>
  <conditionalFormatting sqref="H60:XFD60 A60">
    <cfRule type="cellIs" dxfId="273" priority="369" operator="equal">
      <formula>"KRAVET UTGÅR"</formula>
    </cfRule>
    <cfRule type="cellIs" dxfId="272" priority="370" operator="equal">
      <formula>"INGET MERVÄRDE"</formula>
    </cfRule>
    <cfRule type="cellIs" dxfId="271" priority="371" operator="equal">
      <formula>"BÖR"</formula>
    </cfRule>
    <cfRule type="cellIs" dxfId="270" priority="372" operator="equal">
      <formula>"SKA"</formula>
    </cfRule>
  </conditionalFormatting>
  <conditionalFormatting sqref="H60:XFD60 A60">
    <cfRule type="cellIs" dxfId="269" priority="368" operator="equal">
      <formula>"ANGE MERVÄRDE:"</formula>
    </cfRule>
  </conditionalFormatting>
  <conditionalFormatting sqref="B60 E60:F60">
    <cfRule type="cellIs" dxfId="268" priority="364" operator="equal">
      <formula>"KRAVET UTGÅR"</formula>
    </cfRule>
    <cfRule type="cellIs" dxfId="267" priority="365" operator="equal">
      <formula>"INGET MERVÄRDE"</formula>
    </cfRule>
    <cfRule type="cellIs" dxfId="266" priority="366" operator="equal">
      <formula>"BÖR"</formula>
    </cfRule>
    <cfRule type="cellIs" dxfId="265" priority="367" operator="equal">
      <formula>"SKA"</formula>
    </cfRule>
  </conditionalFormatting>
  <conditionalFormatting sqref="B60 E60:F60">
    <cfRule type="cellIs" dxfId="264" priority="363" operator="equal">
      <formula>"ANGE MERVÄRDE:"</formula>
    </cfRule>
  </conditionalFormatting>
  <conditionalFormatting sqref="C60">
    <cfRule type="cellIs" dxfId="263" priority="352" operator="equal">
      <formula>"KRAVET UTGÅR"</formula>
    </cfRule>
    <cfRule type="cellIs" dxfId="262" priority="353" operator="equal">
      <formula>"INGET MERVÄRDE"</formula>
    </cfRule>
    <cfRule type="cellIs" dxfId="261" priority="354" operator="equal">
      <formula>"BÖR"</formula>
    </cfRule>
    <cfRule type="cellIs" dxfId="260" priority="355" operator="equal">
      <formula>"SKA"</formula>
    </cfRule>
  </conditionalFormatting>
  <conditionalFormatting sqref="C60">
    <cfRule type="cellIs" dxfId="259" priority="351" operator="equal">
      <formula>"ANGE MERVÄRDE:"</formula>
    </cfRule>
  </conditionalFormatting>
  <conditionalFormatting sqref="H59:XFD59 A59">
    <cfRule type="cellIs" dxfId="258" priority="347" operator="equal">
      <formula>"KRAVET UTGÅR"</formula>
    </cfRule>
    <cfRule type="cellIs" dxfId="257" priority="348" operator="equal">
      <formula>"INGET MERVÄRDE"</formula>
    </cfRule>
    <cfRule type="cellIs" dxfId="256" priority="349" operator="equal">
      <formula>"BÖR"</formula>
    </cfRule>
    <cfRule type="cellIs" dxfId="255" priority="350" operator="equal">
      <formula>"SKA"</formula>
    </cfRule>
  </conditionalFormatting>
  <conditionalFormatting sqref="H59:XFD59 A59">
    <cfRule type="cellIs" dxfId="254" priority="346" operator="equal">
      <formula>"ANGE MERVÄRDE:"</formula>
    </cfRule>
  </conditionalFormatting>
  <conditionalFormatting sqref="B59 E59:F59">
    <cfRule type="cellIs" dxfId="253" priority="342" operator="equal">
      <formula>"KRAVET UTGÅR"</formula>
    </cfRule>
    <cfRule type="cellIs" dxfId="252" priority="343" operator="equal">
      <formula>"INGET MERVÄRDE"</formula>
    </cfRule>
    <cfRule type="cellIs" dxfId="251" priority="344" operator="equal">
      <formula>"BÖR"</formula>
    </cfRule>
    <cfRule type="cellIs" dxfId="250" priority="345" operator="equal">
      <formula>"SKA"</formula>
    </cfRule>
  </conditionalFormatting>
  <conditionalFormatting sqref="B59 E59:F59">
    <cfRule type="cellIs" dxfId="249" priority="341" operator="equal">
      <formula>"ANGE MERVÄRDE:"</formula>
    </cfRule>
  </conditionalFormatting>
  <conditionalFormatting sqref="C59">
    <cfRule type="cellIs" dxfId="248" priority="330" operator="equal">
      <formula>"KRAVET UTGÅR"</formula>
    </cfRule>
    <cfRule type="cellIs" dxfId="247" priority="331" operator="equal">
      <formula>"INGET MERVÄRDE"</formula>
    </cfRule>
    <cfRule type="cellIs" dxfId="246" priority="332" operator="equal">
      <formula>"BÖR"</formula>
    </cfRule>
    <cfRule type="cellIs" dxfId="245" priority="333" operator="equal">
      <formula>"SKA"</formula>
    </cfRule>
  </conditionalFormatting>
  <conditionalFormatting sqref="C59">
    <cfRule type="cellIs" dxfId="244" priority="329" operator="equal">
      <formula>"ANGE MERVÄRDE:"</formula>
    </cfRule>
  </conditionalFormatting>
  <conditionalFormatting sqref="H58:XFD58 A58">
    <cfRule type="cellIs" dxfId="243" priority="325" operator="equal">
      <formula>"KRAVET UTGÅR"</formula>
    </cfRule>
    <cfRule type="cellIs" dxfId="242" priority="326" operator="equal">
      <formula>"INGET MERVÄRDE"</formula>
    </cfRule>
    <cfRule type="cellIs" dxfId="241" priority="327" operator="equal">
      <formula>"BÖR"</formula>
    </cfRule>
    <cfRule type="cellIs" dxfId="240" priority="328" operator="equal">
      <formula>"SKA"</formula>
    </cfRule>
  </conditionalFormatting>
  <conditionalFormatting sqref="H58:XFD58 A58">
    <cfRule type="cellIs" dxfId="239" priority="324" operator="equal">
      <formula>"ANGE MERVÄRDE:"</formula>
    </cfRule>
  </conditionalFormatting>
  <conditionalFormatting sqref="B58 E58:F58">
    <cfRule type="cellIs" dxfId="238" priority="320" operator="equal">
      <formula>"KRAVET UTGÅR"</formula>
    </cfRule>
    <cfRule type="cellIs" dxfId="237" priority="321" operator="equal">
      <formula>"INGET MERVÄRDE"</formula>
    </cfRule>
    <cfRule type="cellIs" dxfId="236" priority="322" operator="equal">
      <formula>"BÖR"</formula>
    </cfRule>
    <cfRule type="cellIs" dxfId="235" priority="323" operator="equal">
      <formula>"SKA"</formula>
    </cfRule>
  </conditionalFormatting>
  <conditionalFormatting sqref="B58 E58:F58">
    <cfRule type="cellIs" dxfId="234" priority="319" operator="equal">
      <formula>"ANGE MERVÄRDE:"</formula>
    </cfRule>
  </conditionalFormatting>
  <conditionalFormatting sqref="C14">
    <cfRule type="cellIs" dxfId="233" priority="238" operator="equal">
      <formula>"KRAVET UTGÅR"</formula>
    </cfRule>
    <cfRule type="cellIs" dxfId="232" priority="239" operator="equal">
      <formula>"INGET MERVÄRDE"</formula>
    </cfRule>
    <cfRule type="cellIs" dxfId="231" priority="240" operator="equal">
      <formula>"BÖR"</formula>
    </cfRule>
    <cfRule type="cellIs" dxfId="230" priority="241" operator="equal">
      <formula>"SKA"</formula>
    </cfRule>
  </conditionalFormatting>
  <conditionalFormatting sqref="C14">
    <cfRule type="cellIs" dxfId="229" priority="237" operator="equal">
      <formula>"ANGE MERVÄRDE:"</formula>
    </cfRule>
  </conditionalFormatting>
  <conditionalFormatting sqref="C58">
    <cfRule type="cellIs" dxfId="228" priority="308" operator="equal">
      <formula>"KRAVET UTGÅR"</formula>
    </cfRule>
    <cfRule type="cellIs" dxfId="227" priority="309" operator="equal">
      <formula>"INGET MERVÄRDE"</formula>
    </cfRule>
    <cfRule type="cellIs" dxfId="226" priority="310" operator="equal">
      <formula>"BÖR"</formula>
    </cfRule>
    <cfRule type="cellIs" dxfId="225" priority="311" operator="equal">
      <formula>"SKA"</formula>
    </cfRule>
  </conditionalFormatting>
  <conditionalFormatting sqref="C58">
    <cfRule type="cellIs" dxfId="224" priority="307" operator="equal">
      <formula>"ANGE MERVÄRDE:"</formula>
    </cfRule>
  </conditionalFormatting>
  <conditionalFormatting sqref="C17">
    <cfRule type="cellIs" dxfId="223" priority="233" operator="equal">
      <formula>"KRAVET UTGÅR"</formula>
    </cfRule>
    <cfRule type="cellIs" dxfId="222" priority="234" operator="equal">
      <formula>"INGET MERVÄRDE"</formula>
    </cfRule>
    <cfRule type="cellIs" dxfId="221" priority="235" operator="equal">
      <formula>"BÖR"</formula>
    </cfRule>
    <cfRule type="cellIs" dxfId="220" priority="236" operator="equal">
      <formula>"SKA"</formula>
    </cfRule>
  </conditionalFormatting>
  <conditionalFormatting sqref="C17">
    <cfRule type="cellIs" dxfId="219" priority="232" operator="equal">
      <formula>"ANGE MERVÄRDE:"</formula>
    </cfRule>
  </conditionalFormatting>
  <conditionalFormatting sqref="C56">
    <cfRule type="cellIs" dxfId="218" priority="187" operator="equal">
      <formula>"ANGE MERVÄRDE:"</formula>
    </cfRule>
  </conditionalFormatting>
  <conditionalFormatting sqref="C27">
    <cfRule type="cellIs" dxfId="217" priority="223" operator="equal">
      <formula>"KRAVET UTGÅR"</formula>
    </cfRule>
    <cfRule type="cellIs" dxfId="216" priority="224" operator="equal">
      <formula>"INGET MERVÄRDE"</formula>
    </cfRule>
    <cfRule type="cellIs" dxfId="215" priority="225" operator="equal">
      <formula>"BÖR"</formula>
    </cfRule>
    <cfRule type="cellIs" dxfId="214" priority="226" operator="equal">
      <formula>"SKA"</formula>
    </cfRule>
  </conditionalFormatting>
  <conditionalFormatting sqref="C27">
    <cfRule type="cellIs" dxfId="213" priority="222" operator="equal">
      <formula>"ANGE MERVÄRDE:"</formula>
    </cfRule>
  </conditionalFormatting>
  <conditionalFormatting sqref="C38">
    <cfRule type="cellIs" dxfId="212" priority="218" operator="equal">
      <formula>"KRAVET UTGÅR"</formula>
    </cfRule>
    <cfRule type="cellIs" dxfId="211" priority="219" operator="equal">
      <formula>"INGET MERVÄRDE"</formula>
    </cfRule>
    <cfRule type="cellIs" dxfId="210" priority="220" operator="equal">
      <formula>"BÖR"</formula>
    </cfRule>
    <cfRule type="cellIs" dxfId="209" priority="221" operator="equal">
      <formula>"SKA"</formula>
    </cfRule>
  </conditionalFormatting>
  <conditionalFormatting sqref="C38">
    <cfRule type="cellIs" dxfId="208" priority="217" operator="equal">
      <formula>"ANGE MERVÄRDE:"</formula>
    </cfRule>
  </conditionalFormatting>
  <conditionalFormatting sqref="C20">
    <cfRule type="cellIs" dxfId="207" priority="228" operator="equal">
      <formula>"KRAVET UTGÅR"</formula>
    </cfRule>
    <cfRule type="cellIs" dxfId="206" priority="229" operator="equal">
      <formula>"INGET MERVÄRDE"</formula>
    </cfRule>
    <cfRule type="cellIs" dxfId="205" priority="230" operator="equal">
      <formula>"BÖR"</formula>
    </cfRule>
    <cfRule type="cellIs" dxfId="204" priority="231" operator="equal">
      <formula>"SKA"</formula>
    </cfRule>
  </conditionalFormatting>
  <conditionalFormatting sqref="C20">
    <cfRule type="cellIs" dxfId="203" priority="227" operator="equal">
      <formula>"ANGE MERVÄRDE:"</formula>
    </cfRule>
  </conditionalFormatting>
  <conditionalFormatting sqref="C45">
    <cfRule type="cellIs" dxfId="202" priority="213" operator="equal">
      <formula>"KRAVET UTGÅR"</formula>
    </cfRule>
    <cfRule type="cellIs" dxfId="201" priority="214" operator="equal">
      <formula>"INGET MERVÄRDE"</formula>
    </cfRule>
    <cfRule type="cellIs" dxfId="200" priority="215" operator="equal">
      <formula>"BÖR"</formula>
    </cfRule>
    <cfRule type="cellIs" dxfId="199" priority="216" operator="equal">
      <formula>"SKA"</formula>
    </cfRule>
  </conditionalFormatting>
  <conditionalFormatting sqref="C45">
    <cfRule type="cellIs" dxfId="198" priority="212" operator="equal">
      <formula>"ANGE MERVÄRDE:"</formula>
    </cfRule>
  </conditionalFormatting>
  <conditionalFormatting sqref="C48">
    <cfRule type="cellIs" dxfId="197" priority="208" operator="equal">
      <formula>"KRAVET UTGÅR"</formula>
    </cfRule>
    <cfRule type="cellIs" dxfId="196" priority="209" operator="equal">
      <formula>"INGET MERVÄRDE"</formula>
    </cfRule>
    <cfRule type="cellIs" dxfId="195" priority="210" operator="equal">
      <formula>"BÖR"</formula>
    </cfRule>
    <cfRule type="cellIs" dxfId="194" priority="211" operator="equal">
      <formula>"SKA"</formula>
    </cfRule>
  </conditionalFormatting>
  <conditionalFormatting sqref="C48">
    <cfRule type="cellIs" dxfId="193" priority="207" operator="equal">
      <formula>"ANGE MERVÄRDE:"</formula>
    </cfRule>
  </conditionalFormatting>
  <conditionalFormatting sqref="C52">
    <cfRule type="cellIs" dxfId="192" priority="193" operator="equal">
      <formula>"KRAVET UTGÅR"</formula>
    </cfRule>
    <cfRule type="cellIs" dxfId="191" priority="194" operator="equal">
      <formula>"INGET MERVÄRDE"</formula>
    </cfRule>
    <cfRule type="cellIs" dxfId="190" priority="195" operator="equal">
      <formula>"BÖR"</formula>
    </cfRule>
    <cfRule type="cellIs" dxfId="189" priority="196" operator="equal">
      <formula>"SKA"</formula>
    </cfRule>
  </conditionalFormatting>
  <conditionalFormatting sqref="C52">
    <cfRule type="cellIs" dxfId="188" priority="192" operator="equal">
      <formula>"ANGE MERVÄRDE:"</formula>
    </cfRule>
  </conditionalFormatting>
  <conditionalFormatting sqref="C56">
    <cfRule type="cellIs" dxfId="187" priority="188" operator="equal">
      <formula>"KRAVET UTGÅR"</formula>
    </cfRule>
    <cfRule type="cellIs" dxfId="186" priority="189" operator="equal">
      <formula>"INGET MERVÄRDE"</formula>
    </cfRule>
    <cfRule type="cellIs" dxfId="185" priority="190" operator="equal">
      <formula>"BÖR"</formula>
    </cfRule>
    <cfRule type="cellIs" dxfId="184" priority="191" operator="equal">
      <formula>"SKA"</formula>
    </cfRule>
  </conditionalFormatting>
  <conditionalFormatting sqref="D46">
    <cfRule type="cellIs" dxfId="183" priority="162" operator="equal">
      <formula>"ANGE MERVÄRDE:"</formula>
    </cfRule>
  </conditionalFormatting>
  <conditionalFormatting sqref="D46">
    <cfRule type="cellIs" dxfId="182" priority="163" operator="equal">
      <formula>"KRAVET UTGÅR"</formula>
    </cfRule>
    <cfRule type="cellIs" dxfId="181" priority="164" operator="equal">
      <formula>"INGET MERVÄRDE"</formula>
    </cfRule>
    <cfRule type="cellIs" dxfId="180" priority="165" operator="equal">
      <formula>"BÖR"</formula>
    </cfRule>
    <cfRule type="cellIs" dxfId="179" priority="166" operator="equal">
      <formula>"SKA"</formula>
    </cfRule>
  </conditionalFormatting>
  <conditionalFormatting sqref="G12">
    <cfRule type="cellIs" dxfId="178" priority="158" operator="equal">
      <formula>"KRAVET UTGÅR"</formula>
    </cfRule>
    <cfRule type="cellIs" dxfId="177" priority="159" operator="equal">
      <formula>"INGET MERVÄRDE"</formula>
    </cfRule>
    <cfRule type="cellIs" dxfId="176" priority="160" operator="equal">
      <formula>"BÖR"</formula>
    </cfRule>
    <cfRule type="cellIs" dxfId="175" priority="161" operator="equal">
      <formula>"SKA"</formula>
    </cfRule>
  </conditionalFormatting>
  <conditionalFormatting sqref="G12">
    <cfRule type="cellIs" dxfId="174" priority="157" operator="equal">
      <formula>"ANGE MERVÄRDE:"</formula>
    </cfRule>
  </conditionalFormatting>
  <conditionalFormatting sqref="G12">
    <cfRule type="cellIs" dxfId="173" priority="155" operator="equal">
      <formula>"Kravet valt"</formula>
    </cfRule>
    <cfRule type="cellIs" dxfId="172" priority="156" operator="equal">
      <formula>"Kravet ej valt"</formula>
    </cfRule>
  </conditionalFormatting>
  <conditionalFormatting sqref="G12">
    <cfRule type="cellIs" dxfId="171" priority="154" operator="equal">
      <formula>"Utvärderingskriterium valt"</formula>
    </cfRule>
  </conditionalFormatting>
  <conditionalFormatting sqref="G15">
    <cfRule type="cellIs" dxfId="170" priority="150" operator="equal">
      <formula>"KRAVET UTGÅR"</formula>
    </cfRule>
    <cfRule type="cellIs" dxfId="169" priority="151" operator="equal">
      <formula>"INGET MERVÄRDE"</formula>
    </cfRule>
    <cfRule type="cellIs" dxfId="168" priority="152" operator="equal">
      <formula>"BÖR"</formula>
    </cfRule>
    <cfRule type="cellIs" dxfId="167" priority="153" operator="equal">
      <formula>"SKA"</formula>
    </cfRule>
  </conditionalFormatting>
  <conditionalFormatting sqref="G15">
    <cfRule type="cellIs" dxfId="166" priority="149" operator="equal">
      <formula>"ANGE MERVÄRDE:"</formula>
    </cfRule>
  </conditionalFormatting>
  <conditionalFormatting sqref="G15">
    <cfRule type="cellIs" dxfId="165" priority="147" operator="equal">
      <formula>"Kravet valt"</formula>
    </cfRule>
    <cfRule type="cellIs" dxfId="164" priority="148" operator="equal">
      <formula>"Kravet ej valt"</formula>
    </cfRule>
  </conditionalFormatting>
  <conditionalFormatting sqref="G15">
    <cfRule type="cellIs" dxfId="163" priority="146" operator="equal">
      <formula>"Utvärderingskriterium valt"</formula>
    </cfRule>
  </conditionalFormatting>
  <conditionalFormatting sqref="G18">
    <cfRule type="cellIs" dxfId="162" priority="142" operator="equal">
      <formula>"KRAVET UTGÅR"</formula>
    </cfRule>
    <cfRule type="cellIs" dxfId="161" priority="143" operator="equal">
      <formula>"INGET MERVÄRDE"</formula>
    </cfRule>
    <cfRule type="cellIs" dxfId="160" priority="144" operator="equal">
      <formula>"BÖR"</formula>
    </cfRule>
    <cfRule type="cellIs" dxfId="159" priority="145" operator="equal">
      <formula>"SKA"</formula>
    </cfRule>
  </conditionalFormatting>
  <conditionalFormatting sqref="G18">
    <cfRule type="cellIs" dxfId="158" priority="141" operator="equal">
      <formula>"ANGE MERVÄRDE:"</formula>
    </cfRule>
  </conditionalFormatting>
  <conditionalFormatting sqref="G18">
    <cfRule type="cellIs" dxfId="157" priority="139" operator="equal">
      <formula>"Kravet valt"</formula>
    </cfRule>
    <cfRule type="cellIs" dxfId="156" priority="140" operator="equal">
      <formula>"Kravet ej valt"</formula>
    </cfRule>
  </conditionalFormatting>
  <conditionalFormatting sqref="G18">
    <cfRule type="cellIs" dxfId="155" priority="138" operator="equal">
      <formula>"Utvärderingskriterium valt"</formula>
    </cfRule>
  </conditionalFormatting>
  <conditionalFormatting sqref="G21">
    <cfRule type="cellIs" dxfId="154" priority="134" operator="equal">
      <formula>"KRAVET UTGÅR"</formula>
    </cfRule>
    <cfRule type="cellIs" dxfId="153" priority="135" operator="equal">
      <formula>"INGET MERVÄRDE"</formula>
    </cfRule>
    <cfRule type="cellIs" dxfId="152" priority="136" operator="equal">
      <formula>"BÖR"</formula>
    </cfRule>
    <cfRule type="cellIs" dxfId="151" priority="137" operator="equal">
      <formula>"SKA"</formula>
    </cfRule>
  </conditionalFormatting>
  <conditionalFormatting sqref="G21">
    <cfRule type="cellIs" dxfId="150" priority="133" operator="equal">
      <formula>"ANGE MERVÄRDE:"</formula>
    </cfRule>
  </conditionalFormatting>
  <conditionalFormatting sqref="G21">
    <cfRule type="cellIs" dxfId="149" priority="131" operator="equal">
      <formula>"Kravet valt"</formula>
    </cfRule>
    <cfRule type="cellIs" dxfId="148" priority="132" operator="equal">
      <formula>"Kravet ej valt"</formula>
    </cfRule>
  </conditionalFormatting>
  <conditionalFormatting sqref="G21">
    <cfRule type="cellIs" dxfId="147" priority="130" operator="equal">
      <formula>"Utvärderingskriterium valt"</formula>
    </cfRule>
  </conditionalFormatting>
  <conditionalFormatting sqref="G28">
    <cfRule type="cellIs" dxfId="146" priority="126" operator="equal">
      <formula>"KRAVET UTGÅR"</formula>
    </cfRule>
    <cfRule type="cellIs" dxfId="145" priority="127" operator="equal">
      <formula>"INGET MERVÄRDE"</formula>
    </cfRule>
    <cfRule type="cellIs" dxfId="144" priority="128" operator="equal">
      <formula>"BÖR"</formula>
    </cfRule>
    <cfRule type="cellIs" dxfId="143" priority="129" operator="equal">
      <formula>"SKA"</formula>
    </cfRule>
  </conditionalFormatting>
  <conditionalFormatting sqref="G28">
    <cfRule type="cellIs" dxfId="142" priority="125" operator="equal">
      <formula>"ANGE MERVÄRDE:"</formula>
    </cfRule>
  </conditionalFormatting>
  <conditionalFormatting sqref="G28">
    <cfRule type="cellIs" dxfId="141" priority="123" operator="equal">
      <formula>"Kravet valt"</formula>
    </cfRule>
    <cfRule type="cellIs" dxfId="140" priority="124" operator="equal">
      <formula>"Kravet ej valt"</formula>
    </cfRule>
  </conditionalFormatting>
  <conditionalFormatting sqref="G28">
    <cfRule type="cellIs" dxfId="139" priority="122" operator="equal">
      <formula>"Utvärderingskriterium valt"</formula>
    </cfRule>
  </conditionalFormatting>
  <conditionalFormatting sqref="G39">
    <cfRule type="cellIs" dxfId="138" priority="118" operator="equal">
      <formula>"KRAVET UTGÅR"</formula>
    </cfRule>
    <cfRule type="cellIs" dxfId="137" priority="119" operator="equal">
      <formula>"INGET MERVÄRDE"</formula>
    </cfRule>
    <cfRule type="cellIs" dxfId="136" priority="120" operator="equal">
      <formula>"BÖR"</formula>
    </cfRule>
    <cfRule type="cellIs" dxfId="135" priority="121" operator="equal">
      <formula>"SKA"</formula>
    </cfRule>
  </conditionalFormatting>
  <conditionalFormatting sqref="G39">
    <cfRule type="cellIs" dxfId="134" priority="117" operator="equal">
      <formula>"ANGE MERVÄRDE:"</formula>
    </cfRule>
  </conditionalFormatting>
  <conditionalFormatting sqref="G39">
    <cfRule type="cellIs" dxfId="133" priority="115" operator="equal">
      <formula>"Kravet valt"</formula>
    </cfRule>
    <cfRule type="cellIs" dxfId="132" priority="116" operator="equal">
      <formula>"Kravet ej valt"</formula>
    </cfRule>
  </conditionalFormatting>
  <conditionalFormatting sqref="G39">
    <cfRule type="cellIs" dxfId="131" priority="114" operator="equal">
      <formula>"Utvärderingskriterium valt"</formula>
    </cfRule>
  </conditionalFormatting>
  <conditionalFormatting sqref="G40">
    <cfRule type="cellIs" dxfId="130" priority="110" operator="equal">
      <formula>"KRAVET UTGÅR"</formula>
    </cfRule>
    <cfRule type="cellIs" dxfId="129" priority="111" operator="equal">
      <formula>"INGET MERVÄRDE"</formula>
    </cfRule>
    <cfRule type="cellIs" dxfId="128" priority="112" operator="equal">
      <formula>"BÖR"</formula>
    </cfRule>
    <cfRule type="cellIs" dxfId="127" priority="113" operator="equal">
      <formula>"SKA"</formula>
    </cfRule>
  </conditionalFormatting>
  <conditionalFormatting sqref="G40">
    <cfRule type="cellIs" dxfId="126" priority="109" operator="equal">
      <formula>"ANGE MERVÄRDE:"</formula>
    </cfRule>
  </conditionalFormatting>
  <conditionalFormatting sqref="G40">
    <cfRule type="cellIs" dxfId="125" priority="107" operator="equal">
      <formula>"Kravet valt"</formula>
    </cfRule>
    <cfRule type="cellIs" dxfId="124" priority="108" operator="equal">
      <formula>"Kravet ej valt"</formula>
    </cfRule>
  </conditionalFormatting>
  <conditionalFormatting sqref="G40">
    <cfRule type="cellIs" dxfId="123" priority="106" operator="equal">
      <formula>"Utvärderingskriterium valt"</formula>
    </cfRule>
  </conditionalFormatting>
  <conditionalFormatting sqref="G41">
    <cfRule type="cellIs" dxfId="122" priority="102" operator="equal">
      <formula>"KRAVET UTGÅR"</formula>
    </cfRule>
    <cfRule type="cellIs" dxfId="121" priority="103" operator="equal">
      <formula>"INGET MERVÄRDE"</formula>
    </cfRule>
    <cfRule type="cellIs" dxfId="120" priority="104" operator="equal">
      <formula>"BÖR"</formula>
    </cfRule>
    <cfRule type="cellIs" dxfId="119" priority="105" operator="equal">
      <formula>"SKA"</formula>
    </cfRule>
  </conditionalFormatting>
  <conditionalFormatting sqref="G41">
    <cfRule type="cellIs" dxfId="118" priority="101" operator="equal">
      <formula>"ANGE MERVÄRDE:"</formula>
    </cfRule>
  </conditionalFormatting>
  <conditionalFormatting sqref="G41">
    <cfRule type="cellIs" dxfId="117" priority="99" operator="equal">
      <formula>"Kravet valt"</formula>
    </cfRule>
    <cfRule type="cellIs" dxfId="116" priority="100" operator="equal">
      <formula>"Kravet ej valt"</formula>
    </cfRule>
  </conditionalFormatting>
  <conditionalFormatting sqref="G41">
    <cfRule type="cellIs" dxfId="115" priority="98" operator="equal">
      <formula>"Utvärderingskriterium valt"</formula>
    </cfRule>
  </conditionalFormatting>
  <conditionalFormatting sqref="G42">
    <cfRule type="cellIs" dxfId="114" priority="94" operator="equal">
      <formula>"KRAVET UTGÅR"</formula>
    </cfRule>
    <cfRule type="cellIs" dxfId="113" priority="95" operator="equal">
      <formula>"INGET MERVÄRDE"</formula>
    </cfRule>
    <cfRule type="cellIs" dxfId="112" priority="96" operator="equal">
      <formula>"BÖR"</formula>
    </cfRule>
    <cfRule type="cellIs" dxfId="111" priority="97" operator="equal">
      <formula>"SKA"</formula>
    </cfRule>
  </conditionalFormatting>
  <conditionalFormatting sqref="G42">
    <cfRule type="cellIs" dxfId="110" priority="93" operator="equal">
      <formula>"ANGE MERVÄRDE:"</formula>
    </cfRule>
  </conditionalFormatting>
  <conditionalFormatting sqref="G42">
    <cfRule type="cellIs" dxfId="109" priority="91" operator="equal">
      <formula>"Kravet valt"</formula>
    </cfRule>
    <cfRule type="cellIs" dxfId="108" priority="92" operator="equal">
      <formula>"Kravet ej valt"</formula>
    </cfRule>
  </conditionalFormatting>
  <conditionalFormatting sqref="G42">
    <cfRule type="cellIs" dxfId="107" priority="90" operator="equal">
      <formula>"Utvärderingskriterium valt"</formula>
    </cfRule>
  </conditionalFormatting>
  <conditionalFormatting sqref="G43">
    <cfRule type="cellIs" dxfId="106" priority="86" operator="equal">
      <formula>"KRAVET UTGÅR"</formula>
    </cfRule>
    <cfRule type="cellIs" dxfId="105" priority="87" operator="equal">
      <formula>"INGET MERVÄRDE"</formula>
    </cfRule>
    <cfRule type="cellIs" dxfId="104" priority="88" operator="equal">
      <formula>"BÖR"</formula>
    </cfRule>
    <cfRule type="cellIs" dxfId="103" priority="89" operator="equal">
      <formula>"SKA"</formula>
    </cfRule>
  </conditionalFormatting>
  <conditionalFormatting sqref="G43">
    <cfRule type="cellIs" dxfId="102" priority="85" operator="equal">
      <formula>"ANGE MERVÄRDE:"</formula>
    </cfRule>
  </conditionalFormatting>
  <conditionalFormatting sqref="G43">
    <cfRule type="cellIs" dxfId="101" priority="83" operator="equal">
      <formula>"Kravet valt"</formula>
    </cfRule>
    <cfRule type="cellIs" dxfId="100" priority="84" operator="equal">
      <formula>"Kravet ej valt"</formula>
    </cfRule>
  </conditionalFormatting>
  <conditionalFormatting sqref="G43">
    <cfRule type="cellIs" dxfId="99" priority="82" operator="equal">
      <formula>"Utvärderingskriterium valt"</formula>
    </cfRule>
  </conditionalFormatting>
  <conditionalFormatting sqref="G46">
    <cfRule type="cellIs" dxfId="98" priority="1" operator="equal">
      <formula>"Ej inkluderat"</formula>
    </cfRule>
    <cfRule type="cellIs" dxfId="97" priority="78" operator="equal">
      <formula>"KRAVET UTGÅR"</formula>
    </cfRule>
    <cfRule type="cellIs" dxfId="96" priority="79" operator="equal">
      <formula>"INGET MERVÄRDE"</formula>
    </cfRule>
    <cfRule type="cellIs" dxfId="95" priority="80" operator="equal">
      <formula>"BÖR"</formula>
    </cfRule>
    <cfRule type="cellIs" dxfId="94" priority="81" operator="equal">
      <formula>"SKA"</formula>
    </cfRule>
  </conditionalFormatting>
  <conditionalFormatting sqref="G46">
    <cfRule type="cellIs" dxfId="93" priority="77" operator="equal">
      <formula>"ANGE MERVÄRDE:"</formula>
    </cfRule>
  </conditionalFormatting>
  <conditionalFormatting sqref="G46">
    <cfRule type="cellIs" dxfId="92" priority="75" operator="equal">
      <formula>"Kravet valt"</formula>
    </cfRule>
    <cfRule type="cellIs" dxfId="91" priority="76" operator="equal">
      <formula>"Kravet ej valt"</formula>
    </cfRule>
  </conditionalFormatting>
  <conditionalFormatting sqref="G46">
    <cfRule type="cellIs" dxfId="90" priority="74" operator="equal">
      <formula>"Utvärderingskriterium valt"</formula>
    </cfRule>
  </conditionalFormatting>
  <conditionalFormatting sqref="G49">
    <cfRule type="cellIs" dxfId="89" priority="70" operator="equal">
      <formula>"KRAVET UTGÅR"</formula>
    </cfRule>
    <cfRule type="cellIs" dxfId="88" priority="71" operator="equal">
      <formula>"INGET MERVÄRDE"</formula>
    </cfRule>
    <cfRule type="cellIs" dxfId="87" priority="72" operator="equal">
      <formula>"BÖR"</formula>
    </cfRule>
    <cfRule type="cellIs" dxfId="86" priority="73" operator="equal">
      <formula>"SKA"</formula>
    </cfRule>
  </conditionalFormatting>
  <conditionalFormatting sqref="G49">
    <cfRule type="cellIs" dxfId="85" priority="69" operator="equal">
      <formula>"ANGE MERVÄRDE:"</formula>
    </cfRule>
  </conditionalFormatting>
  <conditionalFormatting sqref="G49">
    <cfRule type="cellIs" dxfId="84" priority="67" operator="equal">
      <formula>"Kravet valt"</formula>
    </cfRule>
    <cfRule type="cellIs" dxfId="83" priority="68" operator="equal">
      <formula>"Kravet ej valt"</formula>
    </cfRule>
  </conditionalFormatting>
  <conditionalFormatting sqref="G49">
    <cfRule type="cellIs" dxfId="82" priority="66" operator="equal">
      <formula>"Utvärderingskriterium valt"</formula>
    </cfRule>
  </conditionalFormatting>
  <conditionalFormatting sqref="G53">
    <cfRule type="cellIs" dxfId="81" priority="62" operator="equal">
      <formula>"KRAVET UTGÅR"</formula>
    </cfRule>
    <cfRule type="cellIs" dxfId="80" priority="63" operator="equal">
      <formula>"INGET MERVÄRDE"</formula>
    </cfRule>
    <cfRule type="cellIs" dxfId="79" priority="64" operator="equal">
      <formula>"BÖR"</formula>
    </cfRule>
    <cfRule type="cellIs" dxfId="78" priority="65" operator="equal">
      <formula>"SKA"</formula>
    </cfRule>
  </conditionalFormatting>
  <conditionalFormatting sqref="G53">
    <cfRule type="cellIs" dxfId="77" priority="61" operator="equal">
      <formula>"ANGE MERVÄRDE:"</formula>
    </cfRule>
  </conditionalFormatting>
  <conditionalFormatting sqref="G53">
    <cfRule type="cellIs" dxfId="76" priority="59" operator="equal">
      <formula>"Kravet valt"</formula>
    </cfRule>
    <cfRule type="cellIs" dxfId="75" priority="60" operator="equal">
      <formula>"Kravet ej valt"</formula>
    </cfRule>
  </conditionalFormatting>
  <conditionalFormatting sqref="G53">
    <cfRule type="cellIs" dxfId="74" priority="58" operator="equal">
      <formula>"Utvärderingskriterium valt"</formula>
    </cfRule>
  </conditionalFormatting>
  <conditionalFormatting sqref="G54">
    <cfRule type="cellIs" dxfId="73" priority="54" operator="equal">
      <formula>"KRAVET UTGÅR"</formula>
    </cfRule>
    <cfRule type="cellIs" dxfId="72" priority="55" operator="equal">
      <formula>"INGET MERVÄRDE"</formula>
    </cfRule>
    <cfRule type="cellIs" dxfId="71" priority="56" operator="equal">
      <formula>"BÖR"</formula>
    </cfRule>
    <cfRule type="cellIs" dxfId="70" priority="57" operator="equal">
      <formula>"SKA"</formula>
    </cfRule>
  </conditionalFormatting>
  <conditionalFormatting sqref="G54">
    <cfRule type="cellIs" dxfId="69" priority="53" operator="equal">
      <formula>"ANGE MERVÄRDE:"</formula>
    </cfRule>
  </conditionalFormatting>
  <conditionalFormatting sqref="G54">
    <cfRule type="cellIs" dxfId="68" priority="51" operator="equal">
      <formula>"Kravet valt"</formula>
    </cfRule>
    <cfRule type="cellIs" dxfId="67" priority="52" operator="equal">
      <formula>"Kravet ej valt"</formula>
    </cfRule>
  </conditionalFormatting>
  <conditionalFormatting sqref="G54">
    <cfRule type="cellIs" dxfId="66" priority="50" operator="equal">
      <formula>"Utvärderingskriterium valt"</formula>
    </cfRule>
  </conditionalFormatting>
  <conditionalFormatting sqref="G57">
    <cfRule type="cellIs" dxfId="65" priority="46" operator="equal">
      <formula>"KRAVET UTGÅR"</formula>
    </cfRule>
    <cfRule type="cellIs" dxfId="64" priority="47" operator="equal">
      <formula>"INGET MERVÄRDE"</formula>
    </cfRule>
    <cfRule type="cellIs" dxfId="63" priority="48" operator="equal">
      <formula>"BÖR"</formula>
    </cfRule>
    <cfRule type="cellIs" dxfId="62" priority="49" operator="equal">
      <formula>"SKA"</formula>
    </cfRule>
  </conditionalFormatting>
  <conditionalFormatting sqref="G57">
    <cfRule type="cellIs" dxfId="61" priority="45" operator="equal">
      <formula>"ANGE MERVÄRDE:"</formula>
    </cfRule>
  </conditionalFormatting>
  <conditionalFormatting sqref="G57">
    <cfRule type="cellIs" dxfId="60" priority="43" operator="equal">
      <formula>"Kravet valt"</formula>
    </cfRule>
    <cfRule type="cellIs" dxfId="59" priority="44" operator="equal">
      <formula>"Kravet ej valt"</formula>
    </cfRule>
  </conditionalFormatting>
  <conditionalFormatting sqref="G57">
    <cfRule type="cellIs" dxfId="58" priority="42" operator="equal">
      <formula>"Utvärderingskriterium valt"</formula>
    </cfRule>
  </conditionalFormatting>
  <conditionalFormatting sqref="G58">
    <cfRule type="cellIs" dxfId="57" priority="38" operator="equal">
      <formula>"KRAVET UTGÅR"</formula>
    </cfRule>
    <cfRule type="cellIs" dxfId="56" priority="39" operator="equal">
      <formula>"INGET MERVÄRDE"</formula>
    </cfRule>
    <cfRule type="cellIs" dxfId="55" priority="40" operator="equal">
      <formula>"BÖR"</formula>
    </cfRule>
    <cfRule type="cellIs" dxfId="54" priority="41" operator="equal">
      <formula>"SKA"</formula>
    </cfRule>
  </conditionalFormatting>
  <conditionalFormatting sqref="G58">
    <cfRule type="cellIs" dxfId="53" priority="37" operator="equal">
      <formula>"ANGE MERVÄRDE:"</formula>
    </cfRule>
  </conditionalFormatting>
  <conditionalFormatting sqref="G58">
    <cfRule type="cellIs" dxfId="52" priority="35" operator="equal">
      <formula>"Kravet valt"</formula>
    </cfRule>
    <cfRule type="cellIs" dxfId="51" priority="36" operator="equal">
      <formula>"Kravet ej valt"</formula>
    </cfRule>
  </conditionalFormatting>
  <conditionalFormatting sqref="G58">
    <cfRule type="cellIs" dxfId="50" priority="34" operator="equal">
      <formula>"Utvärderingskriterium valt"</formula>
    </cfRule>
  </conditionalFormatting>
  <conditionalFormatting sqref="G59">
    <cfRule type="cellIs" dxfId="49" priority="30" operator="equal">
      <formula>"KRAVET UTGÅR"</formula>
    </cfRule>
    <cfRule type="cellIs" dxfId="48" priority="31" operator="equal">
      <formula>"INGET MERVÄRDE"</formula>
    </cfRule>
    <cfRule type="cellIs" dxfId="47" priority="32" operator="equal">
      <formula>"BÖR"</formula>
    </cfRule>
    <cfRule type="cellIs" dxfId="46" priority="33" operator="equal">
      <formula>"SKA"</formula>
    </cfRule>
  </conditionalFormatting>
  <conditionalFormatting sqref="G59">
    <cfRule type="cellIs" dxfId="45" priority="29" operator="equal">
      <formula>"ANGE MERVÄRDE:"</formula>
    </cfRule>
  </conditionalFormatting>
  <conditionalFormatting sqref="G59">
    <cfRule type="cellIs" dxfId="44" priority="27" operator="equal">
      <formula>"Kravet valt"</formula>
    </cfRule>
    <cfRule type="cellIs" dxfId="43" priority="28" operator="equal">
      <formula>"Kravet ej valt"</formula>
    </cfRule>
  </conditionalFormatting>
  <conditionalFormatting sqref="G59">
    <cfRule type="cellIs" dxfId="42" priority="26" operator="equal">
      <formula>"Utvärderingskriterium valt"</formula>
    </cfRule>
  </conditionalFormatting>
  <conditionalFormatting sqref="G60">
    <cfRule type="cellIs" dxfId="41" priority="22" operator="equal">
      <formula>"KRAVET UTGÅR"</formula>
    </cfRule>
    <cfRule type="cellIs" dxfId="40" priority="23" operator="equal">
      <formula>"INGET MERVÄRDE"</formula>
    </cfRule>
    <cfRule type="cellIs" dxfId="39" priority="24" operator="equal">
      <formula>"BÖR"</formula>
    </cfRule>
    <cfRule type="cellIs" dxfId="38" priority="25" operator="equal">
      <formula>"SKA"</formula>
    </cfRule>
  </conditionalFormatting>
  <conditionalFormatting sqref="G60">
    <cfRule type="cellIs" dxfId="37" priority="21" operator="equal">
      <formula>"ANGE MERVÄRDE:"</formula>
    </cfRule>
  </conditionalFormatting>
  <conditionalFormatting sqref="G60">
    <cfRule type="cellIs" dxfId="36" priority="19" operator="equal">
      <formula>"Kravet valt"</formula>
    </cfRule>
    <cfRule type="cellIs" dxfId="35" priority="20" operator="equal">
      <formula>"Kravet ej valt"</formula>
    </cfRule>
  </conditionalFormatting>
  <conditionalFormatting sqref="G60">
    <cfRule type="cellIs" dxfId="34" priority="18" operator="equal">
      <formula>"Utvärderingskriterium valt"</formula>
    </cfRule>
  </conditionalFormatting>
  <conditionalFormatting sqref="G61">
    <cfRule type="cellIs" dxfId="33" priority="14" operator="equal">
      <formula>"KRAVET UTGÅR"</formula>
    </cfRule>
    <cfRule type="cellIs" dxfId="32" priority="15" operator="equal">
      <formula>"INGET MERVÄRDE"</formula>
    </cfRule>
    <cfRule type="cellIs" dxfId="31" priority="16" operator="equal">
      <formula>"BÖR"</formula>
    </cfRule>
    <cfRule type="cellIs" dxfId="30" priority="17" operator="equal">
      <formula>"SKA"</formula>
    </cfRule>
  </conditionalFormatting>
  <conditionalFormatting sqref="G61">
    <cfRule type="cellIs" dxfId="29" priority="13" operator="equal">
      <formula>"ANGE MERVÄRDE:"</formula>
    </cfRule>
  </conditionalFormatting>
  <conditionalFormatting sqref="G61">
    <cfRule type="cellIs" dxfId="28" priority="11" operator="equal">
      <formula>"Kravet valt"</formula>
    </cfRule>
    <cfRule type="cellIs" dxfId="27" priority="12" operator="equal">
      <formula>"Kravet ej valt"</formula>
    </cfRule>
  </conditionalFormatting>
  <conditionalFormatting sqref="G61">
    <cfRule type="cellIs" dxfId="26" priority="10" operator="equal">
      <formula>"Utvärderingskriterium valt"</formula>
    </cfRule>
  </conditionalFormatting>
  <conditionalFormatting sqref="G62">
    <cfRule type="cellIs" dxfId="25" priority="6" operator="equal">
      <formula>"KRAVET UTGÅR"</formula>
    </cfRule>
    <cfRule type="cellIs" dxfId="24" priority="7" operator="equal">
      <formula>"INGET MERVÄRDE"</formula>
    </cfRule>
    <cfRule type="cellIs" dxfId="23" priority="8" operator="equal">
      <formula>"BÖR"</formula>
    </cfRule>
    <cfRule type="cellIs" dxfId="22" priority="9" operator="equal">
      <formula>"SKA"</formula>
    </cfRule>
  </conditionalFormatting>
  <conditionalFormatting sqref="G62">
    <cfRule type="cellIs" dxfId="21" priority="5" operator="equal">
      <formula>"ANGE MERVÄRDE:"</formula>
    </cfRule>
  </conditionalFormatting>
  <conditionalFormatting sqref="G62">
    <cfRule type="cellIs" dxfId="20" priority="3" operator="equal">
      <formula>"Kravet valt"</formula>
    </cfRule>
    <cfRule type="cellIs" dxfId="19" priority="4" operator="equal">
      <formula>"Kravet ej valt"</formula>
    </cfRule>
  </conditionalFormatting>
  <conditionalFormatting sqref="G62">
    <cfRule type="cellIs" dxfId="18" priority="2" operator="equal">
      <formula>"Utvärderingskriterium valt"</formula>
    </cfRule>
  </conditionalFormatting>
  <pageMargins left="0.7" right="0.7" top="0.75" bottom="0.75" header="0.3" footer="0.3"/>
  <pageSetup paperSize="9" scale="88" orientation="landscape"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'Rör ej'!$A$8:$A$11</xm:f>
          </x14:formula1>
          <xm:sqref>J15 J20</xm:sqref>
        </x14:dataValidation>
        <x14:dataValidation type="list" allowBlank="1" showInputMessage="1" showErrorMessage="1" xr:uid="{00000000-0002-0000-0100-000001000000}">
          <x14:formula1>
            <xm:f>'Rör ej'!$A$8:$A$10</xm:f>
          </x14:formula1>
          <xm:sqref>C12 C53:C54 C49 C57:C62 C39:C43 C28 C21 C18 C15</xm:sqref>
        </x14:dataValidation>
        <x14:dataValidation type="list" allowBlank="1" showInputMessage="1" showErrorMessage="1" xr:uid="{00000000-0002-0000-0100-000002000000}">
          <x14:formula1>
            <xm:f>'Rör ej'!$A$2:$A$4</xm:f>
          </x14:formula1>
          <xm:sqref>C46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theme="7" tint="0.79998168889431442"/>
    <pageSetUpPr fitToPage="1"/>
  </sheetPr>
  <dimension ref="A1:F30"/>
  <sheetViews>
    <sheetView zoomScale="80" zoomScaleNormal="80" zoomScaleSheetLayoutView="110" workbookViewId="0">
      <selection activeCell="C33" sqref="C33"/>
    </sheetView>
  </sheetViews>
  <sheetFormatPr defaultColWidth="8.7109375" defaultRowHeight="12.75"/>
  <cols>
    <col min="1" max="1" width="2.28515625" style="12" customWidth="1"/>
    <col min="2" max="2" width="80.85546875" style="3" customWidth="1"/>
    <col min="3" max="3" width="21.28515625" style="6" customWidth="1"/>
    <col min="4" max="4" width="26.7109375" style="6" customWidth="1"/>
    <col min="5" max="5" width="20.42578125" style="3" customWidth="1"/>
    <col min="6" max="6" width="18" style="14" customWidth="1"/>
    <col min="7" max="254" width="9.140625" style="1"/>
    <col min="255" max="255" width="12.140625" style="1" customWidth="1"/>
    <col min="256" max="256" width="86.7109375" style="1" customWidth="1"/>
    <col min="257" max="257" width="37.7109375" style="1" customWidth="1"/>
    <col min="258" max="258" width="38.28515625" style="1" customWidth="1"/>
    <col min="259" max="510" width="9.140625" style="1"/>
    <col min="511" max="511" width="12.140625" style="1" customWidth="1"/>
    <col min="512" max="512" width="86.7109375" style="1" customWidth="1"/>
    <col min="513" max="513" width="37.7109375" style="1" customWidth="1"/>
    <col min="514" max="514" width="38.28515625" style="1" customWidth="1"/>
    <col min="515" max="766" width="9.140625" style="1"/>
    <col min="767" max="767" width="12.140625" style="1" customWidth="1"/>
    <col min="768" max="768" width="86.7109375" style="1" customWidth="1"/>
    <col min="769" max="769" width="37.7109375" style="1" customWidth="1"/>
    <col min="770" max="770" width="38.28515625" style="1" customWidth="1"/>
    <col min="771" max="1022" width="9.140625" style="1"/>
    <col min="1023" max="1023" width="12.140625" style="1" customWidth="1"/>
    <col min="1024" max="1024" width="86.7109375" style="1" customWidth="1"/>
    <col min="1025" max="1025" width="37.7109375" style="1" customWidth="1"/>
    <col min="1026" max="1026" width="38.28515625" style="1" customWidth="1"/>
    <col min="1027" max="1278" width="9.140625" style="1"/>
    <col min="1279" max="1279" width="12.140625" style="1" customWidth="1"/>
    <col min="1280" max="1280" width="86.7109375" style="1" customWidth="1"/>
    <col min="1281" max="1281" width="37.7109375" style="1" customWidth="1"/>
    <col min="1282" max="1282" width="38.28515625" style="1" customWidth="1"/>
    <col min="1283" max="1534" width="9.140625" style="1"/>
    <col min="1535" max="1535" width="12.140625" style="1" customWidth="1"/>
    <col min="1536" max="1536" width="86.7109375" style="1" customWidth="1"/>
    <col min="1537" max="1537" width="37.7109375" style="1" customWidth="1"/>
    <col min="1538" max="1538" width="38.28515625" style="1" customWidth="1"/>
    <col min="1539" max="1790" width="9.140625" style="1"/>
    <col min="1791" max="1791" width="12.140625" style="1" customWidth="1"/>
    <col min="1792" max="1792" width="86.7109375" style="1" customWidth="1"/>
    <col min="1793" max="1793" width="37.7109375" style="1" customWidth="1"/>
    <col min="1794" max="1794" width="38.28515625" style="1" customWidth="1"/>
    <col min="1795" max="2046" width="9.140625" style="1"/>
    <col min="2047" max="2047" width="12.140625" style="1" customWidth="1"/>
    <col min="2048" max="2048" width="86.7109375" style="1" customWidth="1"/>
    <col min="2049" max="2049" width="37.7109375" style="1" customWidth="1"/>
    <col min="2050" max="2050" width="38.28515625" style="1" customWidth="1"/>
    <col min="2051" max="2302" width="9.140625" style="1"/>
    <col min="2303" max="2303" width="12.140625" style="1" customWidth="1"/>
    <col min="2304" max="2304" width="86.7109375" style="1" customWidth="1"/>
    <col min="2305" max="2305" width="37.7109375" style="1" customWidth="1"/>
    <col min="2306" max="2306" width="38.28515625" style="1" customWidth="1"/>
    <col min="2307" max="2558" width="9.140625" style="1"/>
    <col min="2559" max="2559" width="12.140625" style="1" customWidth="1"/>
    <col min="2560" max="2560" width="86.7109375" style="1" customWidth="1"/>
    <col min="2561" max="2561" width="37.7109375" style="1" customWidth="1"/>
    <col min="2562" max="2562" width="38.28515625" style="1" customWidth="1"/>
    <col min="2563" max="2814" width="9.140625" style="1"/>
    <col min="2815" max="2815" width="12.140625" style="1" customWidth="1"/>
    <col min="2816" max="2816" width="86.7109375" style="1" customWidth="1"/>
    <col min="2817" max="2817" width="37.7109375" style="1" customWidth="1"/>
    <col min="2818" max="2818" width="38.28515625" style="1" customWidth="1"/>
    <col min="2819" max="3070" width="9.140625" style="1"/>
    <col min="3071" max="3071" width="12.140625" style="1" customWidth="1"/>
    <col min="3072" max="3072" width="86.7109375" style="1" customWidth="1"/>
    <col min="3073" max="3073" width="37.7109375" style="1" customWidth="1"/>
    <col min="3074" max="3074" width="38.28515625" style="1" customWidth="1"/>
    <col min="3075" max="3326" width="9.140625" style="1"/>
    <col min="3327" max="3327" width="12.140625" style="1" customWidth="1"/>
    <col min="3328" max="3328" width="86.7109375" style="1" customWidth="1"/>
    <col min="3329" max="3329" width="37.7109375" style="1" customWidth="1"/>
    <col min="3330" max="3330" width="38.28515625" style="1" customWidth="1"/>
    <col min="3331" max="3582" width="9.140625" style="1"/>
    <col min="3583" max="3583" width="12.140625" style="1" customWidth="1"/>
    <col min="3584" max="3584" width="86.7109375" style="1" customWidth="1"/>
    <col min="3585" max="3585" width="37.7109375" style="1" customWidth="1"/>
    <col min="3586" max="3586" width="38.28515625" style="1" customWidth="1"/>
    <col min="3587" max="3838" width="9.140625" style="1"/>
    <col min="3839" max="3839" width="12.140625" style="1" customWidth="1"/>
    <col min="3840" max="3840" width="86.7109375" style="1" customWidth="1"/>
    <col min="3841" max="3841" width="37.7109375" style="1" customWidth="1"/>
    <col min="3842" max="3842" width="38.28515625" style="1" customWidth="1"/>
    <col min="3843" max="4094" width="9.140625" style="1"/>
    <col min="4095" max="4095" width="12.140625" style="1" customWidth="1"/>
    <col min="4096" max="4096" width="86.7109375" style="1" customWidth="1"/>
    <col min="4097" max="4097" width="37.7109375" style="1" customWidth="1"/>
    <col min="4098" max="4098" width="38.28515625" style="1" customWidth="1"/>
    <col min="4099" max="4350" width="9.140625" style="1"/>
    <col min="4351" max="4351" width="12.140625" style="1" customWidth="1"/>
    <col min="4352" max="4352" width="86.7109375" style="1" customWidth="1"/>
    <col min="4353" max="4353" width="37.7109375" style="1" customWidth="1"/>
    <col min="4354" max="4354" width="38.28515625" style="1" customWidth="1"/>
    <col min="4355" max="4606" width="9.140625" style="1"/>
    <col min="4607" max="4607" width="12.140625" style="1" customWidth="1"/>
    <col min="4608" max="4608" width="86.7109375" style="1" customWidth="1"/>
    <col min="4609" max="4609" width="37.7109375" style="1" customWidth="1"/>
    <col min="4610" max="4610" width="38.28515625" style="1" customWidth="1"/>
    <col min="4611" max="4862" width="9.140625" style="1"/>
    <col min="4863" max="4863" width="12.140625" style="1" customWidth="1"/>
    <col min="4864" max="4864" width="86.7109375" style="1" customWidth="1"/>
    <col min="4865" max="4865" width="37.7109375" style="1" customWidth="1"/>
    <col min="4866" max="4866" width="38.28515625" style="1" customWidth="1"/>
    <col min="4867" max="5118" width="9.140625" style="1"/>
    <col min="5119" max="5119" width="12.140625" style="1" customWidth="1"/>
    <col min="5120" max="5120" width="86.7109375" style="1" customWidth="1"/>
    <col min="5121" max="5121" width="37.7109375" style="1" customWidth="1"/>
    <col min="5122" max="5122" width="38.28515625" style="1" customWidth="1"/>
    <col min="5123" max="5374" width="9.140625" style="1"/>
    <col min="5375" max="5375" width="12.140625" style="1" customWidth="1"/>
    <col min="5376" max="5376" width="86.7109375" style="1" customWidth="1"/>
    <col min="5377" max="5377" width="37.7109375" style="1" customWidth="1"/>
    <col min="5378" max="5378" width="38.28515625" style="1" customWidth="1"/>
    <col min="5379" max="5630" width="9.140625" style="1"/>
    <col min="5631" max="5631" width="12.140625" style="1" customWidth="1"/>
    <col min="5632" max="5632" width="86.7109375" style="1" customWidth="1"/>
    <col min="5633" max="5633" width="37.7109375" style="1" customWidth="1"/>
    <col min="5634" max="5634" width="38.28515625" style="1" customWidth="1"/>
    <col min="5635" max="5886" width="9.140625" style="1"/>
    <col min="5887" max="5887" width="12.140625" style="1" customWidth="1"/>
    <col min="5888" max="5888" width="86.7109375" style="1" customWidth="1"/>
    <col min="5889" max="5889" width="37.7109375" style="1" customWidth="1"/>
    <col min="5890" max="5890" width="38.28515625" style="1" customWidth="1"/>
    <col min="5891" max="6142" width="9.140625" style="1"/>
    <col min="6143" max="6143" width="12.140625" style="1" customWidth="1"/>
    <col min="6144" max="6144" width="86.7109375" style="1" customWidth="1"/>
    <col min="6145" max="6145" width="37.7109375" style="1" customWidth="1"/>
    <col min="6146" max="6146" width="38.28515625" style="1" customWidth="1"/>
    <col min="6147" max="6398" width="9.140625" style="1"/>
    <col min="6399" max="6399" width="12.140625" style="1" customWidth="1"/>
    <col min="6400" max="6400" width="86.7109375" style="1" customWidth="1"/>
    <col min="6401" max="6401" width="37.7109375" style="1" customWidth="1"/>
    <col min="6402" max="6402" width="38.28515625" style="1" customWidth="1"/>
    <col min="6403" max="6654" width="9.140625" style="1"/>
    <col min="6655" max="6655" width="12.140625" style="1" customWidth="1"/>
    <col min="6656" max="6656" width="86.7109375" style="1" customWidth="1"/>
    <col min="6657" max="6657" width="37.7109375" style="1" customWidth="1"/>
    <col min="6658" max="6658" width="38.28515625" style="1" customWidth="1"/>
    <col min="6659" max="6910" width="9.140625" style="1"/>
    <col min="6911" max="6911" width="12.140625" style="1" customWidth="1"/>
    <col min="6912" max="6912" width="86.7109375" style="1" customWidth="1"/>
    <col min="6913" max="6913" width="37.7109375" style="1" customWidth="1"/>
    <col min="6914" max="6914" width="38.28515625" style="1" customWidth="1"/>
    <col min="6915" max="7166" width="9.140625" style="1"/>
    <col min="7167" max="7167" width="12.140625" style="1" customWidth="1"/>
    <col min="7168" max="7168" width="86.7109375" style="1" customWidth="1"/>
    <col min="7169" max="7169" width="37.7109375" style="1" customWidth="1"/>
    <col min="7170" max="7170" width="38.28515625" style="1" customWidth="1"/>
    <col min="7171" max="7422" width="9.140625" style="1"/>
    <col min="7423" max="7423" width="12.140625" style="1" customWidth="1"/>
    <col min="7424" max="7424" width="86.7109375" style="1" customWidth="1"/>
    <col min="7425" max="7425" width="37.7109375" style="1" customWidth="1"/>
    <col min="7426" max="7426" width="38.28515625" style="1" customWidth="1"/>
    <col min="7427" max="7678" width="9.140625" style="1"/>
    <col min="7679" max="7679" width="12.140625" style="1" customWidth="1"/>
    <col min="7680" max="7680" width="86.7109375" style="1" customWidth="1"/>
    <col min="7681" max="7681" width="37.7109375" style="1" customWidth="1"/>
    <col min="7682" max="7682" width="38.28515625" style="1" customWidth="1"/>
    <col min="7683" max="7934" width="9.140625" style="1"/>
    <col min="7935" max="7935" width="12.140625" style="1" customWidth="1"/>
    <col min="7936" max="7936" width="86.7109375" style="1" customWidth="1"/>
    <col min="7937" max="7937" width="37.7109375" style="1" customWidth="1"/>
    <col min="7938" max="7938" width="38.28515625" style="1" customWidth="1"/>
    <col min="7939" max="8190" width="9.140625" style="1"/>
    <col min="8191" max="8191" width="12.140625" style="1" customWidth="1"/>
    <col min="8192" max="8192" width="86.7109375" style="1" customWidth="1"/>
    <col min="8193" max="8193" width="37.7109375" style="1" customWidth="1"/>
    <col min="8194" max="8194" width="38.28515625" style="1" customWidth="1"/>
    <col min="8195" max="8446" width="9.140625" style="1"/>
    <col min="8447" max="8447" width="12.140625" style="1" customWidth="1"/>
    <col min="8448" max="8448" width="86.7109375" style="1" customWidth="1"/>
    <col min="8449" max="8449" width="37.7109375" style="1" customWidth="1"/>
    <col min="8450" max="8450" width="38.28515625" style="1" customWidth="1"/>
    <col min="8451" max="8702" width="9.140625" style="1"/>
    <col min="8703" max="8703" width="12.140625" style="1" customWidth="1"/>
    <col min="8704" max="8704" width="86.7109375" style="1" customWidth="1"/>
    <col min="8705" max="8705" width="37.7109375" style="1" customWidth="1"/>
    <col min="8706" max="8706" width="38.28515625" style="1" customWidth="1"/>
    <col min="8707" max="8958" width="9.140625" style="1"/>
    <col min="8959" max="8959" width="12.140625" style="1" customWidth="1"/>
    <col min="8960" max="8960" width="86.7109375" style="1" customWidth="1"/>
    <col min="8961" max="8961" width="37.7109375" style="1" customWidth="1"/>
    <col min="8962" max="8962" width="38.28515625" style="1" customWidth="1"/>
    <col min="8963" max="9214" width="9.140625" style="1"/>
    <col min="9215" max="9215" width="12.140625" style="1" customWidth="1"/>
    <col min="9216" max="9216" width="86.7109375" style="1" customWidth="1"/>
    <col min="9217" max="9217" width="37.7109375" style="1" customWidth="1"/>
    <col min="9218" max="9218" width="38.28515625" style="1" customWidth="1"/>
    <col min="9219" max="9470" width="9.140625" style="1"/>
    <col min="9471" max="9471" width="12.140625" style="1" customWidth="1"/>
    <col min="9472" max="9472" width="86.7109375" style="1" customWidth="1"/>
    <col min="9473" max="9473" width="37.7109375" style="1" customWidth="1"/>
    <col min="9474" max="9474" width="38.28515625" style="1" customWidth="1"/>
    <col min="9475" max="9726" width="9.140625" style="1"/>
    <col min="9727" max="9727" width="12.140625" style="1" customWidth="1"/>
    <col min="9728" max="9728" width="86.7109375" style="1" customWidth="1"/>
    <col min="9729" max="9729" width="37.7109375" style="1" customWidth="1"/>
    <col min="9730" max="9730" width="38.28515625" style="1" customWidth="1"/>
    <col min="9731" max="9982" width="9.140625" style="1"/>
    <col min="9983" max="9983" width="12.140625" style="1" customWidth="1"/>
    <col min="9984" max="9984" width="86.7109375" style="1" customWidth="1"/>
    <col min="9985" max="9985" width="37.7109375" style="1" customWidth="1"/>
    <col min="9986" max="9986" width="38.28515625" style="1" customWidth="1"/>
    <col min="9987" max="10238" width="9.140625" style="1"/>
    <col min="10239" max="10239" width="12.140625" style="1" customWidth="1"/>
    <col min="10240" max="10240" width="86.7109375" style="1" customWidth="1"/>
    <col min="10241" max="10241" width="37.7109375" style="1" customWidth="1"/>
    <col min="10242" max="10242" width="38.28515625" style="1" customWidth="1"/>
    <col min="10243" max="10494" width="9.140625" style="1"/>
    <col min="10495" max="10495" width="12.140625" style="1" customWidth="1"/>
    <col min="10496" max="10496" width="86.7109375" style="1" customWidth="1"/>
    <col min="10497" max="10497" width="37.7109375" style="1" customWidth="1"/>
    <col min="10498" max="10498" width="38.28515625" style="1" customWidth="1"/>
    <col min="10499" max="10750" width="9.140625" style="1"/>
    <col min="10751" max="10751" width="12.140625" style="1" customWidth="1"/>
    <col min="10752" max="10752" width="86.7109375" style="1" customWidth="1"/>
    <col min="10753" max="10753" width="37.7109375" style="1" customWidth="1"/>
    <col min="10754" max="10754" width="38.28515625" style="1" customWidth="1"/>
    <col min="10755" max="11006" width="9.140625" style="1"/>
    <col min="11007" max="11007" width="12.140625" style="1" customWidth="1"/>
    <col min="11008" max="11008" width="86.7109375" style="1" customWidth="1"/>
    <col min="11009" max="11009" width="37.7109375" style="1" customWidth="1"/>
    <col min="11010" max="11010" width="38.28515625" style="1" customWidth="1"/>
    <col min="11011" max="11262" width="9.140625" style="1"/>
    <col min="11263" max="11263" width="12.140625" style="1" customWidth="1"/>
    <col min="11264" max="11264" width="86.7109375" style="1" customWidth="1"/>
    <col min="11265" max="11265" width="37.7109375" style="1" customWidth="1"/>
    <col min="11266" max="11266" width="38.28515625" style="1" customWidth="1"/>
    <col min="11267" max="11518" width="9.140625" style="1"/>
    <col min="11519" max="11519" width="12.140625" style="1" customWidth="1"/>
    <col min="11520" max="11520" width="86.7109375" style="1" customWidth="1"/>
    <col min="11521" max="11521" width="37.7109375" style="1" customWidth="1"/>
    <col min="11522" max="11522" width="38.28515625" style="1" customWidth="1"/>
    <col min="11523" max="11774" width="9.140625" style="1"/>
    <col min="11775" max="11775" width="12.140625" style="1" customWidth="1"/>
    <col min="11776" max="11776" width="86.7109375" style="1" customWidth="1"/>
    <col min="11777" max="11777" width="37.7109375" style="1" customWidth="1"/>
    <col min="11778" max="11778" width="38.28515625" style="1" customWidth="1"/>
    <col min="11779" max="12030" width="9.140625" style="1"/>
    <col min="12031" max="12031" width="12.140625" style="1" customWidth="1"/>
    <col min="12032" max="12032" width="86.7109375" style="1" customWidth="1"/>
    <col min="12033" max="12033" width="37.7109375" style="1" customWidth="1"/>
    <col min="12034" max="12034" width="38.28515625" style="1" customWidth="1"/>
    <col min="12035" max="12286" width="9.140625" style="1"/>
    <col min="12287" max="12287" width="12.140625" style="1" customWidth="1"/>
    <col min="12288" max="12288" width="86.7109375" style="1" customWidth="1"/>
    <col min="12289" max="12289" width="37.7109375" style="1" customWidth="1"/>
    <col min="12290" max="12290" width="38.28515625" style="1" customWidth="1"/>
    <col min="12291" max="12542" width="9.140625" style="1"/>
    <col min="12543" max="12543" width="12.140625" style="1" customWidth="1"/>
    <col min="12544" max="12544" width="86.7109375" style="1" customWidth="1"/>
    <col min="12545" max="12545" width="37.7109375" style="1" customWidth="1"/>
    <col min="12546" max="12546" width="38.28515625" style="1" customWidth="1"/>
    <col min="12547" max="12798" width="9.140625" style="1"/>
    <col min="12799" max="12799" width="12.140625" style="1" customWidth="1"/>
    <col min="12800" max="12800" width="86.7109375" style="1" customWidth="1"/>
    <col min="12801" max="12801" width="37.7109375" style="1" customWidth="1"/>
    <col min="12802" max="12802" width="38.28515625" style="1" customWidth="1"/>
    <col min="12803" max="13054" width="9.140625" style="1"/>
    <col min="13055" max="13055" width="12.140625" style="1" customWidth="1"/>
    <col min="13056" max="13056" width="86.7109375" style="1" customWidth="1"/>
    <col min="13057" max="13057" width="37.7109375" style="1" customWidth="1"/>
    <col min="13058" max="13058" width="38.28515625" style="1" customWidth="1"/>
    <col min="13059" max="13310" width="9.140625" style="1"/>
    <col min="13311" max="13311" width="12.140625" style="1" customWidth="1"/>
    <col min="13312" max="13312" width="86.7109375" style="1" customWidth="1"/>
    <col min="13313" max="13313" width="37.7109375" style="1" customWidth="1"/>
    <col min="13314" max="13314" width="38.28515625" style="1" customWidth="1"/>
    <col min="13315" max="13566" width="9.140625" style="1"/>
    <col min="13567" max="13567" width="12.140625" style="1" customWidth="1"/>
    <col min="13568" max="13568" width="86.7109375" style="1" customWidth="1"/>
    <col min="13569" max="13569" width="37.7109375" style="1" customWidth="1"/>
    <col min="13570" max="13570" width="38.28515625" style="1" customWidth="1"/>
    <col min="13571" max="13822" width="9.140625" style="1"/>
    <col min="13823" max="13823" width="12.140625" style="1" customWidth="1"/>
    <col min="13824" max="13824" width="86.7109375" style="1" customWidth="1"/>
    <col min="13825" max="13825" width="37.7109375" style="1" customWidth="1"/>
    <col min="13826" max="13826" width="38.28515625" style="1" customWidth="1"/>
    <col min="13827" max="14078" width="9.140625" style="1"/>
    <col min="14079" max="14079" width="12.140625" style="1" customWidth="1"/>
    <col min="14080" max="14080" width="86.7109375" style="1" customWidth="1"/>
    <col min="14081" max="14081" width="37.7109375" style="1" customWidth="1"/>
    <col min="14082" max="14082" width="38.28515625" style="1" customWidth="1"/>
    <col min="14083" max="14334" width="9.140625" style="1"/>
    <col min="14335" max="14335" width="12.140625" style="1" customWidth="1"/>
    <col min="14336" max="14336" width="86.7109375" style="1" customWidth="1"/>
    <col min="14337" max="14337" width="37.7109375" style="1" customWidth="1"/>
    <col min="14338" max="14338" width="38.28515625" style="1" customWidth="1"/>
    <col min="14339" max="14590" width="9.140625" style="1"/>
    <col min="14591" max="14591" width="12.140625" style="1" customWidth="1"/>
    <col min="14592" max="14592" width="86.7109375" style="1" customWidth="1"/>
    <col min="14593" max="14593" width="37.7109375" style="1" customWidth="1"/>
    <col min="14594" max="14594" width="38.28515625" style="1" customWidth="1"/>
    <col min="14595" max="14846" width="9.140625" style="1"/>
    <col min="14847" max="14847" width="12.140625" style="1" customWidth="1"/>
    <col min="14848" max="14848" width="86.7109375" style="1" customWidth="1"/>
    <col min="14849" max="14849" width="37.7109375" style="1" customWidth="1"/>
    <col min="14850" max="14850" width="38.28515625" style="1" customWidth="1"/>
    <col min="14851" max="15102" width="9.140625" style="1"/>
    <col min="15103" max="15103" width="12.140625" style="1" customWidth="1"/>
    <col min="15104" max="15104" width="86.7109375" style="1" customWidth="1"/>
    <col min="15105" max="15105" width="37.7109375" style="1" customWidth="1"/>
    <col min="15106" max="15106" width="38.28515625" style="1" customWidth="1"/>
    <col min="15107" max="15358" width="9.140625" style="1"/>
    <col min="15359" max="15359" width="12.140625" style="1" customWidth="1"/>
    <col min="15360" max="15360" width="86.7109375" style="1" customWidth="1"/>
    <col min="15361" max="15361" width="37.7109375" style="1" customWidth="1"/>
    <col min="15362" max="15362" width="38.28515625" style="1" customWidth="1"/>
    <col min="15363" max="15614" width="9.140625" style="1"/>
    <col min="15615" max="15615" width="12.140625" style="1" customWidth="1"/>
    <col min="15616" max="15616" width="86.7109375" style="1" customWidth="1"/>
    <col min="15617" max="15617" width="37.7109375" style="1" customWidth="1"/>
    <col min="15618" max="15618" width="38.28515625" style="1" customWidth="1"/>
    <col min="15619" max="15870" width="9.140625" style="1"/>
    <col min="15871" max="15871" width="12.140625" style="1" customWidth="1"/>
    <col min="15872" max="15872" width="86.7109375" style="1" customWidth="1"/>
    <col min="15873" max="15873" width="37.7109375" style="1" customWidth="1"/>
    <col min="15874" max="15874" width="38.28515625" style="1" customWidth="1"/>
    <col min="15875" max="16126" width="9.140625" style="1"/>
    <col min="16127" max="16127" width="12.140625" style="1" customWidth="1"/>
    <col min="16128" max="16128" width="86.7109375" style="1" customWidth="1"/>
    <col min="16129" max="16129" width="37.7109375" style="1" customWidth="1"/>
    <col min="16130" max="16130" width="38.28515625" style="1" customWidth="1"/>
    <col min="16131" max="16384" width="9.140625" style="1"/>
  </cols>
  <sheetData>
    <row r="1" spans="1:6" ht="36">
      <c r="B1" s="2" t="s">
        <v>131</v>
      </c>
      <c r="C1" s="16"/>
      <c r="E1" s="39"/>
    </row>
    <row r="2" spans="1:6" ht="18">
      <c r="B2" s="2"/>
      <c r="C2" s="16"/>
      <c r="E2" s="2"/>
    </row>
    <row r="3" spans="1:6" ht="18">
      <c r="B3" s="183" t="s">
        <v>39</v>
      </c>
      <c r="C3" s="184"/>
      <c r="D3" s="2"/>
      <c r="E3" s="14"/>
      <c r="F3" s="1"/>
    </row>
    <row r="4" spans="1:6" ht="18.75" thickBot="1">
      <c r="B4" s="4"/>
      <c r="C4" s="17"/>
      <c r="E4" s="4"/>
    </row>
    <row r="5" spans="1:6" ht="55.9" customHeight="1" thickBot="1">
      <c r="A5" s="13" t="s">
        <v>21</v>
      </c>
      <c r="B5" s="102" t="s">
        <v>38</v>
      </c>
      <c r="C5" s="103" t="s">
        <v>113</v>
      </c>
      <c r="D5" s="103" t="s">
        <v>110</v>
      </c>
      <c r="E5" s="104" t="s">
        <v>30</v>
      </c>
    </row>
    <row r="6" spans="1:6" ht="16.149999999999999" customHeight="1">
      <c r="B6" s="179" t="s">
        <v>128</v>
      </c>
      <c r="C6" s="185"/>
      <c r="D6" s="186"/>
      <c r="E6" s="187"/>
    </row>
    <row r="7" spans="1:6">
      <c r="B7" s="19" t="str">
        <f>'2. Avropsmall'!B12</f>
        <v>Det stationära trygghetslarmet kan kommunicera via wifi.</v>
      </c>
      <c r="C7" s="73">
        <f>'2. Avropsmall'!C12</f>
        <v>0</v>
      </c>
      <c r="D7" s="74" t="s">
        <v>28</v>
      </c>
      <c r="E7" s="75">
        <f>IF($D7="JA",'2. Avropsmall'!E12,0)</f>
        <v>0</v>
      </c>
      <c r="F7" s="15"/>
    </row>
    <row r="8" spans="1:6" ht="25.5">
      <c r="B8" s="19" t="str">
        <f>'2. Avropsmall'!B15</f>
        <v>Det stationära trygghetslarmet har redundanta kommunikationsvägar där larmet i så fall kan byta kommunikationsväg automatiskt utan att funktioner i larmsystemet påverkas.</v>
      </c>
      <c r="C8" s="73">
        <f>'2. Avropsmall'!C15</f>
        <v>0</v>
      </c>
      <c r="D8" s="74" t="s">
        <v>28</v>
      </c>
      <c r="E8" s="75">
        <f>IF($D8="JA",'2. Avropsmall'!E15,0)</f>
        <v>0</v>
      </c>
      <c r="F8" s="15"/>
    </row>
    <row r="9" spans="1:6" ht="16.149999999999999" customHeight="1">
      <c r="B9" s="19" t="str">
        <f>'2. Avropsmall'!B18</f>
        <v>Det stationära trygghetslarmet kan ansluta minst tio (10) tillbehör.</v>
      </c>
      <c r="C9" s="73">
        <f>'2. Avropsmall'!C18</f>
        <v>0</v>
      </c>
      <c r="D9" s="74" t="s">
        <v>28</v>
      </c>
      <c r="E9" s="75">
        <f>IF($D9="JA",'2. Avropsmall'!E18,0)</f>
        <v>0</v>
      </c>
      <c r="F9" s="15"/>
    </row>
    <row r="10" spans="1:6" ht="16.149999999999999" customHeight="1">
      <c r="B10" s="19" t="str">
        <f>'2. Avropsmall'!B21</f>
        <v>Det stationära trygghetslarmet kan ansluta via ytterligare minst två (2) protokoll förutom radio.</v>
      </c>
      <c r="C10" s="73">
        <f>'2. Avropsmall'!C21</f>
        <v>0</v>
      </c>
      <c r="D10" s="74" t="s">
        <v>28</v>
      </c>
      <c r="E10" s="75">
        <f>IF($D10="JA",'2. Avropsmall'!E21,0)</f>
        <v>0</v>
      </c>
      <c r="F10" s="15"/>
    </row>
    <row r="11" spans="1:6" s="5" customFormat="1" ht="16.149999999999999" customHeight="1" thickBot="1">
      <c r="A11" s="12" t="s">
        <v>24</v>
      </c>
      <c r="B11" s="19" t="str">
        <f>'2. Avropsmall'!B28</f>
        <v>Det är möjligt att ansluta hörselslinga till det stationära trygghetslarmet</v>
      </c>
      <c r="C11" s="73">
        <f>'2. Avropsmall'!C28</f>
        <v>0</v>
      </c>
      <c r="D11" s="74" t="s">
        <v>28</v>
      </c>
      <c r="E11" s="75">
        <f>IF($D11="JA",'2. Avropsmall'!E28,0)</f>
        <v>0</v>
      </c>
      <c r="F11" s="15"/>
    </row>
    <row r="12" spans="1:6" ht="16.149999999999999" customHeight="1" thickBot="1">
      <c r="B12" s="179" t="s">
        <v>22</v>
      </c>
      <c r="C12" s="185"/>
      <c r="D12" s="186"/>
      <c r="E12" s="187"/>
      <c r="F12" s="15"/>
    </row>
    <row r="13" spans="1:6" ht="16.149999999999999" customHeight="1">
      <c r="A13" s="12" t="s">
        <v>23</v>
      </c>
      <c r="B13" s="21" t="str">
        <f>'2. Avropsmall'!B39</f>
        <v xml:space="preserve">Larmknappen kan utlösa en ljussignal vid aktivering av larm </v>
      </c>
      <c r="C13" s="76">
        <f>'2. Avropsmall'!C39</f>
        <v>0</v>
      </c>
      <c r="D13" s="77" t="s">
        <v>28</v>
      </c>
      <c r="E13" s="78">
        <f>IF($D13="JA",'2. Avropsmall'!E39,0)</f>
        <v>0</v>
      </c>
      <c r="F13" s="15"/>
    </row>
    <row r="14" spans="1:6" ht="16.149999999999999" customHeight="1">
      <c r="A14" s="12" t="s">
        <v>23</v>
      </c>
      <c r="B14" s="19" t="str">
        <f>'2. Avropsmall'!B40</f>
        <v xml:space="preserve">Larmknappen kan signalera med ljud eller ljus när användaren är utanför räckviddszonen </v>
      </c>
      <c r="C14" s="73">
        <f>'2. Avropsmall'!C40</f>
        <v>0</v>
      </c>
      <c r="D14" s="74" t="s">
        <v>28</v>
      </c>
      <c r="E14" s="75">
        <f>IF($D14="JA",'2. Avropsmall'!E40,0)</f>
        <v>0</v>
      </c>
      <c r="F14" s="15"/>
    </row>
    <row r="15" spans="1:6" ht="16.149999999999999" customHeight="1">
      <c r="A15" s="12" t="s">
        <v>23</v>
      </c>
      <c r="B15" s="19" t="str">
        <f>'2. Avropsmall'!B41</f>
        <v>Utföraren kan välja huruvida ljud och ljussignal ska utlösas för respektive brukare</v>
      </c>
      <c r="C15" s="73">
        <f>'2. Avropsmall'!C41</f>
        <v>0</v>
      </c>
      <c r="D15" s="74" t="s">
        <v>28</v>
      </c>
      <c r="E15" s="75">
        <f>IF($D15="JA",'2. Avropsmall'!E41,0)</f>
        <v>0</v>
      </c>
      <c r="F15" s="15"/>
    </row>
    <row r="16" spans="1:6" ht="16.149999999999999" customHeight="1">
      <c r="A16" s="12" t="s">
        <v>23</v>
      </c>
      <c r="B16" s="19" t="str">
        <f>'2. Avropsmall'!B42</f>
        <v>Larmknapp med räckvidd över 150 meter kan installeras</v>
      </c>
      <c r="C16" s="73">
        <f>'2. Avropsmall'!C42</f>
        <v>0</v>
      </c>
      <c r="D16" s="74" t="s">
        <v>28</v>
      </c>
      <c r="E16" s="75">
        <f>IF($D16="JA",'2. Avropsmall'!E42,0)</f>
        <v>0</v>
      </c>
      <c r="F16" s="15"/>
    </row>
    <row r="17" spans="1:6" ht="16.149999999999999" customHeight="1" thickBot="1">
      <c r="A17" s="12" t="s">
        <v>23</v>
      </c>
      <c r="B17" s="18" t="str">
        <f>'2. Avropsmall'!B43</f>
        <v>Larmknappar med olika färg på knapp och armband kan tillhandahållas.</v>
      </c>
      <c r="C17" s="79">
        <f>'2. Avropsmall'!C43</f>
        <v>0</v>
      </c>
      <c r="D17" s="80" t="s">
        <v>28</v>
      </c>
      <c r="E17" s="81">
        <f>IF($D17="JA",'2. Avropsmall'!E43,0)</f>
        <v>0</v>
      </c>
      <c r="F17" s="15"/>
    </row>
    <row r="18" spans="1:6" ht="16.149999999999999" customHeight="1" thickBot="1">
      <c r="B18" s="190" t="s">
        <v>129</v>
      </c>
      <c r="C18" s="191"/>
      <c r="D18" s="192"/>
      <c r="E18" s="193"/>
      <c r="F18" s="15"/>
    </row>
    <row r="19" spans="1:6" ht="13.5" thickBot="1">
      <c r="A19" s="12" t="s">
        <v>25</v>
      </c>
      <c r="B19" s="23" t="str">
        <f>'2. Avropsmall'!B49</f>
        <v>Anbudsgivaren har ett etablerat samarbete med någon teleoperatör.</v>
      </c>
      <c r="C19" s="82">
        <f>'2. Avropsmall'!C49</f>
        <v>0</v>
      </c>
      <c r="D19" s="83" t="s">
        <v>28</v>
      </c>
      <c r="E19" s="84">
        <f>IF($D19="JA",'2. Avropsmall'!E49,0)</f>
        <v>0</v>
      </c>
      <c r="F19" s="15"/>
    </row>
    <row r="20" spans="1:6" ht="16.149999999999999" customHeight="1" thickBot="1">
      <c r="B20" s="188" t="s">
        <v>132</v>
      </c>
      <c r="C20" s="180"/>
      <c r="D20" s="181"/>
      <c r="E20" s="189"/>
      <c r="F20" s="15"/>
    </row>
    <row r="21" spans="1:6" ht="16.149999999999999" customHeight="1">
      <c r="A21" s="12" t="s">
        <v>27</v>
      </c>
      <c r="B21" s="22" t="str">
        <f>'2. Avropsmall'!B53</f>
        <v>EPI-larm (Epilepsilarm) erbjuds och kan kopplas till det stationära trygghetslarmet.</v>
      </c>
      <c r="C21" s="85">
        <f>'2. Avropsmall'!C53</f>
        <v>0</v>
      </c>
      <c r="D21" s="86" t="s">
        <v>28</v>
      </c>
      <c r="E21" s="87">
        <f>IF($D21="JA",'2. Avropsmall'!E53,0)</f>
        <v>0</v>
      </c>
      <c r="F21" s="15"/>
    </row>
    <row r="22" spans="1:6" s="5" customFormat="1" ht="16.149999999999999" customHeight="1" thickBot="1">
      <c r="A22" s="12" t="s">
        <v>27</v>
      </c>
      <c r="B22" s="20" t="str">
        <f>'2. Avropsmall'!B54</f>
        <v xml:space="preserve">Tillbehörslarmen kan följas upp i funktionsövervakningen.  </v>
      </c>
      <c r="C22" s="79">
        <f>'2. Avropsmall'!C54</f>
        <v>0</v>
      </c>
      <c r="D22" s="80" t="s">
        <v>28</v>
      </c>
      <c r="E22" s="81">
        <f>IF($D22="JA",'2. Avropsmall'!E54,0)</f>
        <v>0</v>
      </c>
      <c r="F22" s="15"/>
    </row>
    <row r="23" spans="1:6" s="5" customFormat="1" ht="16.149999999999999" customHeight="1" thickBot="1">
      <c r="A23" s="12"/>
      <c r="B23" s="179" t="s">
        <v>133</v>
      </c>
      <c r="C23" s="180"/>
      <c r="D23" s="181"/>
      <c r="E23" s="182"/>
      <c r="F23" s="15"/>
    </row>
    <row r="24" spans="1:6" s="5" customFormat="1" ht="16.149999999999999" customHeight="1">
      <c r="A24" s="12"/>
      <c r="B24" s="60">
        <f>'2. Avropsmall'!B57</f>
        <v>0</v>
      </c>
      <c r="C24" s="96">
        <f>'2. Avropsmall'!C57</f>
        <v>0</v>
      </c>
      <c r="D24" s="93" t="s">
        <v>28</v>
      </c>
      <c r="E24" s="88">
        <f>IF($D24="JA",'2. Avropsmall'!E57,0)</f>
        <v>0</v>
      </c>
      <c r="F24" s="15"/>
    </row>
    <row r="25" spans="1:6" s="5" customFormat="1" ht="16.149999999999999" customHeight="1">
      <c r="A25" s="12"/>
      <c r="B25" s="61">
        <f>'2. Avropsmall'!B58</f>
        <v>0</v>
      </c>
      <c r="C25" s="97">
        <f>'2. Avropsmall'!C58</f>
        <v>0</v>
      </c>
      <c r="D25" s="94" t="s">
        <v>28</v>
      </c>
      <c r="E25" s="89">
        <f>IF($D25="JA",'2. Avropsmall'!E58,0)</f>
        <v>0</v>
      </c>
      <c r="F25" s="15"/>
    </row>
    <row r="26" spans="1:6" s="5" customFormat="1" ht="16.149999999999999" customHeight="1">
      <c r="A26" s="12"/>
      <c r="B26" s="61">
        <f>'2. Avropsmall'!B59</f>
        <v>0</v>
      </c>
      <c r="C26" s="97">
        <f>'2. Avropsmall'!C59</f>
        <v>0</v>
      </c>
      <c r="D26" s="94" t="s">
        <v>28</v>
      </c>
      <c r="E26" s="89">
        <f>IF($D26="JA",'2. Avropsmall'!E59,0)</f>
        <v>0</v>
      </c>
      <c r="F26" s="15"/>
    </row>
    <row r="27" spans="1:6" s="5" customFormat="1" ht="16.149999999999999" customHeight="1">
      <c r="A27" s="12"/>
      <c r="B27" s="61">
        <f>'2. Avropsmall'!B60</f>
        <v>0</v>
      </c>
      <c r="C27" s="97">
        <f>'2. Avropsmall'!C60</f>
        <v>0</v>
      </c>
      <c r="D27" s="94" t="s">
        <v>28</v>
      </c>
      <c r="E27" s="89">
        <f>IF($D27="JA",'2. Avropsmall'!E60,0)</f>
        <v>0</v>
      </c>
      <c r="F27" s="15"/>
    </row>
    <row r="28" spans="1:6" s="5" customFormat="1" ht="16.149999999999999" customHeight="1">
      <c r="A28" s="12"/>
      <c r="B28" s="61">
        <f>'2. Avropsmall'!B61</f>
        <v>0</v>
      </c>
      <c r="C28" s="97">
        <f>'2. Avropsmall'!C61</f>
        <v>0</v>
      </c>
      <c r="D28" s="94" t="s">
        <v>28</v>
      </c>
      <c r="E28" s="89">
        <f>IF($D28="JA",'2. Avropsmall'!E61,0)</f>
        <v>0</v>
      </c>
      <c r="F28" s="15"/>
    </row>
    <row r="29" spans="1:6" s="5" customFormat="1" ht="16.149999999999999" customHeight="1" thickBot="1">
      <c r="A29" s="12"/>
      <c r="B29" s="62">
        <f>'2. Avropsmall'!B62</f>
        <v>0</v>
      </c>
      <c r="C29" s="98">
        <f>'2. Avropsmall'!C62</f>
        <v>0</v>
      </c>
      <c r="D29" s="95" t="s">
        <v>28</v>
      </c>
      <c r="E29" s="90">
        <f>IF($D29="JA",'2. Avropsmall'!E62,0)</f>
        <v>0</v>
      </c>
      <c r="F29" s="15"/>
    </row>
    <row r="30" spans="1:6">
      <c r="D30" s="7" t="s">
        <v>32</v>
      </c>
      <c r="E30" s="10">
        <f>SUMIFS(E6:E29,C6:C29,"BÖR",D6:D29,"JA")</f>
        <v>0</v>
      </c>
      <c r="F30" s="15"/>
    </row>
  </sheetData>
  <protectedRanges>
    <protectedRange sqref="D13:D17 D7:D11 D19 D24:D29 D21:D22" name="Område1"/>
  </protectedRanges>
  <mergeCells count="6">
    <mergeCell ref="B23:E23"/>
    <mergeCell ref="B3:C3"/>
    <mergeCell ref="B6:E6"/>
    <mergeCell ref="B20:E20"/>
    <mergeCell ref="B12:E12"/>
    <mergeCell ref="B18:E18"/>
  </mergeCells>
  <conditionalFormatting sqref="B3">
    <cfRule type="containsText" dxfId="17" priority="39" operator="containsText" text="UTGÅR">
      <formula>NOT(ISERROR(SEARCH("UTGÅR",B3)))</formula>
    </cfRule>
    <cfRule type="containsText" dxfId="16" priority="40" operator="containsText" text="INGET">
      <formula>NOT(ISERROR(SEARCH("INGET",B3)))</formula>
    </cfRule>
    <cfRule type="cellIs" dxfId="15" priority="41" operator="equal">
      <formula>"BÖR"</formula>
    </cfRule>
    <cfRule type="cellIs" dxfId="14" priority="42" operator="equal">
      <formula>"SKA"</formula>
    </cfRule>
  </conditionalFormatting>
  <conditionalFormatting sqref="B3">
    <cfRule type="containsText" dxfId="13" priority="38" operator="containsText" text="ANGE">
      <formula>NOT(ISERROR(SEARCH("ANGE",B3)))</formula>
    </cfRule>
  </conditionalFormatting>
  <conditionalFormatting sqref="C13:C17 C19 C21:C22 C7:C11">
    <cfRule type="cellIs" dxfId="12" priority="32" operator="equal">
      <formula>"BÖR"</formula>
    </cfRule>
  </conditionalFormatting>
  <conditionalFormatting sqref="C13:C17 C19 C21:C22 C7:C11">
    <cfRule type="cellIs" dxfId="11" priority="31" operator="equal">
      <formula>"SKA"</formula>
    </cfRule>
  </conditionalFormatting>
  <conditionalFormatting sqref="C13:C17 C19 C21:C22 C7:C11">
    <cfRule type="cellIs" dxfId="10" priority="30" operator="equal">
      <formula>"KRAVET UTGÅR"</formula>
    </cfRule>
  </conditionalFormatting>
  <conditionalFormatting sqref="E1">
    <cfRule type="cellIs" dxfId="9" priority="26" operator="equal">
      <formula>"KRAVET UTGÅR"</formula>
    </cfRule>
    <cfRule type="cellIs" dxfId="8" priority="27" operator="equal">
      <formula>"INGET MERVÄRDE"</formula>
    </cfRule>
    <cfRule type="cellIs" dxfId="7" priority="28" operator="equal">
      <formula>"BÖR"</formula>
    </cfRule>
    <cfRule type="cellIs" dxfId="6" priority="29" operator="equal">
      <formula>"SKA"</formula>
    </cfRule>
  </conditionalFormatting>
  <conditionalFormatting sqref="E1">
    <cfRule type="cellIs" dxfId="5" priority="25" operator="equal">
      <formula>"ANGE MERVÄRDE:"</formula>
    </cfRule>
  </conditionalFormatting>
  <conditionalFormatting sqref="D13:D17 D19 D21:D22 D7:D11">
    <cfRule type="cellIs" dxfId="4" priority="24" operator="equal">
      <formula>"Nej"</formula>
    </cfRule>
  </conditionalFormatting>
  <conditionalFormatting sqref="D24:D29">
    <cfRule type="cellIs" dxfId="3" priority="20" operator="equal">
      <formula>"Nej"</formula>
    </cfRule>
  </conditionalFormatting>
  <conditionalFormatting sqref="C24:C29">
    <cfRule type="cellIs" dxfId="2" priority="3" operator="equal">
      <formula>"BÖR"</formula>
    </cfRule>
  </conditionalFormatting>
  <conditionalFormatting sqref="C24:C29">
    <cfRule type="cellIs" dxfId="1" priority="2" operator="equal">
      <formula>"SKA"</formula>
    </cfRule>
  </conditionalFormatting>
  <conditionalFormatting sqref="C24:C29">
    <cfRule type="cellIs" dxfId="0" priority="1" operator="equal">
      <formula>"KRAVET UTGÅR"</formula>
    </cfRule>
  </conditionalFormatting>
  <pageMargins left="0.25" right="0.25" top="0.75" bottom="0.75" header="0.3" footer="0.3"/>
  <pageSetup paperSize="9" scale="78"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'Rör ej'!$A$3:$A$4</xm:f>
          </x14:formula1>
          <xm:sqref>D13:D17 D24:D29 D21:D22 D7:D11 D19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pageSetUpPr fitToPage="1"/>
  </sheetPr>
  <dimension ref="B1:K71"/>
  <sheetViews>
    <sheetView tabSelected="1" topLeftCell="A55" zoomScaleNormal="100" zoomScaleSheetLayoutView="100" workbookViewId="0">
      <selection activeCell="F53" sqref="F53"/>
    </sheetView>
  </sheetViews>
  <sheetFormatPr defaultColWidth="9.140625" defaultRowHeight="15"/>
  <cols>
    <col min="1" max="1" width="2.28515625" style="25" customWidth="1"/>
    <col min="2" max="2" width="69.28515625" style="25" bestFit="1" customWidth="1"/>
    <col min="3" max="3" width="10.42578125" style="25" customWidth="1"/>
    <col min="4" max="4" width="15.140625" style="25" customWidth="1"/>
    <col min="5" max="5" width="23" style="25" customWidth="1"/>
    <col min="6" max="6" width="16.42578125" style="25" customWidth="1"/>
    <col min="7" max="7" width="16.28515625" style="25" bestFit="1" customWidth="1"/>
    <col min="8" max="9" width="18.28515625" style="25" customWidth="1"/>
    <col min="10" max="16384" width="9.140625" style="25"/>
  </cols>
  <sheetData>
    <row r="1" spans="2:11" ht="36.4" customHeight="1" thickBot="1">
      <c r="B1" s="26" t="s">
        <v>135</v>
      </c>
      <c r="C1" s="27"/>
      <c r="D1" s="27"/>
      <c r="F1"/>
      <c r="G1" s="28" t="s">
        <v>13</v>
      </c>
      <c r="H1" s="200"/>
      <c r="I1" s="201"/>
      <c r="J1" s="24"/>
      <c r="K1" s="24"/>
    </row>
    <row r="2" spans="2:11" ht="15.75" thickBot="1">
      <c r="B2" s="24"/>
      <c r="C2" s="24"/>
      <c r="D2" s="24"/>
      <c r="E2" s="24"/>
      <c r="F2"/>
      <c r="H2" s="24"/>
      <c r="I2" s="24"/>
      <c r="J2" s="24"/>
      <c r="K2" s="24"/>
    </row>
    <row r="3" spans="2:11" ht="49.9" customHeight="1" thickBot="1">
      <c r="B3" s="105" t="s">
        <v>136</v>
      </c>
      <c r="C3" s="106" t="s">
        <v>80</v>
      </c>
      <c r="D3" s="106" t="s">
        <v>103</v>
      </c>
      <c r="E3" s="220" t="s">
        <v>104</v>
      </c>
      <c r="F3" s="221"/>
      <c r="G3" s="24"/>
      <c r="H3" s="119" t="s">
        <v>109</v>
      </c>
      <c r="I3" s="120">
        <f>$E$14+$E$28+$E$41+$F$45+$F$49+$E$57+$E$63+$F$67+$E$71+F53</f>
        <v>0</v>
      </c>
      <c r="J3" s="24"/>
      <c r="K3" s="24"/>
    </row>
    <row r="4" spans="2:11" ht="14.25" customHeight="1" thickBot="1">
      <c r="B4" s="211" t="s">
        <v>117</v>
      </c>
      <c r="C4" s="212"/>
      <c r="D4" s="212"/>
      <c r="E4" s="212"/>
      <c r="F4" s="213"/>
      <c r="G4" s="24"/>
      <c r="H4" s="24"/>
      <c r="I4" s="24"/>
      <c r="J4" s="24"/>
      <c r="K4" s="24"/>
    </row>
    <row r="5" spans="2:11" ht="14.25" customHeight="1" thickBot="1">
      <c r="B5" s="108" t="s">
        <v>0</v>
      </c>
      <c r="C5" s="63">
        <v>0</v>
      </c>
      <c r="D5" s="66">
        <v>0</v>
      </c>
      <c r="E5" s="214">
        <f>C5*D5</f>
        <v>0</v>
      </c>
      <c r="F5" s="215"/>
      <c r="G5" s="24"/>
      <c r="H5" s="121" t="s">
        <v>17</v>
      </c>
      <c r="I5" s="122">
        <f>'3. Svarsmall'!E30</f>
        <v>0</v>
      </c>
      <c r="J5" s="24"/>
      <c r="K5" s="24"/>
    </row>
    <row r="6" spans="2:11" ht="14.25" customHeight="1" thickBot="1">
      <c r="B6" s="108" t="s">
        <v>1</v>
      </c>
      <c r="C6" s="63">
        <v>0</v>
      </c>
      <c r="D6" s="66">
        <v>0</v>
      </c>
      <c r="E6" s="214">
        <f t="shared" ref="E6:E7" si="0">C6*D6</f>
        <v>0</v>
      </c>
      <c r="F6" s="215"/>
      <c r="G6" s="24"/>
      <c r="H6" s="24"/>
      <c r="I6" s="24"/>
      <c r="J6" s="24"/>
      <c r="K6" s="24"/>
    </row>
    <row r="7" spans="2:11" ht="14.25" customHeight="1" thickBot="1">
      <c r="B7" s="109" t="s">
        <v>2</v>
      </c>
      <c r="C7" s="64">
        <v>0</v>
      </c>
      <c r="D7" s="67">
        <v>0</v>
      </c>
      <c r="E7" s="214">
        <f t="shared" si="0"/>
        <v>0</v>
      </c>
      <c r="F7" s="215"/>
      <c r="G7" s="24"/>
      <c r="H7" s="107" t="s">
        <v>18</v>
      </c>
      <c r="I7" s="123">
        <f>$I3-$I$5</f>
        <v>0</v>
      </c>
      <c r="J7" s="24"/>
      <c r="K7" s="24"/>
    </row>
    <row r="8" spans="2:11" ht="14.25" customHeight="1" thickBot="1">
      <c r="B8" s="211" t="s">
        <v>118</v>
      </c>
      <c r="C8" s="212"/>
      <c r="D8" s="212"/>
      <c r="E8" s="212"/>
      <c r="F8" s="213"/>
      <c r="G8" s="29"/>
      <c r="H8" s="24"/>
      <c r="I8" s="24"/>
      <c r="J8" s="24"/>
    </row>
    <row r="9" spans="2:11" ht="14.25" customHeight="1" thickBot="1">
      <c r="B9" s="108" t="s">
        <v>0</v>
      </c>
      <c r="C9" s="63">
        <v>0</v>
      </c>
      <c r="D9" s="66">
        <v>0</v>
      </c>
      <c r="E9" s="214">
        <f>C9*D9</f>
        <v>0</v>
      </c>
      <c r="F9" s="215"/>
      <c r="G9" s="24"/>
      <c r="H9" s="24"/>
      <c r="I9" s="24"/>
      <c r="J9" s="24"/>
    </row>
    <row r="10" spans="2:11" ht="14.25" customHeight="1" thickBot="1">
      <c r="B10" s="108" t="s">
        <v>1</v>
      </c>
      <c r="C10" s="63">
        <v>0</v>
      </c>
      <c r="D10" s="66">
        <v>0</v>
      </c>
      <c r="E10" s="214">
        <f>C10*D10</f>
        <v>0</v>
      </c>
      <c r="F10" s="215"/>
      <c r="G10" s="24"/>
      <c r="H10" s="24"/>
      <c r="I10" s="24"/>
      <c r="J10" s="24"/>
    </row>
    <row r="11" spans="2:11" ht="14.25" customHeight="1" thickBot="1">
      <c r="B11" s="108" t="s">
        <v>2</v>
      </c>
      <c r="C11" s="63">
        <v>0</v>
      </c>
      <c r="D11" s="67">
        <v>0</v>
      </c>
      <c r="E11" s="214">
        <f>C11*D11</f>
        <v>0</v>
      </c>
      <c r="F11" s="215"/>
      <c r="G11" s="24"/>
      <c r="H11" s="24"/>
      <c r="I11" s="24"/>
      <c r="J11" s="24"/>
    </row>
    <row r="12" spans="2:11" ht="27" customHeight="1" thickBot="1">
      <c r="B12" s="92" t="s">
        <v>14</v>
      </c>
      <c r="C12" s="68">
        <v>0</v>
      </c>
      <c r="D12" s="233"/>
      <c r="E12" s="234"/>
      <c r="F12" s="235"/>
      <c r="G12" s="24"/>
      <c r="H12" s="24"/>
      <c r="I12" s="24"/>
      <c r="J12" s="24"/>
    </row>
    <row r="13" spans="2:11" ht="18.75" customHeight="1" thickBot="1">
      <c r="B13" s="208" t="s">
        <v>15</v>
      </c>
      <c r="C13" s="209"/>
      <c r="D13" s="210"/>
      <c r="E13" s="216">
        <f>SUM(E5:E11)</f>
        <v>0</v>
      </c>
      <c r="F13" s="217"/>
      <c r="G13" s="24"/>
      <c r="H13" s="24"/>
      <c r="I13" s="24"/>
      <c r="J13" s="24"/>
    </row>
    <row r="14" spans="2:11" ht="19.5" customHeight="1" thickBot="1">
      <c r="B14" s="205" t="s">
        <v>119</v>
      </c>
      <c r="C14" s="206"/>
      <c r="D14" s="207"/>
      <c r="E14" s="218">
        <f>E13*C12</f>
        <v>0</v>
      </c>
      <c r="F14" s="219"/>
      <c r="G14" s="24"/>
      <c r="H14" s="24"/>
      <c r="I14" s="24"/>
      <c r="J14" s="24"/>
    </row>
    <row r="15" spans="2:11" ht="14.25" customHeight="1" thickBot="1">
      <c r="B15" s="24"/>
      <c r="C15" s="24"/>
      <c r="D15" s="24"/>
      <c r="E15" s="24"/>
      <c r="F15" s="24"/>
      <c r="G15" s="24"/>
      <c r="H15" s="24"/>
      <c r="I15" s="24"/>
      <c r="J15" s="24"/>
    </row>
    <row r="16" spans="2:11" ht="39" customHeight="1" thickBot="1">
      <c r="B16" s="110" t="s">
        <v>137</v>
      </c>
      <c r="C16" s="111" t="s">
        <v>80</v>
      </c>
      <c r="D16" s="111" t="s">
        <v>105</v>
      </c>
      <c r="E16" s="220" t="s">
        <v>121</v>
      </c>
      <c r="F16" s="221"/>
      <c r="G16" s="24"/>
      <c r="H16" s="24"/>
      <c r="I16" s="24"/>
      <c r="J16" s="24"/>
    </row>
    <row r="17" spans="2:10" ht="14.25" customHeight="1" thickBot="1">
      <c r="B17" s="211" t="s">
        <v>120</v>
      </c>
      <c r="C17" s="212"/>
      <c r="D17" s="212"/>
      <c r="E17" s="212"/>
      <c r="F17" s="213"/>
      <c r="G17" s="24"/>
      <c r="H17" s="24"/>
      <c r="I17" s="24"/>
      <c r="J17" s="24"/>
    </row>
    <row r="18" spans="2:10" ht="14.25" customHeight="1" thickBot="1">
      <c r="B18" s="108" t="s">
        <v>0</v>
      </c>
      <c r="C18" s="63">
        <v>0</v>
      </c>
      <c r="D18" s="66">
        <v>0</v>
      </c>
      <c r="E18" s="242">
        <v>0</v>
      </c>
      <c r="F18" s="243"/>
      <c r="G18" s="24"/>
      <c r="H18" s="24"/>
      <c r="I18" s="24"/>
      <c r="J18" s="24"/>
    </row>
    <row r="19" spans="2:10" ht="14.25" customHeight="1" thickBot="1">
      <c r="B19" s="108" t="s">
        <v>1</v>
      </c>
      <c r="C19" s="63">
        <v>0</v>
      </c>
      <c r="D19" s="66">
        <v>0</v>
      </c>
      <c r="E19" s="242">
        <v>0</v>
      </c>
      <c r="F19" s="243"/>
      <c r="G19" s="24"/>
      <c r="H19" s="24"/>
      <c r="I19" s="24"/>
      <c r="J19" s="24"/>
    </row>
    <row r="20" spans="2:10" ht="14.25" customHeight="1" thickBot="1">
      <c r="B20" s="109" t="s">
        <v>2</v>
      </c>
      <c r="C20" s="64">
        <v>0</v>
      </c>
      <c r="D20" s="72">
        <v>0</v>
      </c>
      <c r="E20" s="244">
        <v>0</v>
      </c>
      <c r="F20" s="245"/>
      <c r="G20" s="24"/>
      <c r="H20" s="24"/>
      <c r="I20" s="24"/>
      <c r="J20" s="24"/>
    </row>
    <row r="21" spans="2:10" ht="15.75" thickBot="1">
      <c r="B21" s="211" t="s">
        <v>118</v>
      </c>
      <c r="C21" s="212"/>
      <c r="D21" s="212"/>
      <c r="E21" s="212"/>
      <c r="F21" s="213"/>
      <c r="G21" s="24"/>
      <c r="H21" s="24"/>
      <c r="I21" s="24"/>
      <c r="J21" s="24"/>
    </row>
    <row r="22" spans="2:10" ht="14.25" customHeight="1" thickBot="1">
      <c r="B22" s="108" t="s">
        <v>0</v>
      </c>
      <c r="C22" s="63">
        <v>0</v>
      </c>
      <c r="D22" s="66">
        <v>0</v>
      </c>
      <c r="E22" s="236"/>
      <c r="F22" s="237"/>
      <c r="G22" s="24"/>
      <c r="H22" s="24"/>
      <c r="I22" s="24"/>
      <c r="J22" s="24"/>
    </row>
    <row r="23" spans="2:10" ht="14.25" customHeight="1" thickBot="1">
      <c r="B23" s="108" t="s">
        <v>1</v>
      </c>
      <c r="C23" s="63">
        <v>0</v>
      </c>
      <c r="D23" s="66">
        <v>0</v>
      </c>
      <c r="E23" s="238"/>
      <c r="F23" s="239"/>
      <c r="G23" s="24"/>
      <c r="H23" s="24"/>
      <c r="I23" s="24"/>
      <c r="J23" s="24"/>
    </row>
    <row r="24" spans="2:10" ht="14.25" customHeight="1" thickBot="1">
      <c r="B24" s="108" t="s">
        <v>2</v>
      </c>
      <c r="C24" s="63">
        <v>0</v>
      </c>
      <c r="D24" s="67">
        <v>0</v>
      </c>
      <c r="E24" s="240"/>
      <c r="F24" s="241"/>
      <c r="G24" s="24"/>
      <c r="H24" s="24"/>
      <c r="I24" s="24"/>
      <c r="J24" s="24"/>
    </row>
    <row r="25" spans="2:10" ht="23.25" customHeight="1" thickBot="1">
      <c r="B25" s="92" t="s">
        <v>14</v>
      </c>
      <c r="C25" s="63">
        <v>0</v>
      </c>
      <c r="D25" s="233"/>
      <c r="E25" s="234"/>
      <c r="F25" s="235"/>
      <c r="G25" s="24"/>
      <c r="H25" s="24"/>
      <c r="I25" s="24"/>
      <c r="J25" s="24"/>
    </row>
    <row r="26" spans="2:10" ht="14.25" customHeight="1" thickBot="1">
      <c r="B26" s="202" t="s">
        <v>19</v>
      </c>
      <c r="C26" s="203"/>
      <c r="D26" s="232"/>
      <c r="E26" s="216">
        <f>SUM(C18*D18)+(C19*D19)+(C20*D20)+(C22*D22)+(C23*D23)+(C24*D24)</f>
        <v>0</v>
      </c>
      <c r="F26" s="217"/>
      <c r="G26" s="24"/>
      <c r="H26" s="24"/>
      <c r="I26" s="24"/>
      <c r="J26" s="24"/>
    </row>
    <row r="27" spans="2:10" ht="14.25" customHeight="1" thickBot="1">
      <c r="B27" s="202" t="s">
        <v>122</v>
      </c>
      <c r="C27" s="203"/>
      <c r="D27" s="204"/>
      <c r="E27" s="216">
        <f>SUM(C18*E18)+(C19*E19)+(C20*E20)</f>
        <v>0</v>
      </c>
      <c r="F27" s="217"/>
      <c r="G27" s="24"/>
      <c r="H27" s="24"/>
      <c r="I27" s="24"/>
      <c r="J27" s="24"/>
    </row>
    <row r="28" spans="2:10" ht="19.5" customHeight="1" thickBot="1">
      <c r="B28" s="205" t="s">
        <v>123</v>
      </c>
      <c r="C28" s="206"/>
      <c r="D28" s="207"/>
      <c r="E28" s="218">
        <f>(E27*C25)+E26</f>
        <v>0</v>
      </c>
      <c r="F28" s="219"/>
      <c r="G28" s="24"/>
      <c r="H28" s="24"/>
      <c r="I28" s="24"/>
      <c r="J28" s="24"/>
    </row>
    <row r="29" spans="2:10" ht="14.25" customHeight="1" thickBot="1">
      <c r="B29" s="24"/>
      <c r="C29" s="24"/>
      <c r="D29" s="24"/>
      <c r="E29" s="24"/>
      <c r="F29" s="24"/>
      <c r="G29" s="24"/>
      <c r="H29" s="24"/>
      <c r="I29" s="24"/>
      <c r="J29" s="24"/>
    </row>
    <row r="30" spans="2:10" ht="28.15" customHeight="1" thickBot="1">
      <c r="B30" s="105" t="s">
        <v>138</v>
      </c>
      <c r="C30" s="106" t="s">
        <v>81</v>
      </c>
      <c r="D30" s="111" t="s">
        <v>82</v>
      </c>
      <c r="E30" s="220" t="s">
        <v>111</v>
      </c>
      <c r="F30" s="221"/>
      <c r="G30" s="24"/>
      <c r="H30" s="24"/>
      <c r="I30" s="24"/>
      <c r="J30" s="24"/>
    </row>
    <row r="31" spans="2:10" ht="14.25" customHeight="1" thickBot="1">
      <c r="B31" s="112" t="s">
        <v>4</v>
      </c>
      <c r="C31" s="63">
        <v>0</v>
      </c>
      <c r="D31" s="71">
        <v>0</v>
      </c>
      <c r="E31" s="214">
        <f>C31*D31</f>
        <v>0</v>
      </c>
      <c r="F31" s="215"/>
      <c r="G31" s="24"/>
      <c r="H31" s="24"/>
      <c r="I31" s="24"/>
      <c r="J31" s="24"/>
    </row>
    <row r="32" spans="2:10" ht="15.75" thickBot="1">
      <c r="B32" s="112" t="s">
        <v>5</v>
      </c>
      <c r="C32" s="63">
        <v>0</v>
      </c>
      <c r="D32" s="66">
        <v>0</v>
      </c>
      <c r="E32" s="214">
        <f t="shared" ref="E32:E40" si="1">C32*D32</f>
        <v>0</v>
      </c>
      <c r="F32" s="215"/>
      <c r="G32" s="24"/>
      <c r="H32" s="24"/>
      <c r="I32" s="24"/>
      <c r="J32" s="24"/>
    </row>
    <row r="33" spans="2:10" ht="14.25" customHeight="1" thickBot="1">
      <c r="B33" s="112" t="s">
        <v>6</v>
      </c>
      <c r="C33" s="63">
        <v>0</v>
      </c>
      <c r="D33" s="66">
        <v>0</v>
      </c>
      <c r="E33" s="214">
        <f t="shared" si="1"/>
        <v>0</v>
      </c>
      <c r="F33" s="215"/>
      <c r="G33" s="24"/>
      <c r="H33" s="24"/>
      <c r="I33" s="24"/>
      <c r="J33" s="24"/>
    </row>
    <row r="34" spans="2:10" ht="14.25" customHeight="1" thickBot="1">
      <c r="B34" s="112" t="s">
        <v>7</v>
      </c>
      <c r="C34" s="63">
        <v>0</v>
      </c>
      <c r="D34" s="66">
        <v>0</v>
      </c>
      <c r="E34" s="214">
        <f t="shared" si="1"/>
        <v>0</v>
      </c>
      <c r="F34" s="215"/>
      <c r="G34" s="24"/>
      <c r="H34" s="24"/>
      <c r="I34" s="24"/>
      <c r="J34" s="24"/>
    </row>
    <row r="35" spans="2:10" ht="14.25" customHeight="1" thickBot="1">
      <c r="B35" s="112" t="s">
        <v>8</v>
      </c>
      <c r="C35" s="63">
        <v>0</v>
      </c>
      <c r="D35" s="66">
        <v>0</v>
      </c>
      <c r="E35" s="214">
        <f t="shared" si="1"/>
        <v>0</v>
      </c>
      <c r="F35" s="215"/>
      <c r="G35" s="24"/>
      <c r="H35" s="24"/>
      <c r="I35" s="24"/>
      <c r="J35" s="24"/>
    </row>
    <row r="36" spans="2:10" ht="15.75" thickBot="1">
      <c r="B36" s="112" t="s">
        <v>9</v>
      </c>
      <c r="C36" s="63">
        <v>0</v>
      </c>
      <c r="D36" s="66">
        <v>0</v>
      </c>
      <c r="E36" s="214">
        <f t="shared" si="1"/>
        <v>0</v>
      </c>
      <c r="F36" s="215"/>
      <c r="G36" s="24"/>
      <c r="H36" s="24"/>
      <c r="I36" s="24"/>
      <c r="J36" s="24"/>
    </row>
    <row r="37" spans="2:10" ht="15.75" thickBot="1">
      <c r="B37" s="112" t="s">
        <v>84</v>
      </c>
      <c r="C37" s="63">
        <v>0</v>
      </c>
      <c r="D37" s="66">
        <v>0</v>
      </c>
      <c r="E37" s="214">
        <f t="shared" si="1"/>
        <v>0</v>
      </c>
      <c r="F37" s="215"/>
      <c r="G37" s="24"/>
      <c r="H37" s="24"/>
      <c r="I37" s="24"/>
      <c r="J37" s="24"/>
    </row>
    <row r="38" spans="2:10" ht="14.25" customHeight="1" thickBot="1">
      <c r="B38" s="112" t="s">
        <v>10</v>
      </c>
      <c r="C38" s="63">
        <v>0</v>
      </c>
      <c r="D38" s="66">
        <v>0</v>
      </c>
      <c r="E38" s="214">
        <f t="shared" si="1"/>
        <v>0</v>
      </c>
      <c r="F38" s="215"/>
      <c r="G38" s="24"/>
      <c r="H38" s="24"/>
      <c r="I38" s="24"/>
      <c r="J38" s="24"/>
    </row>
    <row r="39" spans="2:10" ht="14.25" customHeight="1" thickBot="1">
      <c r="B39" s="113" t="s">
        <v>20</v>
      </c>
      <c r="C39" s="63">
        <v>0</v>
      </c>
      <c r="D39" s="91">
        <v>0</v>
      </c>
      <c r="E39" s="214">
        <f t="shared" ref="E39" si="2">C39*D39</f>
        <v>0</v>
      </c>
      <c r="F39" s="215"/>
      <c r="G39" s="24"/>
      <c r="H39" s="24"/>
      <c r="I39" s="24"/>
      <c r="J39" s="24"/>
    </row>
    <row r="40" spans="2:10" ht="15.75" thickBot="1">
      <c r="B40" s="113" t="s">
        <v>116</v>
      </c>
      <c r="C40" s="65">
        <v>0</v>
      </c>
      <c r="D40" s="66">
        <v>0</v>
      </c>
      <c r="E40" s="214">
        <f t="shared" si="1"/>
        <v>0</v>
      </c>
      <c r="F40" s="215"/>
      <c r="G40" s="24"/>
      <c r="H40" s="24"/>
      <c r="I40" s="24"/>
      <c r="J40" s="24"/>
    </row>
    <row r="41" spans="2:10" ht="19.5" customHeight="1" thickBot="1">
      <c r="B41" s="194" t="s">
        <v>85</v>
      </c>
      <c r="C41" s="196"/>
      <c r="D41" s="114"/>
      <c r="E41" s="218">
        <f>SUM(E31:E40)</f>
        <v>0</v>
      </c>
      <c r="F41" s="219"/>
    </row>
    <row r="42" spans="2:10" ht="15.75" thickBot="1">
      <c r="B42" s="24"/>
      <c r="C42" s="24"/>
      <c r="D42" s="24"/>
      <c r="E42" s="24"/>
    </row>
    <row r="43" spans="2:10" ht="51.75" thickBot="1">
      <c r="B43" s="105" t="s">
        <v>95</v>
      </c>
      <c r="C43" s="106" t="s">
        <v>94</v>
      </c>
      <c r="D43" s="106" t="s">
        <v>139</v>
      </c>
      <c r="E43" s="106" t="s">
        <v>83</v>
      </c>
      <c r="F43" s="106" t="s">
        <v>115</v>
      </c>
    </row>
    <row r="44" spans="2:10" ht="15.75" thickBot="1">
      <c r="B44" s="112" t="s">
        <v>11</v>
      </c>
      <c r="C44" s="63">
        <v>0</v>
      </c>
      <c r="D44" s="69">
        <v>0</v>
      </c>
      <c r="E44" s="69">
        <v>0</v>
      </c>
      <c r="F44" s="116">
        <f>E44*D44</f>
        <v>0</v>
      </c>
    </row>
    <row r="45" spans="2:10" ht="19.5" customHeight="1">
      <c r="B45" s="194" t="s">
        <v>97</v>
      </c>
      <c r="C45" s="195"/>
      <c r="D45" s="196"/>
      <c r="E45" s="114"/>
      <c r="F45" s="114">
        <f>SUM(F44)</f>
        <v>0</v>
      </c>
    </row>
    <row r="46" spans="2:10" customFormat="1" ht="15.75" thickBot="1"/>
    <row r="47" spans="2:10" customFormat="1" ht="64.5" thickBot="1">
      <c r="B47" s="105" t="s">
        <v>146</v>
      </c>
      <c r="C47" s="106" t="s">
        <v>148</v>
      </c>
      <c r="D47" s="106" t="s">
        <v>82</v>
      </c>
      <c r="E47" s="106" t="s">
        <v>83</v>
      </c>
      <c r="F47" s="106" t="s">
        <v>115</v>
      </c>
      <c r="G47" s="106" t="s">
        <v>149</v>
      </c>
    </row>
    <row r="48" spans="2:10" customFormat="1" ht="15.75" thickBot="1">
      <c r="B48" s="112" t="s">
        <v>146</v>
      </c>
      <c r="C48" s="63">
        <v>0</v>
      </c>
      <c r="D48" s="69">
        <v>0</v>
      </c>
      <c r="E48" s="69">
        <v>0</v>
      </c>
      <c r="F48" s="116">
        <f>E48*G48+D48*C48</f>
        <v>0</v>
      </c>
      <c r="G48" s="69">
        <v>0</v>
      </c>
    </row>
    <row r="49" spans="2:10" customFormat="1" ht="15.75" thickBot="1">
      <c r="B49" s="197" t="s">
        <v>147</v>
      </c>
      <c r="C49" s="198"/>
      <c r="D49" s="199"/>
      <c r="E49" s="127"/>
      <c r="F49" s="127">
        <f>SUM(F48)</f>
        <v>0</v>
      </c>
    </row>
    <row r="50" spans="2:10" customFormat="1" ht="15.75" thickBot="1">
      <c r="B50" s="125"/>
      <c r="C50" s="125"/>
      <c r="D50" s="125"/>
      <c r="E50" s="126"/>
      <c r="F50" s="126"/>
    </row>
    <row r="51" spans="2:10" customFormat="1" ht="68.25" customHeight="1" thickBot="1">
      <c r="B51" s="105" t="s">
        <v>150</v>
      </c>
      <c r="C51" s="106" t="s">
        <v>148</v>
      </c>
      <c r="D51" s="106" t="s">
        <v>82</v>
      </c>
      <c r="E51" s="106"/>
      <c r="F51" s="106" t="s">
        <v>115</v>
      </c>
      <c r="G51" s="25"/>
    </row>
    <row r="52" spans="2:10" ht="15.75" thickBot="1">
      <c r="B52" s="112" t="s">
        <v>150</v>
      </c>
      <c r="C52" s="63">
        <v>0</v>
      </c>
      <c r="D52" s="69">
        <v>0</v>
      </c>
      <c r="E52" s="130"/>
      <c r="F52" s="129">
        <f>D52*C52</f>
        <v>0</v>
      </c>
      <c r="G52" s="128"/>
    </row>
    <row r="53" spans="2:10">
      <c r="B53" s="194" t="s">
        <v>151</v>
      </c>
      <c r="C53" s="195"/>
      <c r="D53" s="196"/>
      <c r="E53" s="114"/>
      <c r="F53" s="114">
        <f>SUM(F52)</f>
        <v>0</v>
      </c>
      <c r="G53"/>
    </row>
    <row r="54" spans="2:10" ht="19.5" customHeight="1" thickBot="1">
      <c r="B54"/>
      <c r="C54"/>
      <c r="D54"/>
      <c r="E54"/>
      <c r="F54"/>
      <c r="G54"/>
    </row>
    <row r="55" spans="2:10" customFormat="1" ht="64.5" thickBot="1">
      <c r="B55" s="105" t="s">
        <v>96</v>
      </c>
      <c r="C55" s="106" t="s">
        <v>98</v>
      </c>
      <c r="D55" s="106" t="s">
        <v>83</v>
      </c>
      <c r="E55" s="115"/>
      <c r="F55" s="115" t="s">
        <v>115</v>
      </c>
      <c r="G55" s="25"/>
    </row>
    <row r="56" spans="2:10" ht="15.75" thickBot="1">
      <c r="B56" s="112" t="s">
        <v>102</v>
      </c>
      <c r="C56" s="63">
        <v>0</v>
      </c>
      <c r="D56" s="69">
        <v>0</v>
      </c>
      <c r="E56" s="214">
        <f>D56*C56</f>
        <v>0</v>
      </c>
      <c r="F56" s="215"/>
    </row>
    <row r="57" spans="2:10">
      <c r="B57" s="194" t="s">
        <v>112</v>
      </c>
      <c r="C57" s="195"/>
      <c r="D57" s="196"/>
      <c r="E57" s="222">
        <f>SUM(E56)</f>
        <v>0</v>
      </c>
      <c r="F57" s="223"/>
    </row>
    <row r="58" spans="2:10" ht="15.75" thickBot="1">
      <c r="B58"/>
      <c r="C58"/>
      <c r="D58"/>
      <c r="E58"/>
      <c r="F58"/>
      <c r="G58"/>
    </row>
    <row r="59" spans="2:10" ht="23.25" customHeight="1" thickBot="1">
      <c r="B59" s="105" t="s">
        <v>12</v>
      </c>
      <c r="C59" s="106" t="s">
        <v>88</v>
      </c>
      <c r="D59" s="106" t="s">
        <v>106</v>
      </c>
      <c r="E59" s="115"/>
      <c r="F59" s="115" t="s">
        <v>115</v>
      </c>
      <c r="H59" s="24"/>
      <c r="I59" s="24"/>
      <c r="J59" s="24"/>
    </row>
    <row r="60" spans="2:10" ht="19.5" customHeight="1" thickBot="1">
      <c r="B60" s="108" t="s">
        <v>86</v>
      </c>
      <c r="C60" s="63">
        <v>0</v>
      </c>
      <c r="D60" s="66">
        <v>0</v>
      </c>
      <c r="E60" s="214">
        <f>C60*D60</f>
        <v>0</v>
      </c>
      <c r="F60" s="215"/>
    </row>
    <row r="61" spans="2:10" customFormat="1" ht="15.75" thickBot="1">
      <c r="B61" s="108" t="s">
        <v>87</v>
      </c>
      <c r="C61" s="63">
        <v>0</v>
      </c>
      <c r="D61" s="67">
        <v>0</v>
      </c>
      <c r="E61" s="214">
        <f>C61*D61</f>
        <v>0</v>
      </c>
      <c r="F61" s="215"/>
      <c r="G61" s="25"/>
    </row>
    <row r="62" spans="2:10" ht="15.75" thickBot="1">
      <c r="B62" s="30" t="s">
        <v>14</v>
      </c>
      <c r="C62" s="63">
        <v>0</v>
      </c>
      <c r="D62" s="224"/>
      <c r="E62" s="225"/>
      <c r="F62" s="226"/>
      <c r="G62" s="24"/>
    </row>
    <row r="63" spans="2:10">
      <c r="B63" s="194" t="s">
        <v>89</v>
      </c>
      <c r="C63" s="195"/>
      <c r="D63" s="229"/>
      <c r="E63" s="230">
        <f>SUM(E60:E61)*C62</f>
        <v>0</v>
      </c>
      <c r="F63" s="231"/>
    </row>
    <row r="64" spans="2:10" ht="19.5" customHeight="1" thickBot="1">
      <c r="B64"/>
      <c r="C64"/>
      <c r="D64"/>
      <c r="E64"/>
      <c r="F64"/>
      <c r="G64"/>
    </row>
    <row r="65" spans="2:6" ht="102.75" thickBot="1">
      <c r="B65" s="105" t="s">
        <v>90</v>
      </c>
      <c r="C65" s="106" t="s">
        <v>99</v>
      </c>
      <c r="D65" s="106" t="s">
        <v>100</v>
      </c>
      <c r="E65" s="106" t="s">
        <v>107</v>
      </c>
      <c r="F65" s="106" t="s">
        <v>16</v>
      </c>
    </row>
    <row r="66" spans="2:6" ht="15.75" thickBot="1">
      <c r="B66" s="112" t="s">
        <v>90</v>
      </c>
      <c r="C66" s="63">
        <v>0</v>
      </c>
      <c r="D66" s="69">
        <v>0</v>
      </c>
      <c r="E66" s="69">
        <v>0</v>
      </c>
      <c r="F66" s="116">
        <f>E66*D66</f>
        <v>0</v>
      </c>
    </row>
    <row r="67" spans="2:6">
      <c r="B67" s="194" t="s">
        <v>114</v>
      </c>
      <c r="C67" s="195"/>
      <c r="D67" s="196"/>
      <c r="E67" s="114"/>
      <c r="F67" s="114">
        <f>SUM(F66)</f>
        <v>0</v>
      </c>
    </row>
    <row r="68" spans="2:6" ht="19.5" customHeight="1" thickBot="1">
      <c r="B68" s="24"/>
      <c r="C68" s="24"/>
      <c r="D68" s="24"/>
      <c r="E68" s="24"/>
    </row>
    <row r="69" spans="2:6" ht="39" thickBot="1">
      <c r="B69" s="110" t="s">
        <v>91</v>
      </c>
      <c r="C69" s="117"/>
      <c r="D69" s="106" t="s">
        <v>101</v>
      </c>
      <c r="E69" s="220" t="s">
        <v>16</v>
      </c>
      <c r="F69" s="221"/>
    </row>
    <row r="70" spans="2:6" ht="15.75" thickBot="1">
      <c r="B70" s="118" t="s">
        <v>93</v>
      </c>
      <c r="C70" s="70"/>
      <c r="D70" s="66">
        <v>0</v>
      </c>
      <c r="E70" s="214">
        <f>D70</f>
        <v>0</v>
      </c>
      <c r="F70" s="215"/>
    </row>
    <row r="71" spans="2:6">
      <c r="B71" s="227" t="s">
        <v>92</v>
      </c>
      <c r="C71" s="228"/>
      <c r="D71" s="196"/>
      <c r="E71" s="222">
        <f>SUM(E70:E70)</f>
        <v>0</v>
      </c>
      <c r="F71" s="223"/>
    </row>
  </sheetData>
  <protectedRanges>
    <protectedRange sqref="D5:D7 D9:D11 D18:E20 D22:E24 D60:D61 D58 D70 D31:D40" name="Område1"/>
    <protectedRange sqref="H1:I1" name="Område2"/>
  </protectedRanges>
  <mergeCells count="58">
    <mergeCell ref="E11:F11"/>
    <mergeCell ref="D12:F12"/>
    <mergeCell ref="E18:F18"/>
    <mergeCell ref="E19:F19"/>
    <mergeCell ref="E20:F20"/>
    <mergeCell ref="E3:F3"/>
    <mergeCell ref="B4:F4"/>
    <mergeCell ref="E5:F5"/>
    <mergeCell ref="E6:F6"/>
    <mergeCell ref="E7:F7"/>
    <mergeCell ref="D62:F62"/>
    <mergeCell ref="B71:D71"/>
    <mergeCell ref="B63:D63"/>
    <mergeCell ref="B57:D57"/>
    <mergeCell ref="B67:D67"/>
    <mergeCell ref="E63:F63"/>
    <mergeCell ref="E69:F69"/>
    <mergeCell ref="E70:F70"/>
    <mergeCell ref="E71:F71"/>
    <mergeCell ref="E61:F61"/>
    <mergeCell ref="E40:F40"/>
    <mergeCell ref="E39:F39"/>
    <mergeCell ref="E56:F56"/>
    <mergeCell ref="E57:F57"/>
    <mergeCell ref="E60:F60"/>
    <mergeCell ref="E41:F41"/>
    <mergeCell ref="E34:F34"/>
    <mergeCell ref="E35:F35"/>
    <mergeCell ref="E36:F36"/>
    <mergeCell ref="E37:F37"/>
    <mergeCell ref="E38:F38"/>
    <mergeCell ref="B17:F17"/>
    <mergeCell ref="E30:F30"/>
    <mergeCell ref="E31:F31"/>
    <mergeCell ref="E32:F32"/>
    <mergeCell ref="E33:F33"/>
    <mergeCell ref="E27:F27"/>
    <mergeCell ref="E28:F28"/>
    <mergeCell ref="B26:D26"/>
    <mergeCell ref="D25:F25"/>
    <mergeCell ref="E26:F26"/>
    <mergeCell ref="E22:F24"/>
    <mergeCell ref="B53:D53"/>
    <mergeCell ref="B45:D45"/>
    <mergeCell ref="B41:C41"/>
    <mergeCell ref="B49:D49"/>
    <mergeCell ref="H1:I1"/>
    <mergeCell ref="B27:D27"/>
    <mergeCell ref="B28:D28"/>
    <mergeCell ref="B13:D13"/>
    <mergeCell ref="B14:D14"/>
    <mergeCell ref="B8:F8"/>
    <mergeCell ref="E9:F9"/>
    <mergeCell ref="E10:F10"/>
    <mergeCell ref="E13:F13"/>
    <mergeCell ref="E14:F14"/>
    <mergeCell ref="B21:F21"/>
    <mergeCell ref="E16:F16"/>
  </mergeCells>
  <pageMargins left="0.7" right="0.7" top="1.1041666666666667" bottom="0.75" header="0.3" footer="0.3"/>
  <pageSetup paperSize="9" scale="46" orientation="portrait" r:id="rId1"/>
  <headerFooter>
    <oddHeader xml:space="preserve">&amp;L&amp;G
&amp;RTrygghetslarm och larmmottagning 2019
</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6"/>
  <dimension ref="A1:C11"/>
  <sheetViews>
    <sheetView workbookViewId="0">
      <selection activeCell="B14" sqref="B14"/>
    </sheetView>
  </sheetViews>
  <sheetFormatPr defaultColWidth="8.7109375" defaultRowHeight="15"/>
  <cols>
    <col min="1" max="1" width="20.140625" customWidth="1"/>
    <col min="3" max="3" width="19.7109375" bestFit="1" customWidth="1"/>
  </cols>
  <sheetData>
    <row r="1" spans="1:3">
      <c r="A1" s="8" t="s">
        <v>31</v>
      </c>
    </row>
    <row r="2" spans="1:3">
      <c r="A2" s="9"/>
    </row>
    <row r="3" spans="1:3">
      <c r="A3" s="9" t="s">
        <v>28</v>
      </c>
    </row>
    <row r="4" spans="1:3">
      <c r="A4" s="9" t="s">
        <v>29</v>
      </c>
    </row>
    <row r="7" spans="1:3">
      <c r="A7" s="8" t="s">
        <v>35</v>
      </c>
      <c r="C7" s="8" t="s">
        <v>35</v>
      </c>
    </row>
    <row r="8" spans="1:3">
      <c r="A8" s="41"/>
      <c r="C8" s="41"/>
    </row>
    <row r="9" spans="1:3">
      <c r="A9" s="9" t="s">
        <v>67</v>
      </c>
      <c r="C9" s="9"/>
    </row>
    <row r="10" spans="1:3">
      <c r="A10" s="9" t="s">
        <v>69</v>
      </c>
      <c r="C10" s="9" t="s">
        <v>69</v>
      </c>
    </row>
    <row r="11" spans="1:3">
      <c r="A11" s="9" t="s">
        <v>36</v>
      </c>
      <c r="C11" s="9"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2</vt:i4>
      </vt:variant>
    </vt:vector>
  </HeadingPairs>
  <TitlesOfParts>
    <vt:vector size="7" baseType="lpstr">
      <vt:lpstr>1. Vägledning</vt:lpstr>
      <vt:lpstr>2. Avropsmall</vt:lpstr>
      <vt:lpstr>3. Svarsmall</vt:lpstr>
      <vt:lpstr>4. Prisuppgifter</vt:lpstr>
      <vt:lpstr>Rör ej</vt:lpstr>
      <vt:lpstr>Anbudsgivaren_ska_vid_avrop_kunna_inkludera_internetabonnemang_för_de_stationära_trygghetslarmen.</vt:lpstr>
      <vt:lpstr>'3. Svarsmall'!Utskriftsområde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Engberg Ida</dc:creator>
  <cp:lastModifiedBy>Rydergren Mia</cp:lastModifiedBy>
  <cp:lastPrinted>2020-12-16T17:49:13Z</cp:lastPrinted>
  <dcterms:created xsi:type="dcterms:W3CDTF">2013-03-10T16:06:28Z</dcterms:created>
  <dcterms:modified xsi:type="dcterms:W3CDTF">2022-12-07T15:16:22Z</dcterms:modified>
</cp:coreProperties>
</file>