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91AB8045-AFC0-B76E-F17D-A240E00664A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dagnas\AppData\Local\Microsoft\Windows\INetCache\Content.Outlook\D2836ITL\"/>
    </mc:Choice>
  </mc:AlternateContent>
  <bookViews>
    <workbookView xWindow="0" yWindow="0" windowWidth="28800" windowHeight="11700" tabRatio="749"/>
  </bookViews>
  <sheets>
    <sheet name="GrundInfo" sheetId="17" r:id="rId1"/>
    <sheet name="1.Betalningsförmedlingstjänster" sheetId="8" r:id="rId2"/>
    <sheet name="2.RäntorOchKrediter" sheetId="38" r:id="rId3"/>
    <sheet name="Specifika krav kravkatalog" sheetId="29" r:id="rId4"/>
    <sheet name="4.Sammanställning" sheetId="15" r:id="rId5"/>
    <sheet name="Takpriser" sheetId="36" state="hidden" r:id="rId6"/>
    <sheet name="Admin" sheetId="19" state="hidden" r:id="rId7"/>
  </sheets>
  <definedNames>
    <definedName name="_xlnm.Print_Area" localSheetId="1">'1.Betalningsförmedlingstjänster'!$A$2:$G$102</definedName>
    <definedName name="_xlnm.Print_Area" localSheetId="4">'4.Sammanställning'!$C$1:$BM$115</definedName>
    <definedName name="_xlnm.Print_Area" localSheetId="0">GrundInfo!$B$1:$L$17</definedName>
    <definedName name="_xlnm.Print_Area" localSheetId="3">'Specifika krav kravkatalog'!$C$1:$AV$21</definedName>
    <definedName name="_xlnm.Print_Titles" localSheetId="1">'1.Betalningsförmedlingstjänster'!$1:$2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38" l="1"/>
  <c r="O26" i="38" l="1"/>
  <c r="N26" i="38"/>
  <c r="M26" i="38"/>
  <c r="L26" i="38"/>
  <c r="K26" i="38"/>
  <c r="J26" i="38"/>
  <c r="J30" i="38" s="1"/>
  <c r="I26" i="38"/>
  <c r="H26" i="38"/>
  <c r="G26" i="38"/>
  <c r="F26" i="38"/>
  <c r="K30" i="38"/>
  <c r="L30" i="38"/>
  <c r="M30" i="38"/>
  <c r="N30" i="38"/>
  <c r="O30" i="38"/>
  <c r="O22" i="38"/>
  <c r="N22" i="38"/>
  <c r="M22" i="38"/>
  <c r="L22" i="38"/>
  <c r="K22" i="38"/>
  <c r="J22" i="38"/>
  <c r="I22" i="38"/>
  <c r="H22" i="38"/>
  <c r="G22" i="38"/>
  <c r="F22" i="38"/>
  <c r="O15" i="38"/>
  <c r="N15" i="38"/>
  <c r="M15" i="38"/>
  <c r="L15" i="38"/>
  <c r="K15" i="38"/>
  <c r="J15" i="38"/>
  <c r="A22" i="38" l="1"/>
  <c r="I6" i="15" s="1"/>
  <c r="G96" i="8"/>
  <c r="G93" i="8"/>
  <c r="G92" i="8"/>
  <c r="G89" i="8"/>
  <c r="G88" i="8"/>
  <c r="G87" i="8"/>
  <c r="G84" i="8"/>
  <c r="G81" i="8"/>
  <c r="G80" i="8"/>
  <c r="G79" i="8"/>
  <c r="G78" i="8"/>
  <c r="G75" i="8"/>
  <c r="G74" i="8"/>
  <c r="G73" i="8"/>
  <c r="G72" i="8"/>
  <c r="G69" i="8"/>
  <c r="G68" i="8"/>
  <c r="G65" i="8"/>
  <c r="G64" i="8"/>
  <c r="G63" i="8"/>
  <c r="G62" i="8"/>
  <c r="G61" i="8"/>
  <c r="G58" i="8"/>
  <c r="G57" i="8"/>
  <c r="G56" i="8"/>
  <c r="G55" i="8"/>
  <c r="G54" i="8"/>
  <c r="G53" i="8"/>
  <c r="G52" i="8"/>
  <c r="G51" i="8"/>
  <c r="G50" i="8"/>
  <c r="G46" i="8"/>
  <c r="G45" i="8"/>
  <c r="G44" i="8"/>
  <c r="G43" i="8"/>
  <c r="G42" i="8"/>
  <c r="G41" i="8"/>
  <c r="G40" i="8"/>
  <c r="G39" i="8"/>
  <c r="G36" i="8"/>
  <c r="G35" i="8"/>
  <c r="G34" i="8"/>
  <c r="G33" i="8"/>
  <c r="G32" i="8"/>
  <c r="G31" i="8"/>
  <c r="G30" i="8"/>
  <c r="G29" i="8"/>
  <c r="G28" i="8"/>
  <c r="G27" i="8"/>
  <c r="G24" i="8"/>
  <c r="G23" i="8"/>
  <c r="G22" i="8"/>
  <c r="G21" i="8"/>
  <c r="G18" i="8"/>
  <c r="G17" i="8"/>
  <c r="G16" i="8"/>
  <c r="G15" i="8"/>
  <c r="G14" i="8"/>
  <c r="G11" i="8"/>
  <c r="G10" i="8"/>
  <c r="G9" i="8"/>
  <c r="G8" i="8"/>
  <c r="E26" i="38" l="1"/>
  <c r="D26" i="38"/>
  <c r="C14" i="38"/>
  <c r="O14" i="38"/>
  <c r="N14" i="38"/>
  <c r="M14" i="38"/>
  <c r="L14" i="38"/>
  <c r="K14" i="38"/>
  <c r="J14" i="38"/>
  <c r="I14" i="38"/>
  <c r="I15" i="38" s="1"/>
  <c r="I30" i="38" s="1"/>
  <c r="H14" i="38"/>
  <c r="H15" i="38" s="1"/>
  <c r="H30" i="38" s="1"/>
  <c r="G14" i="38"/>
  <c r="G15" i="38" s="1"/>
  <c r="G30" i="38" s="1"/>
  <c r="F14" i="38"/>
  <c r="F15" i="38" s="1"/>
  <c r="F30" i="38" s="1"/>
  <c r="E14" i="38"/>
  <c r="E15" i="38" s="1"/>
  <c r="D14" i="38"/>
  <c r="D15" i="38" s="1"/>
  <c r="B14" i="38"/>
  <c r="B15" i="38" s="1"/>
  <c r="C15" i="38" l="1"/>
  <c r="C33" i="38" s="1"/>
  <c r="J33" i="38"/>
  <c r="K33" i="38"/>
  <c r="I33" i="38"/>
  <c r="H33" i="38"/>
  <c r="C26" i="38"/>
  <c r="O33" i="38"/>
  <c r="N33" i="38"/>
  <c r="G33" i="38"/>
  <c r="F33" i="38"/>
  <c r="D30" i="38" l="1"/>
  <c r="D33" i="38"/>
  <c r="E33" i="38"/>
  <c r="E30" i="38"/>
  <c r="M33" i="38"/>
  <c r="C30" i="38"/>
  <c r="L33" i="38"/>
  <c r="X8" i="29" l="1"/>
  <c r="X9" i="29"/>
  <c r="X10" i="29"/>
  <c r="X11" i="29"/>
  <c r="X12" i="29"/>
  <c r="X13" i="29"/>
  <c r="X14" i="29"/>
  <c r="X15" i="29"/>
  <c r="X16" i="29"/>
  <c r="X17" i="29"/>
  <c r="X18" i="29"/>
  <c r="X19" i="29"/>
  <c r="X6" i="29"/>
  <c r="AA6" i="29" s="1"/>
  <c r="X7" i="29"/>
  <c r="Z41" i="29" l="1"/>
  <c r="Z49" i="29"/>
  <c r="Z48" i="29"/>
  <c r="Z47" i="29"/>
  <c r="Z46" i="29"/>
  <c r="Z45" i="29"/>
  <c r="Z44" i="29"/>
  <c r="Z43" i="29"/>
  <c r="Z42" i="29"/>
  <c r="B26" i="38" l="1"/>
  <c r="B30" i="38" s="1"/>
  <c r="AA19" i="29" l="1"/>
  <c r="AA18" i="29"/>
  <c r="AA17" i="29"/>
  <c r="AA16" i="29"/>
  <c r="AA15" i="29"/>
  <c r="AA14" i="29"/>
  <c r="AA13" i="29"/>
  <c r="AA12" i="29"/>
  <c r="AA11" i="29"/>
  <c r="AA10" i="29"/>
  <c r="AA9" i="29"/>
  <c r="AA8" i="29"/>
  <c r="Z7" i="29"/>
  <c r="Z15" i="29" l="1"/>
  <c r="Z16" i="29"/>
  <c r="Z10" i="29"/>
  <c r="Z9" i="29"/>
  <c r="Z8" i="29"/>
  <c r="Z11" i="29"/>
  <c r="Z12" i="29"/>
  <c r="Z13" i="29"/>
  <c r="Z14" i="29"/>
  <c r="Z17" i="29"/>
  <c r="Z18" i="29"/>
  <c r="Z19" i="29"/>
  <c r="AA7" i="29"/>
  <c r="AA2" i="29" s="1"/>
  <c r="H9" i="15" s="1"/>
  <c r="Z6" i="29"/>
  <c r="Z2" i="29" l="1"/>
  <c r="A33" i="38"/>
  <c r="H6" i="15" s="1"/>
  <c r="A30" i="38"/>
  <c r="G6" i="15" s="1"/>
  <c r="H7" i="15" l="1"/>
  <c r="H11" i="15" s="1"/>
  <c r="G9" i="15"/>
  <c r="U20" i="29" l="1"/>
  <c r="G99" i="8" l="1"/>
  <c r="G5" i="15" s="1"/>
  <c r="G7" i="15" s="1"/>
  <c r="G11" i="15" l="1"/>
  <c r="G13" i="15" s="1"/>
</calcChain>
</file>

<file path=xl/sharedStrings.xml><?xml version="1.0" encoding="utf-8"?>
<sst xmlns="http://schemas.openxmlformats.org/spreadsheetml/2006/main" count="1184" uniqueCount="617">
  <si>
    <t>Pris per säkerhetsdosa eller liknande lösning</t>
  </si>
  <si>
    <t>Pris per transaktion för autogiro</t>
  </si>
  <si>
    <t>Pris per transaktion för finansiell utbetalning</t>
  </si>
  <si>
    <t>Pris per transaktion för finansiell inbetalning</t>
  </si>
  <si>
    <t>Pris per reklamation av betalningsuppdrag</t>
  </si>
  <si>
    <t>Pris per makulering av betalningsuppdrag</t>
  </si>
  <si>
    <t>Pris för OUR-betalning</t>
  </si>
  <si>
    <t>Pris per reklamation av inbetalning</t>
  </si>
  <si>
    <t>Pris per förhandsavisering för insättning på valutakonto</t>
  </si>
  <si>
    <t>Pris per transaktion för löneutbetalning med elektronisk lönespecifikation</t>
  </si>
  <si>
    <t>Pris per transaktion för löneutbetalning med utbetalningskort, inklusive utskrift, distribution och porto</t>
  </si>
  <si>
    <t>Pris per FUI</t>
  </si>
  <si>
    <t>Pris för uppstartskostnader/årsavgifter/annat</t>
  </si>
  <si>
    <t>Pris per år för placeringskonto</t>
  </si>
  <si>
    <t>Pris per transaktion för manuella utbetalningar tex manuellt via internetbank</t>
  </si>
  <si>
    <t>Pris per år för fondkonto</t>
  </si>
  <si>
    <t>Pris för autogiromedgivande via internetbank, pris per medgivande</t>
  </si>
  <si>
    <t>Autogiro omförsök utöver ordinarie drag+ett omförsök, pris per omförsök (dvs pris för omförsök nr 2, 3)</t>
  </si>
  <si>
    <t>Pris per transaktion för kontoinsättningar (insättning på mottagarens bankkonto, t.ex. för ekonomiskt bistånd) där antingen upphandlande myndighet eller banken är registerhållare</t>
  </si>
  <si>
    <t xml:space="preserve">Pris per transaktion för inbetalning i SEK eller EUR inom EU. </t>
  </si>
  <si>
    <t>Pris per år för elektroniskt kontoutdrag per bankkonto</t>
  </si>
  <si>
    <t>Pris per transaktion för löneutbetalning utan specifikation</t>
  </si>
  <si>
    <t>Redovisning av returnerade och ej inlösta utbetalningskort på prickningsbar fil, pris per fil.</t>
  </si>
  <si>
    <t>Redovisning av returnerade och ej inlösta utbetalningskort på prickningsbar fil, pris per redovisat utbetalningskort.</t>
  </si>
  <si>
    <t>Pris per år för transaktionskonton i koncernkontostrukturen.</t>
  </si>
  <si>
    <t>Pris per år för summeringskonto/samlingskonton i koncernkontostrukturen.</t>
  </si>
  <si>
    <t>Pris per år för (transaktion)konton utanför koncernkontostrukturen.</t>
  </si>
  <si>
    <t xml:space="preserve">Pris per år för koncernkontostruktur. </t>
  </si>
  <si>
    <t>Pris per år för fristående valutakonto</t>
  </si>
  <si>
    <t>Pris per år för valutakonto i koncernstruktur</t>
  </si>
  <si>
    <t>Pris för nyupplägg av autogiro via fil, pris per medgivande.</t>
  </si>
  <si>
    <t>Pris per transaktion för betalningstjänsten Swish Företag eller liknande</t>
  </si>
  <si>
    <t>Pris per år för betalningstjänsten Swish företag eller liknande</t>
  </si>
  <si>
    <t>Pris per år för betalningstjänsten Swish handel eller liknande</t>
  </si>
  <si>
    <t>1. Koncernkonto - infrastruktur</t>
  </si>
  <si>
    <t>2. Övriga bankkonton</t>
  </si>
  <si>
    <t>3. Internetbank</t>
  </si>
  <si>
    <t>Utbetalningar</t>
  </si>
  <si>
    <t>Pris per transaktion för EU-utbetalning i övriga valutor (Normal). Betalningsuppdraget lämnas via fil eller internet</t>
  </si>
  <si>
    <t>Pris per transaktion för EU-utbetalning i övriga valutor (Express). Betalningsuppdraget lämnas via fil eller internet</t>
  </si>
  <si>
    <t>Pris per transaktion för EU-inbetalning övriga valutor</t>
  </si>
  <si>
    <t>Pris per transaktion för inbetalning utanför EU -övriga valutor</t>
  </si>
  <si>
    <t>Pris per transaktion för utbetalning utanför EU i övriga valutor (Normal). Betalningsuppdraget lämnas via fil eller internet</t>
  </si>
  <si>
    <t>Pris per transaktion för utbetalning utanför EU i övriga valutor (Express). Betalningsuppdraget lämnas via fil eller internet</t>
  </si>
  <si>
    <t>8. E-faktura</t>
  </si>
  <si>
    <t>9. Bankid</t>
  </si>
  <si>
    <t>Pris för anslutning</t>
  </si>
  <si>
    <t>4. Inbetalningar</t>
  </si>
  <si>
    <t>10. Övriga betalningsförmedlingstjänster</t>
  </si>
  <si>
    <t>Pris för betalkort med UM:s betalningsansvar, per kort och år</t>
  </si>
  <si>
    <t>Pris för betalkort med personligt betalningsansvar, per kort och år</t>
  </si>
  <si>
    <t>Inbetalningar från utlandet</t>
  </si>
  <si>
    <t>Pris per år för internetbankstjänst. Ange ert pris som årligt pris för de organisationsnummer som ligger utanför UMs koncernkontostruktur.</t>
  </si>
  <si>
    <t>Pris för eventuell årskostnad för erbjuden service och tillgänglighet</t>
  </si>
  <si>
    <t>Pris per år för internetbankstjänst. Ange ert pris som årligt pris per koncernkontostruktur.</t>
  </si>
  <si>
    <t>Anbudsgivarens ev. kommentar/beskrivning</t>
  </si>
  <si>
    <t>Betalningsförmedlingstjänster inkl. infrastruktur</t>
  </si>
  <si>
    <t>Totalsumma som kommer att användas vid anbudsutvärderingen</t>
  </si>
  <si>
    <t>Total anbudssumma</t>
  </si>
  <si>
    <t>Antal konton</t>
  </si>
  <si>
    <t>Pris per år för bankgirokonto</t>
  </si>
  <si>
    <t>Antal</t>
  </si>
  <si>
    <t>Antal ankommande betalningar</t>
  </si>
  <si>
    <t>Antal autogirobetalningar</t>
  </si>
  <si>
    <t>Antal medgivande</t>
  </si>
  <si>
    <t>Antal omförsök</t>
  </si>
  <si>
    <t>Antal juridiska personer</t>
  </si>
  <si>
    <t>Antal betalningar</t>
  </si>
  <si>
    <t>Pris per transaktion för betalningstjänsten Swish handel eller liknande</t>
  </si>
  <si>
    <t>Antal avgående betalningar</t>
  </si>
  <si>
    <t>Antal utbetalningar</t>
  </si>
  <si>
    <t>Antal utbetalningskort</t>
  </si>
  <si>
    <t>Antal aviseringar</t>
  </si>
  <si>
    <t>Antal filer</t>
  </si>
  <si>
    <t>Antal utlandsbetalningar</t>
  </si>
  <si>
    <t>Pris per transaktion för EU-utbetalning i SEK eller EUR,(normal) inom EU. Betalningsuppdraget lämnas via fil eller internet</t>
  </si>
  <si>
    <t>Antal finansiella betalningar</t>
  </si>
  <si>
    <t>Antal transaktioner</t>
  </si>
  <si>
    <t xml:space="preserve">Antal  </t>
  </si>
  <si>
    <t xml:space="preserve">Antal </t>
  </si>
  <si>
    <t>Pris år för eventuell abonnemangskostnad</t>
  </si>
  <si>
    <t xml:space="preserve">Pris per år för abonnemang </t>
  </si>
  <si>
    <t>Pris per transaktion per kontroll av identitet (inloggning)</t>
  </si>
  <si>
    <t>Pris per transaktion per kontroll av underskrift (signering)</t>
  </si>
  <si>
    <t>Antal anslutningar</t>
  </si>
  <si>
    <t>Antal abonnemang</t>
  </si>
  <si>
    <t>Antal kort</t>
  </si>
  <si>
    <t>Pris per transaktion för EU-utbetalning i SEK och EUR (Express). Betalningsuppdraget lämnas via fil eller internet</t>
  </si>
  <si>
    <t>5. Utbetalningar</t>
  </si>
  <si>
    <t>6. Utlandsbetalningar</t>
  </si>
  <si>
    <t>7.Finansiella betalningar</t>
  </si>
  <si>
    <t>11. Löneförmedling</t>
  </si>
  <si>
    <t>12. Korttjänster</t>
  </si>
  <si>
    <t>14. Service, säkerhet och tillgänglighet</t>
  </si>
  <si>
    <t>Pris per transaktion för ankommande inbetalning med förtryckt referensnummer, utan förtryckt referensnummer eller via internetbank</t>
  </si>
  <si>
    <t>Pris per transaktion för avgående girobetalning (elektroniska utbetalningar som skickas via fil) från Bankgiro till bankgiro/bankkonto</t>
  </si>
  <si>
    <t xml:space="preserve">Pris per transaktion för avgående girobetalning,elektroniska utbetalningar som skickas via fil från Bankgiro till Plusgiro. </t>
  </si>
  <si>
    <t>Pris per år för elektroniskt arkiv, med lagring av transaktioner i minst 7 år. Ange ert pris som årligt pris per konto</t>
  </si>
  <si>
    <t>Pris per e-faktura inklusive distribution, lagring, presentation per faktura exklusive kostnader för CTD</t>
  </si>
  <si>
    <t>SEK</t>
  </si>
  <si>
    <t>EUR</t>
  </si>
  <si>
    <t>DKK</t>
  </si>
  <si>
    <t>GBP</t>
  </si>
  <si>
    <t>USD</t>
  </si>
  <si>
    <t>Antal dagar per år ( negativt resp. positivt saldo)</t>
  </si>
  <si>
    <t xml:space="preserve">Räntekapitalisering </t>
  </si>
  <si>
    <t xml:space="preserve">Ange dagräkningskonvention </t>
  </si>
  <si>
    <t>Halvårsvis</t>
  </si>
  <si>
    <t xml:space="preserve">Kvartalsvis </t>
  </si>
  <si>
    <t>Namn på räntebas</t>
  </si>
  <si>
    <t>Månadsvis</t>
  </si>
  <si>
    <t>Ange räntebasens sammansättning (t ex 50% Depo ON och 50% 1 veckas Stibor alternativt Euribor, Libor, Cibor)</t>
  </si>
  <si>
    <t>Årsvis</t>
  </si>
  <si>
    <t>Ange grund för ränteändring</t>
  </si>
  <si>
    <t>Eventuell årlig kreditavgift (% på kreditram)</t>
  </si>
  <si>
    <t>Kreditavgift kronor</t>
  </si>
  <si>
    <t>30/360</t>
  </si>
  <si>
    <t>Act/360</t>
  </si>
  <si>
    <t>Act/365</t>
  </si>
  <si>
    <t>Ange tillkommande/avgående marginal (%)</t>
  </si>
  <si>
    <t>Act/Act</t>
  </si>
  <si>
    <t>Bedömda valutakurser</t>
  </si>
  <si>
    <t>Eventuella årliga övriga kostnader (SEK)</t>
  </si>
  <si>
    <t>Fullt genomslag</t>
  </si>
  <si>
    <t>Räntegolv</t>
  </si>
  <si>
    <t>Stiborgolv</t>
  </si>
  <si>
    <t>Kommentarer:</t>
  </si>
  <si>
    <t>Faktor</t>
  </si>
  <si>
    <t>Nordea</t>
  </si>
  <si>
    <t>Swedbank</t>
  </si>
  <si>
    <t>1 - Kontaktuppgifter</t>
  </si>
  <si>
    <t>Diarienummer eller motsvarande</t>
  </si>
  <si>
    <t>Kontaktperson</t>
  </si>
  <si>
    <t>Telefon</t>
  </si>
  <si>
    <t>E-post</t>
  </si>
  <si>
    <t>Adress</t>
  </si>
  <si>
    <t>2 - Förutsättningar</t>
  </si>
  <si>
    <t>Sista dag för frågor och svar</t>
  </si>
  <si>
    <t>Avtalstid från</t>
  </si>
  <si>
    <t>Totalt</t>
  </si>
  <si>
    <t/>
  </si>
  <si>
    <t xml:space="preserve">1.1 Service/tillgänglighet </t>
  </si>
  <si>
    <t xml:space="preserve">1.2 Räntevillkor </t>
  </si>
  <si>
    <t xml:space="preserve">1.3 Valuteringskrav </t>
  </si>
  <si>
    <t xml:space="preserve">1.5.1 Lönespecifikation i pappersformat </t>
  </si>
  <si>
    <t>Kategori</t>
  </si>
  <si>
    <t>Kravlistor</t>
  </si>
  <si>
    <t>Krav</t>
  </si>
  <si>
    <t xml:space="preserve">1.4 Bidragsutbetalningar </t>
  </si>
  <si>
    <t xml:space="preserve">Tillgänglighet samt support efter kontorstid  </t>
  </si>
  <si>
    <t xml:space="preserve">Servicenivå för betalningsförmedling </t>
  </si>
  <si>
    <t xml:space="preserve">Servicenivå för löneförmedling </t>
  </si>
  <si>
    <t xml:space="preserve">Kundteam och specialistfunktioner.  </t>
  </si>
  <si>
    <t xml:space="preserve">Möjligheter/initiativ för effektivisering av UMs funktioner/arbetssätt. </t>
  </si>
  <si>
    <t xml:space="preserve">Tillämpa förmånsvalutering på alla bankgiroinbetalningar vilket innebär att ränta räknas på det insatta beloppet redan fr.o.m. bokföringsdagen. </t>
  </si>
  <si>
    <t xml:space="preserve">Erbjuda att bokföringsdag och valutadag är samma dag för ankommande betalningar. </t>
  </si>
  <si>
    <t xml:space="preserve">Valutera lönelikviden från UMs konto bankdagen före löneutbetalning. </t>
  </si>
  <si>
    <t xml:space="preserve">Belasta UMs konto samma dag som löneutbetalning ska ske, dvs lönelikvid valuteras samma dag.  </t>
  </si>
  <si>
    <t>Valutera avgående elektroniska betalningar via girosystem (bankgiro eller plusgiro) samma dag.</t>
  </si>
  <si>
    <t xml:space="preserve">Leverantören ska/bör kunna generera och distribuera lönespecifikationer i pappersformat </t>
  </si>
  <si>
    <t>Ränteberäkningsvillkor</t>
  </si>
  <si>
    <t>Kategorier</t>
  </si>
  <si>
    <t>Saknas data</t>
  </si>
  <si>
    <t>1.6 Finansiella tjänster</t>
  </si>
  <si>
    <t>1.7 Resekonto</t>
  </si>
  <si>
    <t>1.8 Pris</t>
  </si>
  <si>
    <t>2.1 Service/tillgänglighet</t>
  </si>
  <si>
    <t>2.2 Betalterminaler</t>
  </si>
  <si>
    <t>2.3 Pris</t>
  </si>
  <si>
    <t xml:space="preserve">Räntebas  </t>
  </si>
  <si>
    <t>Räntekonvention</t>
  </si>
  <si>
    <t>Kreditavgift</t>
  </si>
  <si>
    <t xml:space="preserve">Inlåningsavgift </t>
  </si>
  <si>
    <t xml:space="preserve">Det ska/bör vara möjligt för löntagare/förtroendevald att kunna välja att få en lönespecifikation i pappersformat. </t>
  </si>
  <si>
    <t xml:space="preserve">Lönespecifikation i pappersformat ska/bör vara löntagaren tillhanda dagen innan lönen utbetalas. </t>
  </si>
  <si>
    <t>Leverantören ska/bör kunna generera och distribuera kontrolluppgifter i pappersformat.</t>
  </si>
  <si>
    <t>Leverantören ska/bör kunna generera kontoutdrag eller annan betalningsstatistik i pappersformat.</t>
  </si>
  <si>
    <t>Leverantören ska/bör erbjuda en tjänst för utbetalningar till mottagare avseende ekonomiskt bidrag såsom t ex försörjningsstöd, där Leverantören svarar för registerhållning av uppgifter om mottagarkonton.</t>
  </si>
  <si>
    <t>tjänsten ska/bör omfatta elektronisk (filöverförd) betalning direkt till Leverantören för kontoinsättning på bankkonto eller gironummer.</t>
  </si>
  <si>
    <t>Tjänsten ska/bör därutöver omfatta att banken ger information till mottagare för vilka information om mottagarens kontonummer saknas, hur mottagaren kan anmäla sitt kontonummer.</t>
  </si>
  <si>
    <t>Leverantören ska/bör ge möjlighet för UM att utöka kredit under avtalstiden.</t>
  </si>
  <si>
    <t>Konton under ett visst toppkonto att ska/bör hämta samma räntevillkor som gäller för toppkontot. Detta innebär att vid en ränteändring på toppkonto uppdateras räntevillkor automatiskt på alla underliggande konton.</t>
  </si>
  <si>
    <t>Leverantören ska/bör erbjuda UM en "intra-day-limit" eller motsvarande vid transaktioner i utländsk valuta med inkommande och avgående flöden samma dag.</t>
  </si>
  <si>
    <t>flödena ska/bör kunna mötas samma valutadag</t>
  </si>
  <si>
    <t>Leverantören ska/bör erbjuda resekonto.</t>
  </si>
  <si>
    <t>Resekontot ska/bör kunna disponeras/belastas av fler än en användare inom respektive juridisk person inom UM.</t>
  </si>
  <si>
    <t>Fakturering av köp som belastas resekonto ska/bör kunna ske månadsvis.</t>
  </si>
  <si>
    <t>Resekontot ska vara anslutet till/kompatibelt med mest förekommande bokningssystem för resor, s.k Global Distribution Systems (GDS).</t>
  </si>
  <si>
    <t>1.5.2 Kontrolluppgift i pappersformat</t>
  </si>
  <si>
    <t>Bör/Ska</t>
  </si>
  <si>
    <t>Val</t>
  </si>
  <si>
    <t>BörSka</t>
  </si>
  <si>
    <t>Bör</t>
  </si>
  <si>
    <t>Ska</t>
  </si>
  <si>
    <t>1.5.3 Kontoutdrag eller annan betalningsstatistik på papper</t>
  </si>
  <si>
    <t>Ja</t>
  </si>
  <si>
    <t>Nej</t>
  </si>
  <si>
    <t>Valutor</t>
  </si>
  <si>
    <t>CHECKRÄKNING (negativt saldo)</t>
  </si>
  <si>
    <t>TILLGODOHAVANDE  KONCERNKONTO (positivt saldo)</t>
  </si>
  <si>
    <t>Ange priser exklusive moms pris per enhet</t>
  </si>
  <si>
    <t>Utvärdering</t>
  </si>
  <si>
    <t>Anbudspris</t>
  </si>
  <si>
    <t>Årliga kostnader</t>
  </si>
  <si>
    <t>Krav / Utförande</t>
  </si>
  <si>
    <t>Kravet Uppfylls</t>
  </si>
  <si>
    <t>Verifikat</t>
  </si>
  <si>
    <t>Kommentar Leverantör</t>
  </si>
  <si>
    <t>Krav-kommentar</t>
  </si>
  <si>
    <t>Uppfylls Ej</t>
  </si>
  <si>
    <t>Beställar kontroll</t>
  </si>
  <si>
    <t>Möjliga abdrag</t>
  </si>
  <si>
    <t>Högsta möjliga pris-avdrag</t>
  </si>
  <si>
    <t>Valuta och räntedatum</t>
  </si>
  <si>
    <t>Möjlig förlängning till</t>
  </si>
  <si>
    <t>Org-nr</t>
  </si>
  <si>
    <t>Leverantör</t>
  </si>
  <si>
    <t>Avropande myndighet</t>
  </si>
  <si>
    <t>Krav-katalogstyp</t>
  </si>
  <si>
    <t>Lönespecar i pappersformat, utskickaded via post</t>
  </si>
  <si>
    <t>Kommentar</t>
  </si>
  <si>
    <t>Annat valuteringskrav</t>
  </si>
  <si>
    <t xml:space="preserve">Annat service/tillgänglighet </t>
  </si>
  <si>
    <t xml:space="preserve">Annat räntevillkor </t>
  </si>
  <si>
    <t xml:space="preserve">Annat bidragsutbetalningar </t>
  </si>
  <si>
    <t xml:space="preserve">Annat lönespecifikation i pappersformat </t>
  </si>
  <si>
    <t>Annat kontrolluppgift i pappersformat</t>
  </si>
  <si>
    <t>Annat kontoutdrag eller annan betalningsstatistik på papper</t>
  </si>
  <si>
    <t>Annat finansiella tjänster</t>
  </si>
  <si>
    <t>Annat resekonto</t>
  </si>
  <si>
    <t>Annat pris</t>
  </si>
  <si>
    <t>Krav- typ*</t>
  </si>
  <si>
    <t>Kravet Uppfylls*</t>
  </si>
  <si>
    <t>Beställar Kontroll*</t>
  </si>
  <si>
    <t>Fribelopp vid negativ ränta (ingen inlåningsavgift utgår)</t>
  </si>
  <si>
    <t>Inlåningsavgift (%)</t>
  </si>
  <si>
    <t>Inlåningsavgifter</t>
  </si>
  <si>
    <t>Kontraktets löptid</t>
  </si>
  <si>
    <t>Sista dag för avropssvar</t>
  </si>
  <si>
    <t>Ökad utvärderingskostnad</t>
  </si>
  <si>
    <t>Kostnadsökning</t>
  </si>
  <si>
    <t>Kostnader per enhet om den erbjuds</t>
  </si>
  <si>
    <t>Bank</t>
  </si>
  <si>
    <t>9999-9999</t>
  </si>
  <si>
    <t>8888-8888</t>
  </si>
  <si>
    <t>Anders Bankmansson</t>
  </si>
  <si>
    <t>Johan Bankmansson</t>
  </si>
  <si>
    <t>Bankmansson@nordea.qq</t>
  </si>
  <si>
    <t>Bankmansson@swedbank.qq</t>
  </si>
  <si>
    <t>Bankvägen 1</t>
  </si>
  <si>
    <t>Bankvägen 2</t>
  </si>
  <si>
    <t>NOK</t>
  </si>
  <si>
    <t>Afghan afghani</t>
  </si>
  <si>
    <t>AFN</t>
  </si>
  <si>
    <t>European euro</t>
  </si>
  <si>
    <t>Albanian lek</t>
  </si>
  <si>
    <t>ALL</t>
  </si>
  <si>
    <t>Algerian dinar</t>
  </si>
  <si>
    <t>DZD</t>
  </si>
  <si>
    <t>United States dollar</t>
  </si>
  <si>
    <t>Angolan kwanza</t>
  </si>
  <si>
    <t>AOA</t>
  </si>
  <si>
    <t>East Caribbean dollar</t>
  </si>
  <si>
    <t>XCD</t>
  </si>
  <si>
    <t>Argentine peso</t>
  </si>
  <si>
    <t>ARS</t>
  </si>
  <si>
    <t>Armenian dram</t>
  </si>
  <si>
    <t>AMD</t>
  </si>
  <si>
    <t>Aruban florin</t>
  </si>
  <si>
    <t>AWG</t>
  </si>
  <si>
    <t>Saint Helena pound</t>
  </si>
  <si>
    <t>SHP</t>
  </si>
  <si>
    <t>Australian dollar</t>
  </si>
  <si>
    <t>AUD</t>
  </si>
  <si>
    <t>Azerbaijan manat</t>
  </si>
  <si>
    <t>AZN</t>
  </si>
  <si>
    <t>Bahamian dollar</t>
  </si>
  <si>
    <t>BSD</t>
  </si>
  <si>
    <t>Bahraini dinar</t>
  </si>
  <si>
    <t>BHD</t>
  </si>
  <si>
    <t>Bangladeshi taka</t>
  </si>
  <si>
    <t>BDT</t>
  </si>
  <si>
    <t>Barbadian dollar</t>
  </si>
  <si>
    <t>BBD</t>
  </si>
  <si>
    <t>Belarusian ruble</t>
  </si>
  <si>
    <t>BYN</t>
  </si>
  <si>
    <t>Belize dollar</t>
  </si>
  <si>
    <t>BZD</t>
  </si>
  <si>
    <t>West African CFA franc</t>
  </si>
  <si>
    <t>XOF</t>
  </si>
  <si>
    <t>Bermudian dollar</t>
  </si>
  <si>
    <t>BMD</t>
  </si>
  <si>
    <t>Bhutanese ngultrum</t>
  </si>
  <si>
    <t>BTN</t>
  </si>
  <si>
    <t>Bolivian boliviano</t>
  </si>
  <si>
    <t>BOB</t>
  </si>
  <si>
    <t>Bosnia and Herzegovina convertible mark</t>
  </si>
  <si>
    <t>BAM</t>
  </si>
  <si>
    <t>Botswana pula</t>
  </si>
  <si>
    <t>BWP</t>
  </si>
  <si>
    <t>Brazilian real</t>
  </si>
  <si>
    <t>BRL</t>
  </si>
  <si>
    <t>Brunei dollar</t>
  </si>
  <si>
    <t>BND</t>
  </si>
  <si>
    <t>Bulgarian lev</t>
  </si>
  <si>
    <t>BGN</t>
  </si>
  <si>
    <t>Burundi franc</t>
  </si>
  <si>
    <t>BIF</t>
  </si>
  <si>
    <t>Cape Verdean escudo</t>
  </si>
  <si>
    <t>CVE</t>
  </si>
  <si>
    <t>Cambodian riel</t>
  </si>
  <si>
    <t>KHR</t>
  </si>
  <si>
    <t>Central African CFA franc</t>
  </si>
  <si>
    <t>XAF</t>
  </si>
  <si>
    <t>Canadian dollar</t>
  </si>
  <si>
    <t>CAD</t>
  </si>
  <si>
    <t>Cayman Islands dollar</t>
  </si>
  <si>
    <t>KYD</t>
  </si>
  <si>
    <t>New Zealand dollar</t>
  </si>
  <si>
    <t>NZD</t>
  </si>
  <si>
    <t>Chilean peso</t>
  </si>
  <si>
    <t>CLP</t>
  </si>
  <si>
    <t>Chinese Yuan Renminbi</t>
  </si>
  <si>
    <t>CNY</t>
  </si>
  <si>
    <t>Colombian peso</t>
  </si>
  <si>
    <t>COP</t>
  </si>
  <si>
    <t>Comorian franc</t>
  </si>
  <si>
    <t>KMF</t>
  </si>
  <si>
    <t>Congolese franc</t>
  </si>
  <si>
    <t>CDF</t>
  </si>
  <si>
    <t>Cook Islands dollar</t>
  </si>
  <si>
    <t>none</t>
  </si>
  <si>
    <t>Costa Rican colon</t>
  </si>
  <si>
    <t>CRC</t>
  </si>
  <si>
    <t>Croatian kuna</t>
  </si>
  <si>
    <t>HRK</t>
  </si>
  <si>
    <t>Cuban peso</t>
  </si>
  <si>
    <t>CUP</t>
  </si>
  <si>
    <t>Netherlands Antillean guilder</t>
  </si>
  <si>
    <t>ANG</t>
  </si>
  <si>
    <t>Czech koruna</t>
  </si>
  <si>
    <t>CZK</t>
  </si>
  <si>
    <t>Danish krone</t>
  </si>
  <si>
    <t>Djiboutian franc</t>
  </si>
  <si>
    <t>DJF</t>
  </si>
  <si>
    <t>Dominican peso</t>
  </si>
  <si>
    <t>DOP</t>
  </si>
  <si>
    <t>Egyptian pound</t>
  </si>
  <si>
    <t>EGP</t>
  </si>
  <si>
    <t>Eritrean nakfa</t>
  </si>
  <si>
    <t>ERN</t>
  </si>
  <si>
    <t>Swazi lilangeni</t>
  </si>
  <si>
    <t>SZL</t>
  </si>
  <si>
    <t>Ethiopian birr</t>
  </si>
  <si>
    <t>ETB</t>
  </si>
  <si>
    <t>Falkland Islands pound</t>
  </si>
  <si>
    <t>FKP</t>
  </si>
  <si>
    <t>Faroese krona</t>
  </si>
  <si>
    <t>Fijian dollar</t>
  </si>
  <si>
    <t>FJD</t>
  </si>
  <si>
    <t>CFP franc</t>
  </si>
  <si>
    <t>XPF</t>
  </si>
  <si>
    <t>Gambian dalasi</t>
  </si>
  <si>
    <t>GMD</t>
  </si>
  <si>
    <t>Georgian lari</t>
  </si>
  <si>
    <t>GEL</t>
  </si>
  <si>
    <t>Ghanaian cedi</t>
  </si>
  <si>
    <t>GHS</t>
  </si>
  <si>
    <t>Gibraltar pound</t>
  </si>
  <si>
    <t>GIP</t>
  </si>
  <si>
    <t>Guatemalan quetzal</t>
  </si>
  <si>
    <t>GTQ</t>
  </si>
  <si>
    <t>Guernsey Pound</t>
  </si>
  <si>
    <t>GGP</t>
  </si>
  <si>
    <t>Guinean franc</t>
  </si>
  <si>
    <t>GNF</t>
  </si>
  <si>
    <t>Guyanese dollar</t>
  </si>
  <si>
    <t>GYD</t>
  </si>
  <si>
    <t>Haitian gourde</t>
  </si>
  <si>
    <t>HTG</t>
  </si>
  <si>
    <t>Honduran lempira</t>
  </si>
  <si>
    <t>HNL</t>
  </si>
  <si>
    <t>Hong Kong dollar</t>
  </si>
  <si>
    <t>HKD</t>
  </si>
  <si>
    <t>Hungarian forint</t>
  </si>
  <si>
    <t>HUF</t>
  </si>
  <si>
    <t>Icelandic krona</t>
  </si>
  <si>
    <t>ISK</t>
  </si>
  <si>
    <t>Indian rupee</t>
  </si>
  <si>
    <t>INR</t>
  </si>
  <si>
    <t>Indonesian rupiah</t>
  </si>
  <si>
    <t>IDR</t>
  </si>
  <si>
    <t>SDR (Special Drawing Right)</t>
  </si>
  <si>
    <t>XDR</t>
  </si>
  <si>
    <t>Iranian rial</t>
  </si>
  <si>
    <t>IRR</t>
  </si>
  <si>
    <t>Iraqi dinar</t>
  </si>
  <si>
    <t>IQD</t>
  </si>
  <si>
    <t>Manx pound</t>
  </si>
  <si>
    <t>IMP</t>
  </si>
  <si>
    <t>Israeli new shekel</t>
  </si>
  <si>
    <t>ILS</t>
  </si>
  <si>
    <t>Jamaican dollar</t>
  </si>
  <si>
    <t>JMD</t>
  </si>
  <si>
    <t>Japanese yen</t>
  </si>
  <si>
    <t>JPY</t>
  </si>
  <si>
    <t>Jersey pound</t>
  </si>
  <si>
    <t>JEP</t>
  </si>
  <si>
    <t>Jordanian dinar</t>
  </si>
  <si>
    <t>JOD</t>
  </si>
  <si>
    <t>Kazakhstani tenge</t>
  </si>
  <si>
    <t>KZT</t>
  </si>
  <si>
    <t>Kenyan shilling</t>
  </si>
  <si>
    <t>KES</t>
  </si>
  <si>
    <t>Kuwaiti dinar</t>
  </si>
  <si>
    <t>KWD</t>
  </si>
  <si>
    <t>Kyrgyzstani som</t>
  </si>
  <si>
    <t>KGS</t>
  </si>
  <si>
    <t>Lao kip</t>
  </si>
  <si>
    <t>LAK</t>
  </si>
  <si>
    <t>Lebanese pound</t>
  </si>
  <si>
    <t>LBP</t>
  </si>
  <si>
    <t>Lesotho loti</t>
  </si>
  <si>
    <t>LSL</t>
  </si>
  <si>
    <t>Liberian dollar</t>
  </si>
  <si>
    <t>LRD</t>
  </si>
  <si>
    <t>Libyan dinar</t>
  </si>
  <si>
    <t>LYD</t>
  </si>
  <si>
    <t>Swiss franc</t>
  </si>
  <si>
    <t>CHF</t>
  </si>
  <si>
    <t>Macanese pataca</t>
  </si>
  <si>
    <t>MOP</t>
  </si>
  <si>
    <t>Malagasy ariary</t>
  </si>
  <si>
    <t>MGA</t>
  </si>
  <si>
    <t>Malawian kwacha</t>
  </si>
  <si>
    <t>MWK</t>
  </si>
  <si>
    <t>Malaysian ringgit</t>
  </si>
  <si>
    <t>MYR</t>
  </si>
  <si>
    <t>Maldivian rufiyaa</t>
  </si>
  <si>
    <t>MVR</t>
  </si>
  <si>
    <t>Mauritanian ouguiya</t>
  </si>
  <si>
    <t>MRU</t>
  </si>
  <si>
    <t>Mauritian rupee</t>
  </si>
  <si>
    <t>MUR</t>
  </si>
  <si>
    <t>Mexican peso</t>
  </si>
  <si>
    <t>MXN</t>
  </si>
  <si>
    <t>Moldovan leu</t>
  </si>
  <si>
    <t>MDL</t>
  </si>
  <si>
    <t>Mongolian tugrik</t>
  </si>
  <si>
    <t>MNT</t>
  </si>
  <si>
    <t>Moroccan dirham</t>
  </si>
  <si>
    <t>MAD</t>
  </si>
  <si>
    <t>Mozambican metical</t>
  </si>
  <si>
    <t>MZN</t>
  </si>
  <si>
    <t>Myanmar kyat</t>
  </si>
  <si>
    <t>MMK</t>
  </si>
  <si>
    <t>Namibian dollar</t>
  </si>
  <si>
    <t>NAD</t>
  </si>
  <si>
    <t>Nepalese rupee</t>
  </si>
  <si>
    <t>NPR</t>
  </si>
  <si>
    <t>Nicaraguan cordoba</t>
  </si>
  <si>
    <t>NIO</t>
  </si>
  <si>
    <t>Nigerian naira</t>
  </si>
  <si>
    <t>NGN</t>
  </si>
  <si>
    <t>North Korean won</t>
  </si>
  <si>
    <t>KPW</t>
  </si>
  <si>
    <t>Macedonian denar</t>
  </si>
  <si>
    <t>MKD</t>
  </si>
  <si>
    <t>Norwegian krone</t>
  </si>
  <si>
    <t>Omani rial</t>
  </si>
  <si>
    <t>OMR</t>
  </si>
  <si>
    <t>Pakistani rupee</t>
  </si>
  <si>
    <t>PKR</t>
  </si>
  <si>
    <t>Papua New Guinean kina</t>
  </si>
  <si>
    <t>PGK</t>
  </si>
  <si>
    <t>Paraguayan guarani</t>
  </si>
  <si>
    <t>PYG</t>
  </si>
  <si>
    <t>Peruvian sol</t>
  </si>
  <si>
    <t>PEN</t>
  </si>
  <si>
    <t>Philippine peso</t>
  </si>
  <si>
    <t>PHP</t>
  </si>
  <si>
    <t>Polish zloty</t>
  </si>
  <si>
    <t>PLN</t>
  </si>
  <si>
    <t>Qatari riyal</t>
  </si>
  <si>
    <t>QAR</t>
  </si>
  <si>
    <t>Romanian leu</t>
  </si>
  <si>
    <t>RON</t>
  </si>
  <si>
    <t>Russian ruble</t>
  </si>
  <si>
    <t>RUB</t>
  </si>
  <si>
    <t>Rwandan franc</t>
  </si>
  <si>
    <t>RWF</t>
  </si>
  <si>
    <t>Samoan tala</t>
  </si>
  <si>
    <t>WST</t>
  </si>
  <si>
    <t>Sao Tome and Principe dobra</t>
  </si>
  <si>
    <t>STN</t>
  </si>
  <si>
    <t>Saudi Arabian riyal</t>
  </si>
  <si>
    <t>SAR</t>
  </si>
  <si>
    <t>Serbian dinar</t>
  </si>
  <si>
    <t>RSD</t>
  </si>
  <si>
    <t>Seychellois rupee</t>
  </si>
  <si>
    <t>SCR</t>
  </si>
  <si>
    <t>Sierra Leonean leone</t>
  </si>
  <si>
    <t>SLL</t>
  </si>
  <si>
    <t>Singapore dollar</t>
  </si>
  <si>
    <t>SGD</t>
  </si>
  <si>
    <t>Solomon Islands dollar</t>
  </si>
  <si>
    <t>SBD</t>
  </si>
  <si>
    <t>Somali shilling</t>
  </si>
  <si>
    <t>SOS</t>
  </si>
  <si>
    <t>South African rand</t>
  </si>
  <si>
    <t>ZAR</t>
  </si>
  <si>
    <t>Pound sterling</t>
  </si>
  <si>
    <t>South Korean won</t>
  </si>
  <si>
    <t>KRW</t>
  </si>
  <si>
    <t>South Sudanese pound</t>
  </si>
  <si>
    <t>SSP</t>
  </si>
  <si>
    <t>Sri Lankan rupee</t>
  </si>
  <si>
    <t>LKR</t>
  </si>
  <si>
    <t>Sudanese pound</t>
  </si>
  <si>
    <t>SDG</t>
  </si>
  <si>
    <t>Surinamese dollar</t>
  </si>
  <si>
    <t>SRD</t>
  </si>
  <si>
    <t>Swedish krona</t>
  </si>
  <si>
    <t>Syrian pound</t>
  </si>
  <si>
    <t>SYP</t>
  </si>
  <si>
    <t>New Taiwan dollar</t>
  </si>
  <si>
    <t>TWD</t>
  </si>
  <si>
    <t>Tajikistani somoni</t>
  </si>
  <si>
    <t>TJS</t>
  </si>
  <si>
    <t>Tanzanian shilling</t>
  </si>
  <si>
    <t>TZS</t>
  </si>
  <si>
    <t>Thai baht</t>
  </si>
  <si>
    <t>THB</t>
  </si>
  <si>
    <t>Tongan pa’anga</t>
  </si>
  <si>
    <t>TOP</t>
  </si>
  <si>
    <t>Trinidad and Tobago dollar</t>
  </si>
  <si>
    <t>TTD</t>
  </si>
  <si>
    <t>Tunisian dinar</t>
  </si>
  <si>
    <t>TND</t>
  </si>
  <si>
    <t>Turkish lira</t>
  </si>
  <si>
    <t>TRY</t>
  </si>
  <si>
    <t>Turkmen manat</t>
  </si>
  <si>
    <t>TMT</t>
  </si>
  <si>
    <t>Ugandan shilling</t>
  </si>
  <si>
    <t>UGX</t>
  </si>
  <si>
    <t>Ukrainian hryvnia</t>
  </si>
  <si>
    <t>UAH</t>
  </si>
  <si>
    <t>UAE dirham</t>
  </si>
  <si>
    <t>AED</t>
  </si>
  <si>
    <t>Uruguayan peso</t>
  </si>
  <si>
    <t>UYU</t>
  </si>
  <si>
    <t>Uzbekistani som</t>
  </si>
  <si>
    <t>UZS</t>
  </si>
  <si>
    <t>Vanuatu vatu</t>
  </si>
  <si>
    <t>VUV</t>
  </si>
  <si>
    <t>Venezuelan bolivar</t>
  </si>
  <si>
    <t>VES</t>
  </si>
  <si>
    <t>Vietnamese dong</t>
  </si>
  <si>
    <t>VND</t>
  </si>
  <si>
    <t>Yemeni rial</t>
  </si>
  <si>
    <t>YER</t>
  </si>
  <si>
    <t>Zambian kwacha</t>
  </si>
  <si>
    <t>ZMW</t>
  </si>
  <si>
    <t>Land</t>
  </si>
  <si>
    <t>Valuta</t>
  </si>
  <si>
    <t>Vanliga</t>
  </si>
  <si>
    <t>TILLGODOHAVANDE 
VALUTAKONTO
(vanliga valutor)</t>
  </si>
  <si>
    <t>TILLGODOHAVANDE 
VALUTAKONTO
(övriga valutor)</t>
  </si>
  <si>
    <t>VECU</t>
  </si>
  <si>
    <t>Data för beräkningar</t>
  </si>
  <si>
    <t>Räntebaser</t>
  </si>
  <si>
    <t>Standardavvikelse</t>
  </si>
  <si>
    <t>Stibor</t>
  </si>
  <si>
    <t>VECI</t>
  </si>
  <si>
    <t>Innehåller negativa räntor</t>
  </si>
  <si>
    <t>NEJ</t>
  </si>
  <si>
    <t>TILLGODOHAVANDE     KONTO Placeringskonto/fondkonto</t>
  </si>
  <si>
    <t>Uppfylls Delvis</t>
  </si>
  <si>
    <t>Anbudets giltighetstid</t>
  </si>
  <si>
    <t>Uppskattad Volym vid anbudsutvärdering - per år</t>
  </si>
  <si>
    <t>Pris för tjänsten daglig samlad elektronisk återredovisning av inbetalningar via fil, 220 dgr per år,  ange ert pris som årligt pris per konto</t>
  </si>
  <si>
    <t>Mervärdesavdrag</t>
  </si>
  <si>
    <t>Erhållet Mervärdesavdrag</t>
  </si>
  <si>
    <t>Förändringar i Utvärderingskostnader</t>
  </si>
  <si>
    <t>Utvärderingssumma, kostnad per år</t>
  </si>
  <si>
    <t>Pris, exklusive moms</t>
  </si>
  <si>
    <t>Bolagsnamn</t>
  </si>
  <si>
    <t>Avdrag och intäkter</t>
  </si>
  <si>
    <t>Ränta på räntebasen den valda dagen</t>
  </si>
  <si>
    <t>Antal strukturer</t>
  </si>
  <si>
    <t>Summa intäkter per år</t>
  </si>
  <si>
    <t>Summa kostnader per år</t>
  </si>
  <si>
    <t>Kostnadsavdrag</t>
  </si>
  <si>
    <t>Utärderingskostnadsökning</t>
  </si>
  <si>
    <t>Ange maxbelopp för checkräkningskredit</t>
  </si>
  <si>
    <t>Snittsaldo - genomsnittlig summa på kontot under ett år</t>
  </si>
  <si>
    <t>3 - Avropet omfattar även nedanstående bolag:</t>
  </si>
  <si>
    <t>Pris per transaktion för utbetalningskort, exklusive porto</t>
  </si>
  <si>
    <t>Pris per avisering till betalningsmottagare, exklusive porto</t>
  </si>
  <si>
    <t>OrgNr</t>
  </si>
  <si>
    <t xml:space="preserve"> Ränta inkl marginal (%)</t>
  </si>
  <si>
    <t>Årsränta inkl marginal (%)</t>
  </si>
  <si>
    <t>Tilllämpas Inlåningsavgift?</t>
  </si>
  <si>
    <t>Beskrivning av utvärdering</t>
  </si>
  <si>
    <t>Kostnadseffekt</t>
  </si>
  <si>
    <t>Tjänsten erbjuds</t>
  </si>
  <si>
    <t>Prisfaktor på konkurrerande anbud</t>
  </si>
  <si>
    <t>Pris Konkurrerande anbud</t>
  </si>
  <si>
    <t>Typ av enhet</t>
  </si>
  <si>
    <t>Antal enhter</t>
  </si>
  <si>
    <r>
      <t xml:space="preserve">Instruktion: Anbudsgivaren ska lämna svar i tabellen i de rutor som är </t>
    </r>
    <r>
      <rPr>
        <b/>
        <sz val="8"/>
        <color theme="6" tint="-0.249977111117893"/>
        <rFont val="Calibri"/>
        <family val="2"/>
        <scheme val="minor"/>
      </rPr>
      <t>grönmarkerade</t>
    </r>
    <r>
      <rPr>
        <b/>
        <sz val="8"/>
        <color theme="1"/>
        <rFont val="Calibri"/>
        <family val="2"/>
        <scheme val="minor"/>
      </rPr>
      <t xml:space="preserve">. </t>
    </r>
    <r>
      <rPr>
        <b/>
        <sz val="8"/>
        <color theme="0" tint="-0.34998626667073579"/>
        <rFont val="Calibri"/>
        <family val="2"/>
        <scheme val="minor"/>
      </rPr>
      <t>(Grå rutor är låsta och kan ej fyllas i)</t>
    </r>
  </si>
  <si>
    <t>Total utvärderingskostnad</t>
  </si>
  <si>
    <t xml:space="preserve">Avropsförfrågan på ramavtal Banktjänster 2018 Betalningstjänster inkl. infrastruktur </t>
  </si>
  <si>
    <t>Räntor och krediter</t>
  </si>
  <si>
    <t>Krav enligt kravkatalog</t>
  </si>
  <si>
    <t>Påslag/avdrag utvärdering</t>
  </si>
  <si>
    <t>Tillkommande tjänster enligt kravkatalog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</si>
</sst>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64" formatCode="_-* #,##0.00\ _k_r_-;\-* #,##0.00\ _k_r_-;_-* &quot;-&quot;??\ _k_r_-;_-@_-"/>
    <numFmt numFmtId="165" formatCode="_-* #,##0\ _k_r_-;\-* #,##0\ _k_r_-;_-* &quot;-&quot;??\ _k_r_-;_-@_-"/>
    <numFmt numFmtId="166" formatCode="0.000"/>
    <numFmt numFmtId="167" formatCode="#,##0\ &quot;kr&quot;"/>
    <numFmt numFmtId="168" formatCode="_-* #,##0.0_-;\-* #,##0.0_-;_-* &quot;-&quot;_-;_-@_-"/>
    <numFmt numFmtId="169" formatCode="\+#,##0"/>
    <numFmt numFmtId="170" formatCode="yyyy\-mm\-dd;@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  <font>
      <b/>
      <sz val="12"/>
      <color indexed="8"/>
      <name val="Verdana"/>
      <family val="2"/>
    </font>
    <font>
      <b/>
      <sz val="10"/>
      <name val="Helv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18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9"/>
      <name val="Calibri"/>
      <family val="2"/>
      <scheme val="minor"/>
    </font>
    <font>
      <sz val="8"/>
      <name val="Arial"/>
      <family val="2"/>
    </font>
    <font>
      <sz val="10"/>
      <color theme="0" tint="-0.34998626667073579"/>
      <name val="Arial"/>
      <family val="2"/>
    </font>
    <font>
      <b/>
      <sz val="9"/>
      <color theme="1"/>
      <name val="Calibri"/>
      <family val="2"/>
      <scheme val="minor"/>
    </font>
    <font>
      <sz val="11"/>
      <name val="Calibri"/>
      <family val="2"/>
    </font>
    <font>
      <sz val="10"/>
      <color theme="0" tint="-0.14999847407452621"/>
      <name val="Arial"/>
      <family val="2"/>
    </font>
    <font>
      <sz val="8"/>
      <color indexed="8"/>
      <name val="Calibri"/>
      <family val="2"/>
      <scheme val="minor"/>
    </font>
    <font>
      <sz val="9"/>
      <color theme="0" tint="-4.9989318521683403E-2"/>
      <name val="Calibri"/>
      <family val="2"/>
      <scheme val="minor"/>
    </font>
    <font>
      <b/>
      <sz val="16"/>
      <name val="Arial"/>
      <family val="2"/>
    </font>
    <font>
      <sz val="8"/>
      <color rgb="FFFF0000"/>
      <name val="Arial"/>
      <family val="2"/>
    </font>
    <font>
      <b/>
      <sz val="8"/>
      <color rgb="FF800000"/>
      <name val="Calibri"/>
      <family val="2"/>
      <scheme val="minor"/>
    </font>
    <font>
      <b/>
      <sz val="8"/>
      <color rgb="FF003300"/>
      <name val="Calibri"/>
      <family val="2"/>
      <scheme val="minor"/>
    </font>
    <font>
      <sz val="10"/>
      <color rgb="FF800000"/>
      <name val="Arial"/>
      <family val="2"/>
    </font>
    <font>
      <sz val="10"/>
      <color rgb="FF003300"/>
      <name val="Arial"/>
      <family val="2"/>
    </font>
    <font>
      <sz val="9"/>
      <color rgb="FF003300"/>
      <name val="Calibri"/>
      <family val="2"/>
      <scheme val="minor"/>
    </font>
    <font>
      <sz val="9"/>
      <color rgb="FF800000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sz val="8"/>
      <color theme="0" tint="-0.34998626667073579"/>
      <name val="Calibri"/>
      <family val="2"/>
      <scheme val="minor"/>
    </font>
    <font>
      <b/>
      <sz val="8"/>
      <color theme="6" tint="-0.249977111117893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800000"/>
      <name val="Calibri"/>
      <family val="2"/>
      <scheme val="minor"/>
    </font>
    <font>
      <sz val="8"/>
      <color rgb="FF800000"/>
      <name val="Calibri"/>
      <family val="2"/>
    </font>
    <font>
      <b/>
      <sz val="14"/>
      <color indexed="8"/>
      <name val="Verdana"/>
      <family val="2"/>
    </font>
    <font>
      <b/>
      <sz val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206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2" fillId="0" borderId="0"/>
    <xf numFmtId="0" fontId="18" fillId="8" borderId="18" applyNumberFormat="0" applyAlignment="0" applyProtection="0">
      <protection locked="0"/>
    </xf>
    <xf numFmtId="0" fontId="26" fillId="0" borderId="0"/>
    <xf numFmtId="0" fontId="1" fillId="0" borderId="0"/>
  </cellStyleXfs>
  <cellXfs count="418"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3" fontId="5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Fill="1" applyProtection="1"/>
    <xf numFmtId="3" fontId="0" fillId="0" borderId="0" xfId="0" applyNumberFormat="1" applyProtection="1"/>
    <xf numFmtId="3" fontId="0" fillId="0" borderId="0" xfId="0" applyNumberFormat="1" applyFill="1" applyBorder="1" applyAlignment="1" applyProtection="1">
      <alignment horizontal="center"/>
    </xf>
    <xf numFmtId="3" fontId="0" fillId="0" borderId="0" xfId="0" applyNumberFormat="1" applyAlignment="1" applyProtection="1">
      <alignment horizontal="center"/>
    </xf>
    <xf numFmtId="0" fontId="7" fillId="0" borderId="0" xfId="0" applyFont="1" applyFill="1" applyBorder="1" applyProtection="1"/>
    <xf numFmtId="0" fontId="6" fillId="3" borderId="0" xfId="0" applyFont="1" applyFill="1" applyProtection="1"/>
    <xf numFmtId="0" fontId="14" fillId="0" borderId="0" xfId="0" applyFont="1"/>
    <xf numFmtId="0" fontId="15" fillId="6" borderId="2" xfId="0" applyFont="1" applyFill="1" applyBorder="1"/>
    <xf numFmtId="0" fontId="16" fillId="6" borderId="12" xfId="0" applyFont="1" applyFill="1" applyBorder="1"/>
    <xf numFmtId="0" fontId="14" fillId="6" borderId="12" xfId="0" applyFont="1" applyFill="1" applyBorder="1"/>
    <xf numFmtId="0" fontId="16" fillId="0" borderId="0" xfId="0" applyFont="1"/>
    <xf numFmtId="0" fontId="14" fillId="6" borderId="4" xfId="0" applyFont="1" applyFill="1" applyBorder="1"/>
    <xf numFmtId="0" fontId="3" fillId="0" borderId="0" xfId="0" applyFont="1"/>
    <xf numFmtId="0" fontId="21" fillId="11" borderId="0" xfId="0" applyFont="1" applyFill="1"/>
    <xf numFmtId="0" fontId="0" fillId="0" borderId="0" xfId="0" applyBorder="1"/>
    <xf numFmtId="0" fontId="0" fillId="0" borderId="16" xfId="0" applyBorder="1"/>
    <xf numFmtId="0" fontId="0" fillId="0" borderId="7" xfId="0" applyBorder="1"/>
    <xf numFmtId="0" fontId="0" fillId="0" borderId="13" xfId="0" applyBorder="1"/>
    <xf numFmtId="3" fontId="5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/>
    <xf numFmtId="0" fontId="7" fillId="0" borderId="0" xfId="0" applyFont="1" applyFill="1" applyProtection="1"/>
    <xf numFmtId="3" fontId="0" fillId="0" borderId="0" xfId="0" applyNumberFormat="1" applyFill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Protection="1"/>
    <xf numFmtId="3" fontId="3" fillId="0" borderId="0" xfId="0" applyNumberFormat="1" applyFont="1" applyFill="1" applyBorder="1" applyAlignment="1" applyProtection="1">
      <alignment horizontal="center" vertical="top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41" fontId="3" fillId="0" borderId="0" xfId="0" applyNumberFormat="1" applyFont="1" applyFill="1" applyBorder="1" applyAlignment="1" applyProtection="1">
      <alignment horizontal="center" vertical="top" wrapText="1"/>
    </xf>
    <xf numFmtId="41" fontId="5" fillId="0" borderId="0" xfId="0" applyNumberFormat="1" applyFont="1" applyFill="1" applyBorder="1" applyAlignment="1" applyProtection="1">
      <alignment horizontal="center" vertical="top" wrapText="1"/>
    </xf>
    <xf numFmtId="41" fontId="5" fillId="0" borderId="0" xfId="0" applyNumberFormat="1" applyFont="1" applyFill="1" applyBorder="1" applyAlignment="1" applyProtection="1">
      <alignment horizontal="left" vertical="top" wrapText="1"/>
    </xf>
    <xf numFmtId="4" fontId="5" fillId="0" borderId="0" xfId="0" applyNumberFormat="1" applyFont="1" applyFill="1" applyBorder="1" applyAlignment="1" applyProtection="1">
      <alignment horizontal="center" vertical="top" wrapText="1"/>
    </xf>
    <xf numFmtId="4" fontId="5" fillId="0" borderId="0" xfId="0" applyNumberFormat="1" applyFont="1" applyFill="1" applyBorder="1" applyAlignment="1" applyProtection="1">
      <alignment horizontal="center" wrapText="1"/>
    </xf>
    <xf numFmtId="4" fontId="4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right" vertical="top" wrapText="1"/>
    </xf>
    <xf numFmtId="0" fontId="14" fillId="10" borderId="23" xfId="0" applyNumberFormat="1" applyFont="1" applyFill="1" applyBorder="1" applyAlignment="1" applyProtection="1">
      <alignment horizontal="left" vertical="center" wrapText="1"/>
      <protection locked="0"/>
    </xf>
    <xf numFmtId="0" fontId="14" fillId="10" borderId="25" xfId="0" applyNumberFormat="1" applyFont="1" applyFill="1" applyBorder="1" applyAlignment="1" applyProtection="1">
      <alignment horizontal="left" vertical="center" wrapText="1"/>
      <protection locked="0"/>
    </xf>
    <xf numFmtId="0" fontId="14" fillId="10" borderId="2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 applyProtection="1">
      <alignment wrapText="1"/>
    </xf>
    <xf numFmtId="0" fontId="9" fillId="0" borderId="0" xfId="0" applyFont="1" applyFill="1" applyBorder="1" applyAlignment="1" applyProtection="1">
      <alignment wrapText="1"/>
    </xf>
    <xf numFmtId="41" fontId="9" fillId="0" borderId="0" xfId="0" applyNumberFormat="1" applyFont="1" applyFill="1" applyBorder="1" applyAlignment="1" applyProtection="1">
      <alignment wrapText="1"/>
    </xf>
    <xf numFmtId="4" fontId="9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3" fontId="0" fillId="0" borderId="0" xfId="0" applyNumberFormat="1" applyFill="1" applyAlignment="1" applyProtection="1">
      <alignment wrapText="1"/>
    </xf>
    <xf numFmtId="41" fontId="0" fillId="0" borderId="0" xfId="0" applyNumberFormat="1" applyFill="1" applyAlignment="1" applyProtection="1">
      <alignment wrapText="1"/>
    </xf>
    <xf numFmtId="4" fontId="0" fillId="0" borderId="0" xfId="0" applyNumberFormat="1" applyFill="1" applyAlignment="1" applyProtection="1">
      <alignment horizontal="center" wrapText="1"/>
    </xf>
    <xf numFmtId="0" fontId="0" fillId="0" borderId="0" xfId="0" applyNumberFormat="1" applyFill="1" applyBorder="1" applyAlignment="1" applyProtection="1">
      <alignment wrapText="1"/>
    </xf>
    <xf numFmtId="41" fontId="14" fillId="7" borderId="23" xfId="0" applyNumberFormat="1" applyFont="1" applyFill="1" applyBorder="1" applyAlignment="1" applyProtection="1">
      <alignment horizontal="center" vertical="center" wrapText="1"/>
      <protection locked="0"/>
    </xf>
    <xf numFmtId="4" fontId="14" fillId="10" borderId="23" xfId="0" applyNumberFormat="1" applyFont="1" applyFill="1" applyBorder="1" applyAlignment="1" applyProtection="1">
      <alignment vertical="center" wrapText="1"/>
      <protection locked="0"/>
    </xf>
    <xf numFmtId="41" fontId="14" fillId="7" borderId="25" xfId="0" applyNumberFormat="1" applyFont="1" applyFill="1" applyBorder="1" applyAlignment="1" applyProtection="1">
      <alignment horizontal="center" vertical="center" wrapText="1"/>
      <protection locked="0"/>
    </xf>
    <xf numFmtId="4" fontId="14" fillId="10" borderId="25" xfId="0" applyNumberFormat="1" applyFont="1" applyFill="1" applyBorder="1" applyAlignment="1" applyProtection="1">
      <alignment vertical="center" wrapText="1"/>
      <protection locked="0"/>
    </xf>
    <xf numFmtId="4" fontId="14" fillId="10" borderId="29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 applyFill="1" applyAlignment="1" applyProtection="1">
      <alignment wrapText="1"/>
    </xf>
    <xf numFmtId="0" fontId="0" fillId="0" borderId="0" xfId="0" applyNumberFormat="1" applyFill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41" fontId="6" fillId="0" borderId="0" xfId="0" applyNumberFormat="1" applyFont="1" applyFill="1" applyAlignment="1" applyProtection="1">
      <alignment wrapText="1"/>
    </xf>
    <xf numFmtId="4" fontId="6" fillId="0" borderId="0" xfId="0" applyNumberFormat="1" applyFont="1" applyFill="1" applyAlignment="1" applyProtection="1">
      <alignment wrapText="1"/>
    </xf>
    <xf numFmtId="0" fontId="6" fillId="0" borderId="0" xfId="0" applyNumberFormat="1" applyFont="1" applyFill="1" applyAlignment="1" applyProtection="1">
      <alignment wrapText="1"/>
    </xf>
    <xf numFmtId="41" fontId="5" fillId="0" borderId="0" xfId="0" applyNumberFormat="1" applyFont="1" applyFill="1" applyBorder="1" applyAlignment="1" applyProtection="1">
      <alignment horizontal="right" vertical="top" wrapText="1"/>
    </xf>
    <xf numFmtId="3" fontId="0" fillId="0" borderId="0" xfId="0" applyNumberFormat="1" applyFill="1" applyAlignment="1" applyProtection="1">
      <alignment horizontal="center" wrapText="1"/>
    </xf>
    <xf numFmtId="41" fontId="0" fillId="0" borderId="0" xfId="0" applyNumberFormat="1" applyFill="1" applyAlignment="1" applyProtection="1">
      <alignment horizontal="center" wrapText="1"/>
    </xf>
    <xf numFmtId="0" fontId="0" fillId="0" borderId="0" xfId="0" applyNumberFormat="1" applyFill="1" applyAlignment="1" applyProtection="1">
      <alignment horizontal="center" wrapText="1"/>
    </xf>
    <xf numFmtId="3" fontId="0" fillId="0" borderId="0" xfId="0" applyNumberFormat="1" applyAlignment="1" applyProtection="1">
      <alignment wrapText="1"/>
    </xf>
    <xf numFmtId="41" fontId="0" fillId="0" borderId="0" xfId="0" applyNumberFormat="1" applyAlignment="1" applyProtection="1">
      <alignment wrapText="1"/>
    </xf>
    <xf numFmtId="3" fontId="0" fillId="0" borderId="0" xfId="0" applyNumberFormat="1" applyFill="1" applyBorder="1" applyAlignment="1" applyProtection="1">
      <alignment wrapText="1"/>
    </xf>
    <xf numFmtId="41" fontId="0" fillId="0" borderId="0" xfId="0" applyNumberFormat="1" applyFill="1" applyBorder="1" applyAlignment="1" applyProtection="1">
      <alignment wrapText="1"/>
    </xf>
    <xf numFmtId="3" fontId="4" fillId="0" borderId="0" xfId="0" applyNumberFormat="1" applyFont="1" applyAlignment="1" applyProtection="1">
      <alignment wrapText="1"/>
    </xf>
    <xf numFmtId="41" fontId="4" fillId="0" borderId="0" xfId="0" applyNumberFormat="1" applyFont="1" applyAlignment="1" applyProtection="1">
      <alignment wrapText="1"/>
    </xf>
    <xf numFmtId="0" fontId="4" fillId="0" borderId="0" xfId="0" applyNumberFormat="1" applyFont="1" applyAlignment="1" applyProtection="1">
      <alignment wrapText="1"/>
    </xf>
    <xf numFmtId="4" fontId="0" fillId="0" borderId="0" xfId="0" applyNumberForma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right" vertical="top" wrapText="1"/>
    </xf>
    <xf numFmtId="0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 wrapText="1"/>
    </xf>
    <xf numFmtId="4" fontId="0" fillId="0" borderId="0" xfId="1" applyNumberFormat="1" applyFont="1" applyFill="1" applyAlignment="1" applyProtection="1">
      <alignment horizontal="center" wrapText="1"/>
    </xf>
    <xf numFmtId="0" fontId="0" fillId="0" borderId="0" xfId="0" applyFill="1" applyAlignment="1" applyProtection="1">
      <alignment horizontal="left" wrapText="1" indent="1"/>
    </xf>
    <xf numFmtId="0" fontId="4" fillId="0" borderId="0" xfId="0" applyFont="1" applyFill="1" applyBorder="1" applyAlignment="1" applyProtection="1">
      <alignment horizontal="left" vertical="top" wrapText="1" indent="1"/>
    </xf>
    <xf numFmtId="3" fontId="0" fillId="0" borderId="0" xfId="0" applyNumberFormat="1" applyFill="1" applyAlignment="1" applyProtection="1">
      <alignment horizontal="left" wrapText="1" indent="1"/>
    </xf>
    <xf numFmtId="0" fontId="6" fillId="0" borderId="0" xfId="0" applyFont="1" applyFill="1" applyAlignment="1" applyProtection="1">
      <alignment horizontal="left" wrapText="1" indent="1"/>
    </xf>
    <xf numFmtId="0" fontId="5" fillId="0" borderId="0" xfId="0" applyFont="1" applyFill="1" applyBorder="1" applyAlignment="1" applyProtection="1">
      <alignment horizontal="left" vertical="top" wrapText="1" indent="1"/>
    </xf>
    <xf numFmtId="9" fontId="4" fillId="0" borderId="0" xfId="0" applyNumberFormat="1" applyFont="1" applyFill="1" applyBorder="1" applyAlignment="1" applyProtection="1">
      <alignment horizontal="left" vertical="top" wrapText="1" indent="1"/>
    </xf>
    <xf numFmtId="0" fontId="0" fillId="0" borderId="0" xfId="0" applyFill="1" applyBorder="1" applyAlignment="1" applyProtection="1">
      <alignment horizontal="left" wrapText="1" indent="1"/>
    </xf>
    <xf numFmtId="0" fontId="0" fillId="0" borderId="0" xfId="0" applyAlignment="1" applyProtection="1">
      <alignment horizontal="left" wrapText="1" indent="1"/>
    </xf>
    <xf numFmtId="3" fontId="3" fillId="4" borderId="10" xfId="0" applyNumberFormat="1" applyFont="1" applyFill="1" applyBorder="1" applyAlignment="1" applyProtection="1">
      <alignment horizontal="center" vertical="center" wrapText="1"/>
    </xf>
    <xf numFmtId="41" fontId="3" fillId="4" borderId="10" xfId="0" applyNumberFormat="1" applyFont="1" applyFill="1" applyBorder="1" applyAlignment="1" applyProtection="1">
      <alignment horizontal="center" vertical="center" wrapText="1"/>
    </xf>
    <xf numFmtId="4" fontId="5" fillId="4" borderId="10" xfId="0" applyNumberFormat="1" applyFont="1" applyFill="1" applyBorder="1" applyAlignment="1" applyProtection="1">
      <alignment horizontal="center" vertical="center" wrapText="1"/>
    </xf>
    <xf numFmtId="0" fontId="4" fillId="4" borderId="10" xfId="0" applyNumberFormat="1" applyFont="1" applyFill="1" applyBorder="1" applyAlignment="1" applyProtection="1">
      <alignment vertical="center" wrapText="1"/>
    </xf>
    <xf numFmtId="0" fontId="7" fillId="4" borderId="9" xfId="0" applyFont="1" applyFill="1" applyBorder="1" applyAlignment="1" applyProtection="1">
      <alignment horizontal="left" vertical="center" wrapText="1" indent="4"/>
    </xf>
    <xf numFmtId="41" fontId="9" fillId="0" borderId="0" xfId="0" applyNumberFormat="1" applyFont="1" applyFill="1" applyBorder="1" applyAlignment="1" applyProtection="1">
      <alignment horizontal="center" wrapText="1"/>
    </xf>
    <xf numFmtId="41" fontId="14" fillId="4" borderId="26" xfId="0" applyNumberFormat="1" applyFont="1" applyFill="1" applyBorder="1" applyAlignment="1" applyProtection="1">
      <alignment horizontal="center" vertical="center" wrapText="1"/>
    </xf>
    <xf numFmtId="41" fontId="14" fillId="4" borderId="27" xfId="0" applyNumberFormat="1" applyFont="1" applyFill="1" applyBorder="1" applyAlignment="1" applyProtection="1">
      <alignment horizontal="center" vertical="center" wrapText="1"/>
    </xf>
    <xf numFmtId="41" fontId="14" fillId="4" borderId="30" xfId="0" applyNumberFormat="1" applyFont="1" applyFill="1" applyBorder="1" applyAlignment="1" applyProtection="1">
      <alignment horizontal="center" vertical="center" wrapText="1"/>
    </xf>
    <xf numFmtId="41" fontId="6" fillId="0" borderId="0" xfId="0" applyNumberFormat="1" applyFont="1" applyFill="1" applyAlignment="1" applyProtection="1">
      <alignment horizontal="center" wrapText="1"/>
    </xf>
    <xf numFmtId="41" fontId="7" fillId="4" borderId="11" xfId="0" applyNumberFormat="1" applyFont="1" applyFill="1" applyBorder="1" applyAlignment="1" applyProtection="1">
      <alignment horizontal="center" vertical="center" wrapText="1"/>
    </xf>
    <xf numFmtId="41" fontId="0" fillId="0" borderId="0" xfId="0" applyNumberFormat="1" applyAlignment="1" applyProtection="1">
      <alignment horizontal="center" wrapText="1"/>
    </xf>
    <xf numFmtId="41" fontId="0" fillId="0" borderId="0" xfId="0" applyNumberFormat="1" applyFill="1" applyBorder="1" applyAlignment="1" applyProtection="1">
      <alignment horizontal="center" wrapText="1"/>
    </xf>
    <xf numFmtId="41" fontId="4" fillId="0" borderId="0" xfId="0" applyNumberFormat="1" applyFont="1" applyAlignment="1" applyProtection="1">
      <alignment horizontal="center" wrapText="1"/>
    </xf>
    <xf numFmtId="0" fontId="3" fillId="0" borderId="15" xfId="0" applyFont="1" applyBorder="1"/>
    <xf numFmtId="0" fontId="3" fillId="0" borderId="16" xfId="0" applyFont="1" applyBorder="1"/>
    <xf numFmtId="4" fontId="19" fillId="6" borderId="31" xfId="5" applyNumberFormat="1" applyFont="1" applyFill="1" applyBorder="1" applyAlignment="1" applyProtection="1">
      <alignment horizontal="center" vertical="center" wrapText="1"/>
    </xf>
    <xf numFmtId="4" fontId="19" fillId="6" borderId="25" xfId="5" applyNumberFormat="1" applyFont="1" applyFill="1" applyBorder="1" applyAlignment="1" applyProtection="1">
      <alignment horizontal="center" vertical="center" wrapText="1"/>
    </xf>
    <xf numFmtId="0" fontId="16" fillId="5" borderId="12" xfId="0" applyFont="1" applyFill="1" applyBorder="1"/>
    <xf numFmtId="0" fontId="14" fillId="5" borderId="12" xfId="0" applyFont="1" applyFill="1" applyBorder="1"/>
    <xf numFmtId="0" fontId="0" fillId="5" borderId="12" xfId="0" applyFill="1" applyBorder="1"/>
    <xf numFmtId="0" fontId="0" fillId="0" borderId="0" xfId="0" applyAlignment="1">
      <alignment horizontal="left" vertical="center" indent="1"/>
    </xf>
    <xf numFmtId="0" fontId="15" fillId="5" borderId="2" xfId="0" applyFont="1" applyFill="1" applyBorder="1" applyAlignment="1">
      <alignment horizontal="left" indent="1"/>
    </xf>
    <xf numFmtId="4" fontId="19" fillId="0" borderId="24" xfId="5" applyNumberFormat="1" applyFont="1" applyFill="1" applyBorder="1" applyAlignment="1" applyProtection="1">
      <alignment horizontal="left" vertical="center" wrapText="1" indent="1"/>
    </xf>
    <xf numFmtId="4" fontId="19" fillId="0" borderId="28" xfId="5" applyNumberFormat="1" applyFont="1" applyFill="1" applyBorder="1" applyAlignment="1" applyProtection="1">
      <alignment horizontal="left" vertical="center" wrapText="1" indent="1"/>
    </xf>
    <xf numFmtId="0" fontId="0" fillId="0" borderId="15" xfId="0" applyBorder="1"/>
    <xf numFmtId="0" fontId="0" fillId="0" borderId="17" xfId="0" applyBorder="1"/>
    <xf numFmtId="0" fontId="24" fillId="0" borderId="0" xfId="0" applyFont="1"/>
    <xf numFmtId="0" fontId="10" fillId="0" borderId="0" xfId="0" applyFont="1" applyAlignment="1">
      <alignment vertical="center" readingOrder="1"/>
    </xf>
    <xf numFmtId="0" fontId="0" fillId="0" borderId="0" xfId="0" applyAlignment="1">
      <alignment vertical="center" readingOrder="1"/>
    </xf>
    <xf numFmtId="0" fontId="0" fillId="0" borderId="0" xfId="0" applyFill="1"/>
    <xf numFmtId="4" fontId="19" fillId="0" borderId="19" xfId="5" applyNumberFormat="1" applyFont="1" applyFill="1" applyBorder="1" applyAlignment="1" applyProtection="1">
      <alignment horizontal="left" vertical="center" wrapText="1" indent="1"/>
    </xf>
    <xf numFmtId="4" fontId="19" fillId="0" borderId="48" xfId="5" applyNumberFormat="1" applyFont="1" applyFill="1" applyBorder="1" applyAlignment="1" applyProtection="1">
      <alignment horizontal="left" vertical="center" wrapText="1" indent="1"/>
    </xf>
    <xf numFmtId="0" fontId="21" fillId="13" borderId="0" xfId="0" applyFont="1" applyFill="1"/>
    <xf numFmtId="167" fontId="25" fillId="6" borderId="48" xfId="5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4" fillId="10" borderId="25" xfId="0" applyFont="1" applyFill="1" applyBorder="1" applyAlignment="1" applyProtection="1">
      <alignment horizontal="center" vertical="center"/>
      <protection locked="0"/>
    </xf>
    <xf numFmtId="0" fontId="14" fillId="10" borderId="29" xfId="0" applyFont="1" applyFill="1" applyBorder="1" applyAlignment="1" applyProtection="1">
      <alignment horizontal="center" vertical="center"/>
      <protection locked="0"/>
    </xf>
    <xf numFmtId="0" fontId="15" fillId="6" borderId="48" xfId="0" applyFont="1" applyFill="1" applyBorder="1" applyAlignment="1">
      <alignment horizontal="left" vertical="center" wrapText="1" indent="1"/>
    </xf>
    <xf numFmtId="0" fontId="19" fillId="6" borderId="31" xfId="5" applyNumberFormat="1" applyFont="1" applyFill="1" applyBorder="1" applyAlignment="1" applyProtection="1">
      <alignment horizontal="center" vertical="center" wrapText="1"/>
    </xf>
    <xf numFmtId="41" fontId="19" fillId="6" borderId="32" xfId="5" applyNumberFormat="1" applyFont="1" applyFill="1" applyBorder="1" applyAlignment="1" applyProtection="1">
      <alignment horizontal="center" vertical="center" wrapText="1"/>
    </xf>
    <xf numFmtId="0" fontId="15" fillId="6" borderId="22" xfId="0" applyFont="1" applyFill="1" applyBorder="1" applyAlignment="1">
      <alignment horizontal="left" vertical="center" wrapText="1" indent="1"/>
    </xf>
    <xf numFmtId="4" fontId="19" fillId="6" borderId="23" xfId="5" applyNumberFormat="1" applyFont="1" applyFill="1" applyBorder="1" applyAlignment="1" applyProtection="1">
      <alignment horizontal="center" vertical="center" wrapText="1"/>
    </xf>
    <xf numFmtId="0" fontId="19" fillId="6" borderId="23" xfId="5" applyNumberFormat="1" applyFont="1" applyFill="1" applyBorder="1" applyAlignment="1" applyProtection="1">
      <alignment horizontal="center" vertical="center" wrapText="1"/>
    </xf>
    <xf numFmtId="41" fontId="19" fillId="6" borderId="26" xfId="5" applyNumberFormat="1" applyFont="1" applyFill="1" applyBorder="1" applyAlignment="1" applyProtection="1">
      <alignment horizontal="center" vertical="center" wrapText="1"/>
    </xf>
    <xf numFmtId="2" fontId="28" fillId="5" borderId="25" xfId="3" applyNumberFormat="1" applyFont="1" applyFill="1" applyBorder="1" applyAlignment="1">
      <alignment horizontal="center" vertical="center" wrapText="1"/>
    </xf>
    <xf numFmtId="0" fontId="17" fillId="0" borderId="0" xfId="0" applyFont="1"/>
    <xf numFmtId="167" fontId="19" fillId="9" borderId="33" xfId="5" applyNumberFormat="1" applyFont="1" applyFill="1" applyBorder="1" applyAlignment="1" applyProtection="1">
      <alignment horizontal="left" vertical="center" wrapText="1" indent="1"/>
    </xf>
    <xf numFmtId="0" fontId="4" fillId="0" borderId="0" xfId="0" applyFont="1" applyFill="1" applyBorder="1" applyAlignment="1" applyProtection="1">
      <alignment horizontal="left" vertical="top" wrapText="1" indent="1"/>
    </xf>
    <xf numFmtId="3" fontId="17" fillId="10" borderId="55" xfId="0" applyNumberFormat="1" applyFont="1" applyFill="1" applyBorder="1" applyAlignment="1" applyProtection="1">
      <alignment horizontal="center" vertical="center" wrapText="1"/>
      <protection locked="0"/>
    </xf>
    <xf numFmtId="3" fontId="17" fillId="10" borderId="30" xfId="0" applyNumberFormat="1" applyFont="1" applyFill="1" applyBorder="1" applyAlignment="1" applyProtection="1">
      <alignment horizontal="center" vertical="center" wrapText="1"/>
      <protection locked="0"/>
    </xf>
    <xf numFmtId="4" fontId="19" fillId="2" borderId="2" xfId="5" applyNumberFormat="1" applyFont="1" applyFill="1" applyBorder="1" applyAlignment="1" applyProtection="1">
      <alignment horizontal="left" vertical="center" wrapText="1" indent="5"/>
    </xf>
    <xf numFmtId="3" fontId="27" fillId="12" borderId="0" xfId="0" applyNumberFormat="1" applyFont="1" applyFill="1" applyAlignment="1">
      <alignment horizontal="center" vertical="center"/>
    </xf>
    <xf numFmtId="0" fontId="0" fillId="0" borderId="6" xfId="0" applyBorder="1"/>
    <xf numFmtId="0" fontId="0" fillId="0" borderId="56" xfId="0" applyBorder="1"/>
    <xf numFmtId="0" fontId="0" fillId="0" borderId="8" xfId="0" applyBorder="1"/>
    <xf numFmtId="0" fontId="21" fillId="11" borderId="1" xfId="0" applyFont="1" applyFill="1" applyBorder="1"/>
    <xf numFmtId="0" fontId="21" fillId="11" borderId="14" xfId="0" applyFont="1" applyFill="1" applyBorder="1"/>
    <xf numFmtId="0" fontId="21" fillId="11" borderId="5" xfId="0" applyFont="1" applyFill="1" applyBorder="1"/>
    <xf numFmtId="3" fontId="17" fillId="5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Protection="1"/>
    <xf numFmtId="167" fontId="25" fillId="6" borderId="31" xfId="5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>
      <alignment horizontal="right" vertical="center" wrapText="1"/>
    </xf>
    <xf numFmtId="0" fontId="12" fillId="0" borderId="0" xfId="3" applyFont="1" applyAlignment="1">
      <alignment wrapText="1"/>
    </xf>
    <xf numFmtId="0" fontId="7" fillId="0" borderId="0" xfId="3" applyFont="1"/>
    <xf numFmtId="37" fontId="27" fillId="12" borderId="34" xfId="0" applyNumberFormat="1" applyFont="1" applyFill="1" applyBorder="1" applyAlignment="1">
      <alignment horizontal="center" vertical="center"/>
    </xf>
    <xf numFmtId="4" fontId="19" fillId="6" borderId="31" xfId="5" applyNumberFormat="1" applyFont="1" applyFill="1" applyBorder="1" applyAlignment="1" applyProtection="1">
      <alignment horizontal="center" vertical="center" wrapText="1"/>
    </xf>
    <xf numFmtId="4" fontId="19" fillId="6" borderId="32" xfId="5" applyNumberFormat="1" applyFont="1" applyFill="1" applyBorder="1" applyAlignment="1" applyProtection="1">
      <alignment horizontal="center" vertical="center" wrapText="1"/>
    </xf>
    <xf numFmtId="4" fontId="19" fillId="6" borderId="37" xfId="5" applyNumberFormat="1" applyFont="1" applyFill="1" applyBorder="1" applyAlignment="1" applyProtection="1">
      <alignment horizontal="center" vertical="center" wrapText="1"/>
    </xf>
    <xf numFmtId="0" fontId="1" fillId="0" borderId="0" xfId="7"/>
    <xf numFmtId="3" fontId="1" fillId="0" borderId="0" xfId="7" applyNumberFormat="1"/>
    <xf numFmtId="4" fontId="19" fillId="5" borderId="31" xfId="5" applyNumberFormat="1" applyFont="1" applyFill="1" applyBorder="1" applyAlignment="1" applyProtection="1">
      <alignment horizontal="center" vertical="center" wrapText="1"/>
    </xf>
    <xf numFmtId="0" fontId="1" fillId="0" borderId="0" xfId="7" applyAlignment="1">
      <alignment horizontal="center" vertical="center"/>
    </xf>
    <xf numFmtId="4" fontId="19" fillId="7" borderId="25" xfId="5" applyNumberFormat="1" applyFont="1" applyFill="1" applyBorder="1" applyAlignment="1" applyProtection="1">
      <alignment horizontal="center" vertical="center" wrapText="1"/>
      <protection locked="0"/>
    </xf>
    <xf numFmtId="4" fontId="19" fillId="7" borderId="46" xfId="5" applyNumberFormat="1" applyFont="1" applyFill="1" applyBorder="1" applyAlignment="1" applyProtection="1">
      <alignment horizontal="center" vertical="center" wrapText="1"/>
      <protection locked="0"/>
    </xf>
    <xf numFmtId="4" fontId="19" fillId="7" borderId="27" xfId="5" applyNumberFormat="1" applyFont="1" applyFill="1" applyBorder="1" applyAlignment="1" applyProtection="1">
      <alignment horizontal="center" vertical="center" wrapText="1"/>
      <protection locked="0"/>
    </xf>
    <xf numFmtId="3" fontId="17" fillId="7" borderId="25" xfId="3" applyNumberFormat="1" applyFont="1" applyFill="1" applyBorder="1" applyAlignment="1" applyProtection="1">
      <alignment horizontal="center" vertical="center"/>
      <protection locked="0"/>
    </xf>
    <xf numFmtId="3" fontId="17" fillId="7" borderId="46" xfId="3" applyNumberFormat="1" applyFont="1" applyFill="1" applyBorder="1" applyAlignment="1" applyProtection="1">
      <alignment horizontal="center" vertical="center"/>
      <protection locked="0"/>
    </xf>
    <xf numFmtId="3" fontId="17" fillId="7" borderId="27" xfId="3" applyNumberFormat="1" applyFont="1" applyFill="1" applyBorder="1" applyAlignment="1" applyProtection="1">
      <alignment horizontal="center" vertical="center"/>
      <protection locked="0"/>
    </xf>
    <xf numFmtId="4" fontId="17" fillId="10" borderId="25" xfId="0" applyNumberFormat="1" applyFont="1" applyFill="1" applyBorder="1" applyAlignment="1" applyProtection="1">
      <alignment horizontal="center" vertical="center" wrapText="1"/>
      <protection locked="0"/>
    </xf>
    <xf numFmtId="4" fontId="17" fillId="5" borderId="25" xfId="0" applyNumberFormat="1" applyFont="1" applyFill="1" applyBorder="1" applyAlignment="1" applyProtection="1">
      <alignment horizontal="center" vertical="center" wrapText="1"/>
      <protection locked="0"/>
    </xf>
    <xf numFmtId="4" fontId="17" fillId="10" borderId="27" xfId="0" applyNumberFormat="1" applyFont="1" applyFill="1" applyBorder="1" applyAlignment="1" applyProtection="1">
      <alignment horizontal="center" vertical="center" wrapText="1"/>
      <protection locked="0"/>
    </xf>
    <xf numFmtId="2" fontId="20" fillId="5" borderId="25" xfId="3" applyNumberFormat="1" applyFont="1" applyFill="1" applyBorder="1" applyAlignment="1">
      <alignment horizontal="center" vertical="center" wrapText="1"/>
    </xf>
    <xf numFmtId="2" fontId="28" fillId="5" borderId="46" xfId="3" applyNumberFormat="1" applyFont="1" applyFill="1" applyBorder="1" applyAlignment="1">
      <alignment horizontal="center" vertical="center" wrapText="1"/>
    </xf>
    <xf numFmtId="2" fontId="28" fillId="5" borderId="27" xfId="3" applyNumberFormat="1" applyFont="1" applyFill="1" applyBorder="1" applyAlignment="1">
      <alignment horizontal="center" vertical="center" wrapText="1"/>
    </xf>
    <xf numFmtId="0" fontId="1" fillId="0" borderId="0" xfId="7" applyAlignment="1">
      <alignment horizontal="left"/>
    </xf>
    <xf numFmtId="2" fontId="17" fillId="10" borderId="31" xfId="0" applyNumberFormat="1" applyFont="1" applyFill="1" applyBorder="1" applyAlignment="1" applyProtection="1">
      <alignment horizontal="center" vertical="center" wrapText="1"/>
      <protection locked="0"/>
    </xf>
    <xf numFmtId="2" fontId="17" fillId="5" borderId="31" xfId="0" applyNumberFormat="1" applyFont="1" applyFill="1" applyBorder="1" applyAlignment="1">
      <alignment horizontal="center" vertical="center" wrapText="1"/>
    </xf>
    <xf numFmtId="2" fontId="20" fillId="5" borderId="31" xfId="0" applyNumberFormat="1" applyFont="1" applyFill="1" applyBorder="1" applyAlignment="1">
      <alignment horizontal="center" vertical="center" wrapText="1"/>
    </xf>
    <xf numFmtId="2" fontId="17" fillId="5" borderId="49" xfId="0" applyNumberFormat="1" applyFont="1" applyFill="1" applyBorder="1" applyAlignment="1">
      <alignment horizontal="center" vertical="center" wrapText="1"/>
    </xf>
    <xf numFmtId="2" fontId="17" fillId="5" borderId="32" xfId="0" applyNumberFormat="1" applyFont="1" applyFill="1" applyBorder="1" applyAlignment="1">
      <alignment horizontal="center" vertical="center" wrapText="1"/>
    </xf>
    <xf numFmtId="1" fontId="17" fillId="5" borderId="25" xfId="0" applyNumberFormat="1" applyFont="1" applyFill="1" applyBorder="1" applyAlignment="1">
      <alignment horizontal="center" vertical="center" wrapText="1"/>
    </xf>
    <xf numFmtId="3" fontId="17" fillId="5" borderId="25" xfId="3" applyNumberFormat="1" applyFont="1" applyFill="1" applyBorder="1" applyAlignment="1">
      <alignment horizontal="center" vertical="center" wrapText="1"/>
    </xf>
    <xf numFmtId="3" fontId="20" fillId="5" borderId="25" xfId="0" applyNumberFormat="1" applyFont="1" applyFill="1" applyBorder="1" applyAlignment="1" applyProtection="1">
      <alignment horizontal="center" vertical="center" wrapText="1"/>
      <protection locked="0"/>
    </xf>
    <xf numFmtId="3" fontId="17" fillId="5" borderId="46" xfId="0" applyNumberFormat="1" applyFont="1" applyFill="1" applyBorder="1" applyAlignment="1" applyProtection="1">
      <alignment horizontal="center" vertical="center" wrapText="1"/>
      <protection locked="0"/>
    </xf>
    <xf numFmtId="3" fontId="17" fillId="5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7" applyFont="1" applyAlignment="1">
      <alignment horizontal="center" vertical="center"/>
    </xf>
    <xf numFmtId="166" fontId="13" fillId="0" borderId="0" xfId="7" applyNumberFormat="1" applyFont="1"/>
    <xf numFmtId="4" fontId="19" fillId="0" borderId="0" xfId="5" applyNumberFormat="1" applyFont="1" applyFill="1" applyBorder="1" applyAlignment="1" applyProtection="1">
      <alignment horizontal="left" vertical="center" wrapText="1" indent="1"/>
    </xf>
    <xf numFmtId="3" fontId="32" fillId="5" borderId="34" xfId="3" applyNumberFormat="1" applyFont="1" applyFill="1" applyBorder="1" applyAlignment="1">
      <alignment horizontal="center" vertical="center"/>
    </xf>
    <xf numFmtId="3" fontId="32" fillId="5" borderId="54" xfId="3" applyNumberFormat="1" applyFont="1" applyFill="1" applyBorder="1" applyAlignment="1">
      <alignment horizontal="center" vertical="center"/>
    </xf>
    <xf numFmtId="3" fontId="32" fillId="5" borderId="35" xfId="3" applyNumberFormat="1" applyFont="1" applyFill="1" applyBorder="1" applyAlignment="1">
      <alignment horizontal="center" vertical="center"/>
    </xf>
    <xf numFmtId="3" fontId="33" fillId="5" borderId="34" xfId="3" applyNumberFormat="1" applyFont="1" applyFill="1" applyBorder="1" applyAlignment="1">
      <alignment horizontal="center" vertical="center"/>
    </xf>
    <xf numFmtId="3" fontId="33" fillId="5" borderId="54" xfId="3" applyNumberFormat="1" applyFont="1" applyFill="1" applyBorder="1" applyAlignment="1">
      <alignment horizontal="center" vertical="center"/>
    </xf>
    <xf numFmtId="3" fontId="33" fillId="5" borderId="35" xfId="3" applyNumberFormat="1" applyFont="1" applyFill="1" applyBorder="1" applyAlignment="1">
      <alignment horizontal="center" vertical="center"/>
    </xf>
    <xf numFmtId="0" fontId="17" fillId="0" borderId="0" xfId="0" applyFont="1" applyBorder="1"/>
    <xf numFmtId="3" fontId="32" fillId="0" borderId="3" xfId="5" applyNumberFormat="1" applyFont="1" applyFill="1" applyBorder="1" applyAlignment="1" applyProtection="1">
      <alignment horizontal="left" vertical="center" wrapText="1" indent="1"/>
    </xf>
    <xf numFmtId="3" fontId="33" fillId="0" borderId="3" xfId="5" applyNumberFormat="1" applyFont="1" applyFill="1" applyBorder="1" applyAlignment="1" applyProtection="1">
      <alignment horizontal="left" vertical="center" wrapText="1" indent="1"/>
    </xf>
    <xf numFmtId="3" fontId="33" fillId="5" borderId="53" xfId="3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7" fontId="34" fillId="5" borderId="25" xfId="0" applyNumberFormat="1" applyFont="1" applyFill="1" applyBorder="1" applyAlignment="1">
      <alignment horizontal="center" vertical="center" wrapText="1"/>
    </xf>
    <xf numFmtId="37" fontId="34" fillId="5" borderId="25" xfId="0" applyNumberFormat="1" applyFont="1" applyFill="1" applyBorder="1" applyAlignment="1">
      <alignment horizontal="center" vertical="center"/>
    </xf>
    <xf numFmtId="37" fontId="34" fillId="5" borderId="29" xfId="0" applyNumberFormat="1" applyFont="1" applyFill="1" applyBorder="1" applyAlignment="1">
      <alignment horizontal="center" vertical="center"/>
    </xf>
    <xf numFmtId="0" fontId="34" fillId="0" borderId="0" xfId="0" applyFont="1"/>
    <xf numFmtId="37" fontId="34" fillId="5" borderId="34" xfId="0" applyNumberFormat="1" applyFont="1" applyFill="1" applyBorder="1" applyAlignment="1">
      <alignment horizontal="center" vertical="center"/>
    </xf>
    <xf numFmtId="37" fontId="35" fillId="5" borderId="27" xfId="0" applyNumberFormat="1" applyFont="1" applyFill="1" applyBorder="1" applyAlignment="1">
      <alignment horizontal="center" vertical="center" wrapText="1"/>
    </xf>
    <xf numFmtId="37" fontId="35" fillId="5" borderId="27" xfId="0" applyNumberFormat="1" applyFont="1" applyFill="1" applyBorder="1" applyAlignment="1">
      <alignment horizontal="center" vertical="center"/>
    </xf>
    <xf numFmtId="37" fontId="35" fillId="5" borderId="30" xfId="0" applyNumberFormat="1" applyFont="1" applyFill="1" applyBorder="1" applyAlignment="1">
      <alignment horizontal="center" vertical="center"/>
    </xf>
    <xf numFmtId="0" fontId="35" fillId="0" borderId="0" xfId="0" applyFont="1"/>
    <xf numFmtId="37" fontId="35" fillId="5" borderId="35" xfId="0" applyNumberFormat="1" applyFont="1" applyFill="1" applyBorder="1" applyAlignment="1">
      <alignment horizontal="center" vertical="center"/>
    </xf>
    <xf numFmtId="4" fontId="17" fillId="5" borderId="25" xfId="3" applyNumberFormat="1" applyFont="1" applyFill="1" applyBorder="1" applyAlignment="1">
      <alignment horizontal="center" vertical="center" wrapText="1"/>
    </xf>
    <xf numFmtId="3" fontId="38" fillId="5" borderId="29" xfId="3" applyNumberFormat="1" applyFont="1" applyFill="1" applyBorder="1" applyAlignment="1">
      <alignment horizontal="center" vertical="center" wrapText="1"/>
    </xf>
    <xf numFmtId="41" fontId="14" fillId="7" borderId="57" xfId="0" applyNumberFormat="1" applyFont="1" applyFill="1" applyBorder="1" applyAlignment="1" applyProtection="1">
      <alignment horizontal="center" vertical="center"/>
      <protection locked="0"/>
    </xf>
    <xf numFmtId="0" fontId="15" fillId="6" borderId="58" xfId="0" applyFont="1" applyFill="1" applyBorder="1" applyAlignment="1">
      <alignment horizontal="left" vertical="center" wrapText="1" indent="1"/>
    </xf>
    <xf numFmtId="0" fontId="19" fillId="6" borderId="59" xfId="5" applyNumberFormat="1" applyFont="1" applyFill="1" applyBorder="1" applyAlignment="1" applyProtection="1">
      <alignment horizontal="center" vertical="center" wrapText="1"/>
    </xf>
    <xf numFmtId="167" fontId="25" fillId="6" borderId="59" xfId="5" applyNumberFormat="1" applyFont="1" applyFill="1" applyBorder="1" applyAlignment="1" applyProtection="1">
      <alignment horizontal="center" vertical="center" wrapText="1"/>
    </xf>
    <xf numFmtId="0" fontId="14" fillId="7" borderId="60" xfId="0" applyFont="1" applyFill="1" applyBorder="1" applyAlignment="1" applyProtection="1">
      <alignment horizontal="left" vertical="center" wrapText="1" indent="1"/>
      <protection locked="0"/>
    </xf>
    <xf numFmtId="0" fontId="14" fillId="7" borderId="61" xfId="0" applyFont="1" applyFill="1" applyBorder="1" applyAlignment="1" applyProtection="1">
      <alignment horizontal="left" vertical="center" wrapText="1" indent="1"/>
      <protection locked="0"/>
    </xf>
    <xf numFmtId="41" fontId="14" fillId="7" borderId="62" xfId="0" applyNumberFormat="1" applyFont="1" applyFill="1" applyBorder="1" applyAlignment="1" applyProtection="1">
      <alignment horizontal="center" vertical="center"/>
      <protection locked="0"/>
    </xf>
    <xf numFmtId="41" fontId="19" fillId="6" borderId="58" xfId="5" applyNumberFormat="1" applyFont="1" applyFill="1" applyBorder="1" applyAlignment="1" applyProtection="1">
      <alignment horizontal="center" vertical="center" wrapText="1"/>
    </xf>
    <xf numFmtId="41" fontId="19" fillId="6" borderId="38" xfId="5" applyNumberFormat="1" applyFont="1" applyFill="1" applyBorder="1" applyAlignment="1" applyProtection="1">
      <alignment horizontal="center" vertical="center" wrapText="1"/>
    </xf>
    <xf numFmtId="3" fontId="37" fillId="5" borderId="60" xfId="0" applyNumberFormat="1" applyFont="1" applyFill="1" applyBorder="1" applyAlignment="1" applyProtection="1">
      <alignment horizontal="center" vertical="center" wrapText="1"/>
    </xf>
    <xf numFmtId="3" fontId="36" fillId="5" borderId="39" xfId="0" applyNumberFormat="1" applyFont="1" applyFill="1" applyBorder="1" applyAlignment="1" applyProtection="1">
      <alignment horizontal="center" vertical="center" wrapText="1"/>
    </xf>
    <xf numFmtId="3" fontId="36" fillId="5" borderId="63" xfId="0" applyNumberFormat="1" applyFont="1" applyFill="1" applyBorder="1" applyAlignment="1" applyProtection="1">
      <alignment horizontal="center" vertical="center" wrapText="1"/>
    </xf>
    <xf numFmtId="0" fontId="17" fillId="7" borderId="57" xfId="0" applyFont="1" applyFill="1" applyBorder="1" applyAlignment="1" applyProtection="1">
      <alignment horizontal="center" vertical="center" wrapText="1"/>
      <protection locked="0"/>
    </xf>
    <xf numFmtId="0" fontId="17" fillId="7" borderId="62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Alignment="1" applyProtection="1">
      <alignment horizontal="left" wrapText="1" indent="1"/>
    </xf>
    <xf numFmtId="3" fontId="37" fillId="5" borderId="64" xfId="0" applyNumberFormat="1" applyFont="1" applyFill="1" applyBorder="1" applyAlignment="1" applyProtection="1">
      <alignment horizontal="center" vertical="center" wrapText="1"/>
    </xf>
    <xf numFmtId="0" fontId="0" fillId="0" borderId="5" xfId="0" applyBorder="1"/>
    <xf numFmtId="167" fontId="19" fillId="6" borderId="59" xfId="5" applyNumberFormat="1" applyFont="1" applyFill="1" applyBorder="1" applyAlignment="1" applyProtection="1">
      <alignment horizontal="center" vertical="center" wrapText="1"/>
    </xf>
    <xf numFmtId="4" fontId="17" fillId="5" borderId="27" xfId="0" applyNumberFormat="1" applyFont="1" applyFill="1" applyBorder="1" applyAlignment="1" applyProtection="1">
      <alignment horizontal="center" vertical="center" wrapText="1"/>
      <protection locked="0"/>
    </xf>
    <xf numFmtId="3" fontId="38" fillId="5" borderId="30" xfId="3" applyNumberFormat="1" applyFont="1" applyFill="1" applyBorder="1" applyAlignment="1">
      <alignment horizontal="center" vertical="center" wrapText="1"/>
    </xf>
    <xf numFmtId="37" fontId="27" fillId="12" borderId="35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/>
    <xf numFmtId="0" fontId="14" fillId="2" borderId="22" xfId="0" applyFont="1" applyFill="1" applyBorder="1" applyAlignment="1" applyProtection="1">
      <alignment horizontal="left" vertical="center" wrapText="1" indent="1"/>
    </xf>
    <xf numFmtId="0" fontId="14" fillId="2" borderId="23" xfId="0" applyFont="1" applyFill="1" applyBorder="1" applyAlignment="1" applyProtection="1">
      <alignment horizontal="center" vertical="center" wrapText="1"/>
    </xf>
    <xf numFmtId="0" fontId="14" fillId="2" borderId="24" xfId="0" applyFont="1" applyFill="1" applyBorder="1" applyAlignment="1" applyProtection="1">
      <alignment horizontal="left" vertical="center" wrapText="1" indent="1"/>
    </xf>
    <xf numFmtId="0" fontId="14" fillId="2" borderId="25" xfId="0" applyFont="1" applyFill="1" applyBorder="1" applyAlignment="1" applyProtection="1">
      <alignment horizontal="center" vertical="center" wrapText="1"/>
    </xf>
    <xf numFmtId="0" fontId="14" fillId="2" borderId="28" xfId="0" applyFont="1" applyFill="1" applyBorder="1" applyAlignment="1" applyProtection="1">
      <alignment horizontal="left" vertical="center" wrapText="1" indent="1"/>
    </xf>
    <xf numFmtId="0" fontId="14" fillId="2" borderId="29" xfId="0" applyFont="1" applyFill="1" applyBorder="1" applyAlignment="1" applyProtection="1">
      <alignment horizontal="center" vertical="center" wrapText="1"/>
    </xf>
    <xf numFmtId="4" fontId="19" fillId="5" borderId="25" xfId="5" applyNumberFormat="1" applyFont="1" applyFill="1" applyBorder="1" applyAlignment="1" applyProtection="1">
      <alignment horizontal="center" vertical="center" wrapText="1"/>
    </xf>
    <xf numFmtId="3" fontId="17" fillId="5" borderId="25" xfId="3" applyNumberFormat="1" applyFont="1" applyFill="1" applyBorder="1" applyAlignment="1" applyProtection="1">
      <alignment horizontal="center" vertical="center"/>
    </xf>
    <xf numFmtId="3" fontId="17" fillId="5" borderId="25" xfId="0" applyNumberFormat="1" applyFont="1" applyFill="1" applyBorder="1" applyAlignment="1" applyProtection="1">
      <alignment horizontal="center" vertical="center" wrapText="1"/>
    </xf>
    <xf numFmtId="4" fontId="17" fillId="5" borderId="25" xfId="0" applyNumberFormat="1" applyFont="1" applyFill="1" applyBorder="1" applyAlignment="1" applyProtection="1">
      <alignment horizontal="center" vertical="center" wrapText="1"/>
    </xf>
    <xf numFmtId="2" fontId="28" fillId="5" borderId="25" xfId="3" applyNumberFormat="1" applyFont="1" applyFill="1" applyBorder="1" applyAlignment="1" applyProtection="1">
      <alignment horizontal="center" vertical="center" wrapText="1"/>
    </xf>
    <xf numFmtId="2" fontId="20" fillId="5" borderId="25" xfId="3" applyNumberFormat="1" applyFont="1" applyFill="1" applyBorder="1" applyAlignment="1" applyProtection="1">
      <alignment horizontal="center" vertical="center" wrapText="1"/>
    </xf>
    <xf numFmtId="2" fontId="17" fillId="5" borderId="31" xfId="0" applyNumberFormat="1" applyFont="1" applyFill="1" applyBorder="1" applyAlignment="1" applyProtection="1">
      <alignment horizontal="center" vertical="center" wrapText="1"/>
    </xf>
    <xf numFmtId="2" fontId="17" fillId="5" borderId="25" xfId="0" applyNumberFormat="1" applyFont="1" applyFill="1" applyBorder="1" applyAlignment="1" applyProtection="1">
      <alignment horizontal="center" vertical="center" wrapText="1"/>
    </xf>
    <xf numFmtId="3" fontId="17" fillId="5" borderId="55" xfId="0" applyNumberFormat="1" applyFont="1" applyFill="1" applyBorder="1" applyAlignment="1" applyProtection="1">
      <alignment horizontal="center" vertical="center" wrapText="1"/>
    </xf>
    <xf numFmtId="0" fontId="17" fillId="5" borderId="0" xfId="0" applyFont="1" applyFill="1" applyProtection="1"/>
    <xf numFmtId="0" fontId="17" fillId="0" borderId="0" xfId="0" applyFont="1" applyProtection="1"/>
    <xf numFmtId="3" fontId="32" fillId="5" borderId="34" xfId="3" applyNumberFormat="1" applyFont="1" applyFill="1" applyBorder="1" applyAlignment="1" applyProtection="1">
      <alignment horizontal="center" vertical="center"/>
    </xf>
    <xf numFmtId="3" fontId="33" fillId="5" borderId="34" xfId="3" applyNumberFormat="1" applyFont="1" applyFill="1" applyBorder="1" applyAlignment="1" applyProtection="1">
      <alignment horizontal="center" vertical="center"/>
    </xf>
    <xf numFmtId="2" fontId="17" fillId="10" borderId="25" xfId="0" applyNumberFormat="1" applyFont="1" applyFill="1" applyBorder="1" applyAlignment="1" applyProtection="1">
      <alignment horizontal="center" vertical="center" wrapText="1"/>
      <protection locked="0"/>
    </xf>
    <xf numFmtId="168" fontId="29" fillId="5" borderId="57" xfId="0" applyNumberFormat="1" applyFont="1" applyFill="1" applyBorder="1" applyAlignment="1" applyProtection="1">
      <alignment vertical="center"/>
      <protection locked="0"/>
    </xf>
    <xf numFmtId="168" fontId="29" fillId="5" borderId="62" xfId="0" applyNumberFormat="1" applyFont="1" applyFill="1" applyBorder="1" applyAlignment="1" applyProtection="1">
      <alignment vertical="center"/>
      <protection locked="0"/>
    </xf>
    <xf numFmtId="3" fontId="29" fillId="5" borderId="60" xfId="0" applyNumberFormat="1" applyFont="1" applyFill="1" applyBorder="1" applyAlignment="1" applyProtection="1">
      <alignment horizontal="center" vertical="center" wrapText="1"/>
    </xf>
    <xf numFmtId="3" fontId="29" fillId="5" borderId="39" xfId="0" applyNumberFormat="1" applyFont="1" applyFill="1" applyBorder="1" applyAlignment="1" applyProtection="1">
      <alignment horizontal="center" vertical="center" wrapText="1"/>
    </xf>
    <xf numFmtId="3" fontId="29" fillId="5" borderId="61" xfId="0" applyNumberFormat="1" applyFont="1" applyFill="1" applyBorder="1" applyAlignment="1" applyProtection="1">
      <alignment horizontal="center" vertical="center" wrapText="1"/>
    </xf>
    <xf numFmtId="3" fontId="29" fillId="5" borderId="63" xfId="0" applyNumberFormat="1" applyFont="1" applyFill="1" applyBorder="1" applyAlignment="1" applyProtection="1">
      <alignment horizontal="center" vertical="center" wrapText="1"/>
    </xf>
    <xf numFmtId="49" fontId="17" fillId="10" borderId="31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31" xfId="0" applyNumberFormat="1" applyFont="1" applyFill="1" applyBorder="1" applyAlignment="1" applyProtection="1">
      <alignment horizontal="center" vertical="center" wrapText="1"/>
    </xf>
    <xf numFmtId="49" fontId="17" fillId="10" borderId="29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29" xfId="0" applyNumberFormat="1" applyFont="1" applyFill="1" applyBorder="1" applyAlignment="1" applyProtection="1">
      <alignment horizontal="center" vertical="center" wrapText="1"/>
    </xf>
    <xf numFmtId="49" fontId="17" fillId="10" borderId="34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34" xfId="0" applyNumberFormat="1" applyFont="1" applyFill="1" applyBorder="1" applyAlignment="1" applyProtection="1">
      <alignment horizontal="center" vertical="center" wrapText="1"/>
    </xf>
    <xf numFmtId="49" fontId="17" fillId="10" borderId="50" xfId="0" applyNumberFormat="1" applyFont="1" applyFill="1" applyBorder="1" applyAlignment="1" applyProtection="1">
      <alignment horizontal="center" vertical="center" wrapText="1"/>
      <protection locked="0"/>
    </xf>
    <xf numFmtId="49" fontId="17" fillId="10" borderId="30" xfId="0" applyNumberFormat="1" applyFont="1" applyFill="1" applyBorder="1" applyAlignment="1" applyProtection="1">
      <alignment horizontal="center" vertical="center" wrapText="1"/>
      <protection locked="0"/>
    </xf>
    <xf numFmtId="1" fontId="17" fillId="5" borderId="27" xfId="0" applyNumberFormat="1" applyFont="1" applyFill="1" applyBorder="1" applyAlignment="1">
      <alignment horizontal="center" vertical="center" wrapText="1"/>
    </xf>
    <xf numFmtId="49" fontId="17" fillId="10" borderId="49" xfId="0" applyNumberFormat="1" applyFont="1" applyFill="1" applyBorder="1" applyAlignment="1" applyProtection="1">
      <alignment horizontal="center" vertical="center" wrapText="1"/>
      <protection locked="0"/>
    </xf>
    <xf numFmtId="49" fontId="17" fillId="10" borderId="32" xfId="0" applyNumberFormat="1" applyFont="1" applyFill="1" applyBorder="1" applyAlignment="1" applyProtection="1">
      <alignment horizontal="center" vertical="center" wrapText="1"/>
      <protection locked="0"/>
    </xf>
    <xf numFmtId="49" fontId="20" fillId="10" borderId="29" xfId="0" applyNumberFormat="1" applyFont="1" applyFill="1" applyBorder="1" applyAlignment="1" applyProtection="1">
      <alignment horizontal="center" vertical="center" wrapText="1"/>
      <protection locked="0"/>
    </xf>
    <xf numFmtId="1" fontId="17" fillId="5" borderId="25" xfId="0" applyNumberFormat="1" applyFont="1" applyFill="1" applyBorder="1" applyAlignment="1" applyProtection="1">
      <alignment horizontal="center" vertical="center" wrapText="1"/>
    </xf>
    <xf numFmtId="2" fontId="20" fillId="10" borderId="25" xfId="3" applyNumberFormat="1" applyFont="1" applyFill="1" applyBorder="1" applyAlignment="1" applyProtection="1">
      <alignment horizontal="center" vertical="center" wrapText="1"/>
      <protection locked="0"/>
    </xf>
    <xf numFmtId="2" fontId="17" fillId="10" borderId="25" xfId="3" applyNumberFormat="1" applyFont="1" applyFill="1" applyBorder="1" applyAlignment="1" applyProtection="1">
      <alignment horizontal="center" vertical="center" wrapText="1"/>
      <protection locked="0"/>
    </xf>
    <xf numFmtId="2" fontId="17" fillId="10" borderId="46" xfId="3" applyNumberFormat="1" applyFont="1" applyFill="1" applyBorder="1" applyAlignment="1" applyProtection="1">
      <alignment horizontal="center" vertical="center" wrapText="1"/>
      <protection locked="0"/>
    </xf>
    <xf numFmtId="2" fontId="17" fillId="10" borderId="27" xfId="3" applyNumberFormat="1" applyFont="1" applyFill="1" applyBorder="1" applyAlignment="1" applyProtection="1">
      <alignment horizontal="center" vertical="center" wrapText="1"/>
      <protection locked="0"/>
    </xf>
    <xf numFmtId="49" fontId="20" fillId="10" borderId="31" xfId="0" applyNumberFormat="1" applyFont="1" applyFill="1" applyBorder="1" applyAlignment="1" applyProtection="1">
      <alignment horizontal="center" vertical="center" wrapText="1"/>
      <protection locked="0"/>
    </xf>
    <xf numFmtId="3" fontId="17" fillId="5" borderId="25" xfId="1" applyNumberFormat="1" applyFont="1" applyFill="1" applyBorder="1" applyAlignment="1">
      <alignment horizontal="center" vertical="center" wrapText="1"/>
    </xf>
    <xf numFmtId="49" fontId="40" fillId="7" borderId="25" xfId="0" applyNumberFormat="1" applyFont="1" applyFill="1" applyBorder="1" applyAlignment="1" applyProtection="1">
      <alignment horizontal="center" vertical="center" wrapText="1"/>
      <protection locked="0"/>
    </xf>
    <xf numFmtId="49" fontId="40" fillId="5" borderId="25" xfId="0" applyNumberFormat="1" applyFont="1" applyFill="1" applyBorder="1" applyAlignment="1" applyProtection="1">
      <alignment horizontal="center" vertical="center" wrapText="1"/>
    </xf>
    <xf numFmtId="49" fontId="40" fillId="7" borderId="27" xfId="0" applyNumberFormat="1" applyFont="1" applyFill="1" applyBorder="1" applyAlignment="1" applyProtection="1">
      <alignment horizontal="center" vertical="center" wrapText="1"/>
      <protection locked="0"/>
    </xf>
    <xf numFmtId="4" fontId="19" fillId="6" borderId="36" xfId="5" applyNumberFormat="1" applyFont="1" applyFill="1" applyBorder="1" applyAlignment="1" applyProtection="1">
      <alignment horizontal="center" vertical="top" wrapText="1"/>
    </xf>
    <xf numFmtId="0" fontId="14" fillId="7" borderId="24" xfId="0" applyFont="1" applyFill="1" applyBorder="1" applyAlignment="1" applyProtection="1">
      <alignment horizontal="left" vertical="center" wrapText="1" indent="1"/>
      <protection locked="0"/>
    </xf>
    <xf numFmtId="0" fontId="14" fillId="7" borderId="25" xfId="0" applyFont="1" applyFill="1" applyBorder="1" applyAlignment="1" applyProtection="1">
      <alignment horizontal="center" vertical="center" wrapText="1"/>
      <protection locked="0"/>
    </xf>
    <xf numFmtId="0" fontId="14" fillId="7" borderId="28" xfId="0" applyFont="1" applyFill="1" applyBorder="1" applyAlignment="1" applyProtection="1">
      <alignment horizontal="left" vertical="center" wrapText="1" indent="1"/>
      <protection locked="0"/>
    </xf>
    <xf numFmtId="0" fontId="14" fillId="7" borderId="29" xfId="0" applyFont="1" applyFill="1" applyBorder="1" applyAlignment="1" applyProtection="1">
      <alignment horizontal="center" vertical="center" wrapText="1"/>
      <protection locked="0"/>
    </xf>
    <xf numFmtId="0" fontId="29" fillId="5" borderId="57" xfId="0" applyFont="1" applyFill="1" applyBorder="1" applyAlignment="1" applyProtection="1">
      <alignment horizontal="center" vertical="center" wrapText="1"/>
      <protection locked="0"/>
    </xf>
    <xf numFmtId="0" fontId="39" fillId="5" borderId="57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9" fillId="5" borderId="62" xfId="0" applyFont="1" applyFill="1" applyBorder="1" applyAlignment="1" applyProtection="1">
      <alignment horizontal="center" vertical="center" wrapText="1"/>
      <protection locked="0"/>
    </xf>
    <xf numFmtId="0" fontId="39" fillId="5" borderId="62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14" fillId="2" borderId="33" xfId="0" applyFont="1" applyFill="1" applyBorder="1" applyAlignment="1" applyProtection="1">
      <alignment horizontal="center" vertical="center" wrapText="1"/>
    </xf>
    <xf numFmtId="0" fontId="0" fillId="0" borderId="33" xfId="0" applyBorder="1" applyProtection="1"/>
    <xf numFmtId="0" fontId="0" fillId="0" borderId="0" xfId="0" applyAlignment="1" applyProtection="1">
      <alignment vertical="center" readingOrder="1"/>
    </xf>
    <xf numFmtId="0" fontId="43" fillId="0" borderId="0" xfId="0" applyFont="1"/>
    <xf numFmtId="0" fontId="44" fillId="0" borderId="0" xfId="0" applyFont="1"/>
    <xf numFmtId="0" fontId="45" fillId="0" borderId="0" xfId="0" applyFont="1" applyAlignment="1">
      <alignment horizontal="left" indent="1"/>
    </xf>
    <xf numFmtId="0" fontId="0" fillId="5" borderId="4" xfId="0" applyFill="1" applyBorder="1"/>
    <xf numFmtId="167" fontId="19" fillId="9" borderId="28" xfId="5" applyNumberFormat="1" applyFont="1" applyFill="1" applyBorder="1" applyAlignment="1" applyProtection="1">
      <alignment horizontal="left" vertical="center" wrapText="1" indent="1"/>
    </xf>
    <xf numFmtId="167" fontId="19" fillId="9" borderId="29" xfId="5" applyNumberFormat="1" applyFont="1" applyFill="1" applyBorder="1" applyAlignment="1" applyProtection="1">
      <alignment horizontal="left" vertical="center" wrapText="1" indent="1"/>
    </xf>
    <xf numFmtId="0" fontId="17" fillId="7" borderId="29" xfId="0" applyFont="1" applyFill="1" applyBorder="1" applyAlignment="1" applyProtection="1">
      <alignment horizontal="left" vertical="center" wrapText="1" indent="1"/>
      <protection locked="0"/>
    </xf>
    <xf numFmtId="0" fontId="17" fillId="7" borderId="30" xfId="0" applyFont="1" applyFill="1" applyBorder="1" applyAlignment="1" applyProtection="1">
      <alignment horizontal="left" vertical="center" wrapText="1" indent="1"/>
      <protection locked="0"/>
    </xf>
    <xf numFmtId="167" fontId="19" fillId="9" borderId="48" xfId="5" applyNumberFormat="1" applyFont="1" applyFill="1" applyBorder="1" applyAlignment="1" applyProtection="1">
      <alignment horizontal="left" vertical="center" wrapText="1" indent="1"/>
    </xf>
    <xf numFmtId="167" fontId="19" fillId="9" borderId="31" xfId="5" applyNumberFormat="1" applyFont="1" applyFill="1" applyBorder="1" applyAlignment="1" applyProtection="1">
      <alignment horizontal="left" vertical="center" wrapText="1" indent="1"/>
    </xf>
    <xf numFmtId="0" fontId="17" fillId="7" borderId="31" xfId="0" applyFont="1" applyFill="1" applyBorder="1" applyAlignment="1" applyProtection="1">
      <alignment horizontal="left" vertical="center" wrapText="1" indent="1"/>
      <protection locked="0"/>
    </xf>
    <xf numFmtId="0" fontId="17" fillId="7" borderId="32" xfId="0" applyFont="1" applyFill="1" applyBorder="1" applyAlignment="1" applyProtection="1">
      <alignment horizontal="left" vertical="center" wrapText="1" indent="1"/>
      <protection locked="0"/>
    </xf>
    <xf numFmtId="14" fontId="14" fillId="7" borderId="31" xfId="0" applyNumberFormat="1" applyFont="1" applyFill="1" applyBorder="1" applyAlignment="1" applyProtection="1">
      <alignment horizontal="left" vertical="center" indent="1"/>
      <protection locked="0"/>
    </xf>
    <xf numFmtId="14" fontId="14" fillId="7" borderId="32" xfId="0" applyNumberFormat="1" applyFont="1" applyFill="1" applyBorder="1" applyAlignment="1" applyProtection="1">
      <alignment horizontal="left" vertical="center" indent="1"/>
      <protection locked="0"/>
    </xf>
    <xf numFmtId="14" fontId="14" fillId="7" borderId="25" xfId="0" applyNumberFormat="1" applyFont="1" applyFill="1" applyBorder="1" applyAlignment="1" applyProtection="1">
      <alignment horizontal="left" vertical="center" indent="1"/>
      <protection locked="0"/>
    </xf>
    <xf numFmtId="14" fontId="14" fillId="7" borderId="27" xfId="0" applyNumberFormat="1" applyFont="1" applyFill="1" applyBorder="1" applyAlignment="1" applyProtection="1">
      <alignment horizontal="left" vertical="center" indent="1"/>
      <protection locked="0"/>
    </xf>
    <xf numFmtId="14" fontId="14" fillId="7" borderId="29" xfId="0" applyNumberFormat="1" applyFont="1" applyFill="1" applyBorder="1" applyAlignment="1" applyProtection="1">
      <alignment horizontal="left" vertical="center" indent="1"/>
      <protection locked="0"/>
    </xf>
    <xf numFmtId="14" fontId="14" fillId="7" borderId="30" xfId="0" applyNumberFormat="1" applyFont="1" applyFill="1" applyBorder="1" applyAlignment="1" applyProtection="1">
      <alignment horizontal="left" vertical="center" indent="1"/>
      <protection locked="0"/>
    </xf>
    <xf numFmtId="167" fontId="19" fillId="9" borderId="24" xfId="5" applyNumberFormat="1" applyFont="1" applyFill="1" applyBorder="1" applyAlignment="1" applyProtection="1">
      <alignment horizontal="left" vertical="center" wrapText="1" indent="1"/>
    </xf>
    <xf numFmtId="167" fontId="19" fillId="9" borderId="25" xfId="5" applyNumberFormat="1" applyFont="1" applyFill="1" applyBorder="1" applyAlignment="1" applyProtection="1">
      <alignment horizontal="left" vertical="center" wrapText="1" indent="1"/>
    </xf>
    <xf numFmtId="0" fontId="17" fillId="10" borderId="50" xfId="0" applyFont="1" applyFill="1" applyBorder="1" applyAlignment="1" applyProtection="1">
      <alignment horizontal="left" vertical="center" wrapText="1" indent="1"/>
      <protection locked="0"/>
    </xf>
    <xf numFmtId="0" fontId="17" fillId="10" borderId="44" xfId="0" applyFont="1" applyFill="1" applyBorder="1" applyAlignment="1" applyProtection="1">
      <alignment horizontal="left" vertical="center" wrapText="1" indent="1"/>
      <protection locked="0"/>
    </xf>
    <xf numFmtId="0" fontId="17" fillId="10" borderId="45" xfId="0" applyFont="1" applyFill="1" applyBorder="1" applyAlignment="1" applyProtection="1">
      <alignment horizontal="left" vertical="center" wrapText="1" indent="1"/>
      <protection locked="0"/>
    </xf>
    <xf numFmtId="0" fontId="17" fillId="10" borderId="31" xfId="0" applyFont="1" applyFill="1" applyBorder="1" applyAlignment="1" applyProtection="1">
      <alignment horizontal="left" vertical="center" wrapText="1" indent="1"/>
      <protection locked="0"/>
    </xf>
    <xf numFmtId="0" fontId="17" fillId="10" borderId="32" xfId="0" applyFont="1" applyFill="1" applyBorder="1" applyAlignment="1" applyProtection="1">
      <alignment horizontal="left" vertical="center" wrapText="1" indent="1"/>
      <protection locked="0"/>
    </xf>
    <xf numFmtId="0" fontId="17" fillId="7" borderId="25" xfId="0" applyFont="1" applyFill="1" applyBorder="1" applyAlignment="1" applyProtection="1">
      <alignment horizontal="left" vertical="center" wrapText="1" indent="1"/>
      <protection locked="0"/>
    </xf>
    <xf numFmtId="0" fontId="17" fillId="7" borderId="27" xfId="0" applyFont="1" applyFill="1" applyBorder="1" applyAlignment="1" applyProtection="1">
      <alignment horizontal="left" vertical="center" wrapText="1" indent="1"/>
      <protection locked="0"/>
    </xf>
    <xf numFmtId="0" fontId="17" fillId="7" borderId="53" xfId="0" applyFont="1" applyFill="1" applyBorder="1" applyAlignment="1" applyProtection="1">
      <alignment horizontal="left" vertical="center" wrapText="1" indent="1"/>
      <protection locked="0"/>
    </xf>
    <xf numFmtId="0" fontId="17" fillId="7" borderId="34" xfId="0" applyFont="1" applyFill="1" applyBorder="1" applyAlignment="1" applyProtection="1">
      <alignment horizontal="left" vertical="center" wrapText="1" indent="1"/>
      <protection locked="0"/>
    </xf>
    <xf numFmtId="0" fontId="17" fillId="7" borderId="35" xfId="0" applyFont="1" applyFill="1" applyBorder="1" applyAlignment="1" applyProtection="1">
      <alignment horizontal="left" vertical="center" wrapText="1" indent="1"/>
      <protection locked="0"/>
    </xf>
    <xf numFmtId="0" fontId="17" fillId="10" borderId="25" xfId="0" applyFont="1" applyFill="1" applyBorder="1" applyAlignment="1" applyProtection="1">
      <alignment horizontal="left" vertical="center" wrapText="1" indent="1"/>
      <protection locked="0"/>
    </xf>
    <xf numFmtId="0" fontId="17" fillId="10" borderId="27" xfId="0" applyFont="1" applyFill="1" applyBorder="1" applyAlignment="1" applyProtection="1">
      <alignment horizontal="left" vertical="center" wrapText="1" indent="1"/>
      <protection locked="0"/>
    </xf>
    <xf numFmtId="0" fontId="17" fillId="10" borderId="46" xfId="0" applyFont="1" applyFill="1" applyBorder="1" applyAlignment="1" applyProtection="1">
      <alignment horizontal="left" vertical="center" wrapText="1" indent="1"/>
      <protection locked="0"/>
    </xf>
    <xf numFmtId="0" fontId="17" fillId="10" borderId="20" xfId="0" applyFont="1" applyFill="1" applyBorder="1" applyAlignment="1" applyProtection="1">
      <alignment horizontal="left" vertical="center" wrapText="1" indent="1"/>
      <protection locked="0"/>
    </xf>
    <xf numFmtId="0" fontId="17" fillId="10" borderId="21" xfId="0" applyFont="1" applyFill="1" applyBorder="1" applyAlignment="1" applyProtection="1">
      <alignment horizontal="left" vertical="center" wrapText="1" indent="1"/>
      <protection locked="0"/>
    </xf>
    <xf numFmtId="167" fontId="19" fillId="5" borderId="12" xfId="5" applyNumberFormat="1" applyFont="1" applyFill="1" applyBorder="1" applyAlignment="1" applyProtection="1">
      <alignment horizontal="left" vertical="center" wrapText="1" indent="1"/>
    </xf>
    <xf numFmtId="167" fontId="19" fillId="6" borderId="31" xfId="5" applyNumberFormat="1" applyFont="1" applyFill="1" applyBorder="1" applyAlignment="1" applyProtection="1">
      <alignment horizontal="center" vertical="center" wrapText="1"/>
    </xf>
    <xf numFmtId="167" fontId="19" fillId="6" borderId="46" xfId="5" applyNumberFormat="1" applyFont="1" applyFill="1" applyBorder="1" applyAlignment="1" applyProtection="1">
      <alignment horizontal="center" vertical="center" wrapText="1"/>
    </xf>
    <xf numFmtId="167" fontId="19" fillId="6" borderId="47" xfId="5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 indent="1"/>
    </xf>
    <xf numFmtId="3" fontId="5" fillId="0" borderId="0" xfId="0" applyNumberFormat="1" applyFont="1" applyFill="1" applyBorder="1" applyAlignment="1" applyProtection="1">
      <alignment horizontal="left" vertical="top" wrapText="1"/>
    </xf>
    <xf numFmtId="0" fontId="46" fillId="0" borderId="0" xfId="3" applyFont="1" applyAlignment="1">
      <alignment wrapText="1"/>
    </xf>
    <xf numFmtId="0" fontId="47" fillId="0" borderId="0" xfId="3" applyFont="1"/>
    <xf numFmtId="170" fontId="19" fillId="7" borderId="54" xfId="5" applyNumberFormat="1" applyFont="1" applyFill="1" applyBorder="1" applyAlignment="1" applyProtection="1">
      <alignment horizontal="center" vertical="center" wrapText="1"/>
      <protection locked="0"/>
    </xf>
    <xf numFmtId="170" fontId="19" fillId="7" borderId="4" xfId="5" applyNumberFormat="1" applyFont="1" applyFill="1" applyBorder="1" applyAlignment="1" applyProtection="1">
      <alignment horizontal="center" vertical="center" wrapText="1"/>
      <protection locked="0"/>
    </xf>
    <xf numFmtId="3" fontId="19" fillId="7" borderId="54" xfId="5" applyNumberFormat="1" applyFont="1" applyFill="1" applyBorder="1" applyAlignment="1" applyProtection="1">
      <alignment horizontal="center" vertical="center" wrapText="1"/>
      <protection locked="0"/>
    </xf>
    <xf numFmtId="3" fontId="19" fillId="7" borderId="4" xfId="5" applyNumberFormat="1" applyFont="1" applyFill="1" applyBorder="1" applyAlignment="1" applyProtection="1">
      <alignment horizontal="center" vertical="center" wrapText="1"/>
      <protection locked="0"/>
    </xf>
    <xf numFmtId="0" fontId="14" fillId="7" borderId="43" xfId="0" quotePrefix="1" applyFont="1" applyFill="1" applyBorder="1" applyAlignment="1" applyProtection="1">
      <alignment horizontal="center" vertical="center" wrapText="1"/>
      <protection locked="0"/>
    </xf>
    <xf numFmtId="0" fontId="14" fillId="7" borderId="44" xfId="0" quotePrefix="1" applyFont="1" applyFill="1" applyBorder="1" applyAlignment="1" applyProtection="1">
      <alignment horizontal="center" vertical="center" wrapText="1"/>
      <protection locked="0"/>
    </xf>
    <xf numFmtId="0" fontId="14" fillId="7" borderId="15" xfId="0" quotePrefix="1" applyFont="1" applyFill="1" applyBorder="1" applyAlignment="1" applyProtection="1">
      <alignment horizontal="center" vertical="center" wrapText="1"/>
      <protection locked="0"/>
    </xf>
    <xf numFmtId="0" fontId="14" fillId="7" borderId="0" xfId="0" quotePrefix="1" applyFont="1" applyFill="1" applyBorder="1" applyAlignment="1" applyProtection="1">
      <alignment horizontal="center" vertical="center" wrapText="1"/>
      <protection locked="0"/>
    </xf>
    <xf numFmtId="0" fontId="14" fillId="7" borderId="65" xfId="0" quotePrefix="1" applyFont="1" applyFill="1" applyBorder="1" applyAlignment="1" applyProtection="1">
      <alignment horizontal="center" vertical="center" wrapText="1"/>
      <protection locked="0"/>
    </xf>
    <xf numFmtId="0" fontId="14" fillId="7" borderId="19" xfId="0" quotePrefix="1" applyFont="1" applyFill="1" applyBorder="1" applyAlignment="1" applyProtection="1">
      <alignment horizontal="center" vertical="center" wrapText="1"/>
      <protection locked="0"/>
    </xf>
    <xf numFmtId="0" fontId="14" fillId="7" borderId="20" xfId="0" quotePrefix="1" applyFont="1" applyFill="1" applyBorder="1" applyAlignment="1" applyProtection="1">
      <alignment horizontal="center" vertical="center" wrapText="1"/>
      <protection locked="0"/>
    </xf>
    <xf numFmtId="0" fontId="14" fillId="7" borderId="42" xfId="0" quotePrefix="1" applyFont="1" applyFill="1" applyBorder="1" applyAlignment="1" applyProtection="1">
      <alignment horizontal="center" vertical="center" wrapText="1"/>
      <protection locked="0"/>
    </xf>
    <xf numFmtId="167" fontId="25" fillId="6" borderId="67" xfId="5" applyNumberFormat="1" applyFont="1" applyFill="1" applyBorder="1" applyAlignment="1" applyProtection="1">
      <alignment horizontal="center" vertical="center" wrapText="1"/>
    </xf>
    <xf numFmtId="167" fontId="25" fillId="6" borderId="14" xfId="5" applyNumberFormat="1" applyFont="1" applyFill="1" applyBorder="1" applyAlignment="1" applyProtection="1">
      <alignment horizontal="center" vertical="center" wrapText="1"/>
    </xf>
    <xf numFmtId="165" fontId="14" fillId="5" borderId="66" xfId="1" applyNumberFormat="1" applyFont="1" applyFill="1" applyBorder="1" applyAlignment="1" applyProtection="1">
      <alignment horizontal="center" vertical="center" wrapText="1"/>
      <protection locked="0"/>
    </xf>
    <xf numFmtId="165" fontId="14" fillId="5" borderId="45" xfId="1" applyNumberFormat="1" applyFont="1" applyFill="1" applyBorder="1" applyAlignment="1" applyProtection="1">
      <alignment horizontal="center" vertical="center" wrapText="1"/>
      <protection locked="0"/>
    </xf>
    <xf numFmtId="165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165" fontId="14" fillId="5" borderId="16" xfId="1" applyNumberFormat="1" applyFont="1" applyFill="1" applyBorder="1" applyAlignment="1" applyProtection="1">
      <alignment horizontal="center" vertical="center" wrapText="1"/>
      <protection locked="0"/>
    </xf>
    <xf numFmtId="165" fontId="14" fillId="5" borderId="20" xfId="1" applyNumberFormat="1" applyFont="1" applyFill="1" applyBorder="1" applyAlignment="1" applyProtection="1">
      <alignment horizontal="center" vertical="center" wrapText="1"/>
      <protection locked="0"/>
    </xf>
    <xf numFmtId="165" fontId="14" fillId="5" borderId="21" xfId="1" applyNumberFormat="1" applyFont="1" applyFill="1" applyBorder="1" applyAlignment="1" applyProtection="1">
      <alignment horizontal="center" vertical="center" wrapText="1"/>
      <protection locked="0"/>
    </xf>
    <xf numFmtId="165" fontId="14" fillId="5" borderId="41" xfId="1" applyNumberFormat="1" applyFont="1" applyFill="1" applyBorder="1" applyAlignment="1" applyProtection="1">
      <alignment horizontal="center" vertical="center" wrapText="1"/>
      <protection locked="0"/>
    </xf>
    <xf numFmtId="0" fontId="29" fillId="5" borderId="57" xfId="0" applyFont="1" applyFill="1" applyBorder="1" applyAlignment="1" applyProtection="1">
      <alignment horizontal="center" vertical="center" wrapText="1"/>
      <protection locked="0"/>
    </xf>
    <xf numFmtId="167" fontId="25" fillId="5" borderId="1" xfId="5" applyNumberFormat="1" applyFont="1" applyFill="1" applyBorder="1" applyAlignment="1" applyProtection="1">
      <alignment horizontal="center" vertical="center" wrapText="1"/>
    </xf>
    <xf numFmtId="167" fontId="25" fillId="5" borderId="5" xfId="5" applyNumberFormat="1" applyFont="1" applyFill="1" applyBorder="1" applyAlignment="1" applyProtection="1">
      <alignment horizontal="center" vertical="center" wrapText="1"/>
    </xf>
    <xf numFmtId="168" fontId="29" fillId="5" borderId="57" xfId="0" applyNumberFormat="1" applyFont="1" applyFill="1" applyBorder="1" applyAlignment="1" applyProtection="1">
      <alignment horizontal="center" vertical="center" wrapText="1"/>
      <protection locked="0"/>
    </xf>
    <xf numFmtId="168" fontId="29" fillId="5" borderId="39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62" xfId="0" applyFont="1" applyFill="1" applyBorder="1" applyAlignment="1" applyProtection="1">
      <alignment horizontal="center" vertical="center" wrapText="1"/>
      <protection locked="0"/>
    </xf>
    <xf numFmtId="3" fontId="14" fillId="7" borderId="50" xfId="0" applyNumberFormat="1" applyFont="1" applyFill="1" applyBorder="1" applyAlignment="1" applyProtection="1">
      <alignment horizontal="center" vertical="center" wrapText="1"/>
      <protection locked="0"/>
    </xf>
    <xf numFmtId="3" fontId="14" fillId="7" borderId="52" xfId="0" applyNumberFormat="1" applyFont="1" applyFill="1" applyBorder="1" applyAlignment="1" applyProtection="1">
      <alignment horizontal="center" vertical="center" wrapText="1"/>
      <protection locked="0"/>
    </xf>
    <xf numFmtId="167" fontId="19" fillId="6" borderId="2" xfId="5" applyNumberFormat="1" applyFont="1" applyFill="1" applyBorder="1" applyAlignment="1" applyProtection="1">
      <alignment horizontal="center" vertical="center" wrapText="1"/>
    </xf>
    <xf numFmtId="167" fontId="19" fillId="6" borderId="4" xfId="5" applyNumberFormat="1" applyFont="1" applyFill="1" applyBorder="1" applyAlignment="1" applyProtection="1">
      <alignment horizontal="center" vertical="center" wrapText="1"/>
    </xf>
    <xf numFmtId="169" fontId="29" fillId="5" borderId="57" xfId="0" applyNumberFormat="1" applyFont="1" applyFill="1" applyBorder="1" applyAlignment="1" applyProtection="1">
      <alignment horizontal="center" vertical="center" wrapText="1"/>
      <protection locked="0"/>
    </xf>
    <xf numFmtId="167" fontId="25" fillId="6" borderId="49" xfId="5" applyNumberFormat="1" applyFont="1" applyFill="1" applyBorder="1" applyAlignment="1" applyProtection="1">
      <alignment horizontal="center" vertical="center" wrapText="1"/>
    </xf>
    <xf numFmtId="167" fontId="25" fillId="6" borderId="51" xfId="5" applyNumberFormat="1" applyFont="1" applyFill="1" applyBorder="1" applyAlignment="1" applyProtection="1">
      <alignment horizontal="center" vertical="center" wrapText="1"/>
    </xf>
    <xf numFmtId="3" fontId="14" fillId="7" borderId="46" xfId="0" applyNumberFormat="1" applyFont="1" applyFill="1" applyBorder="1" applyAlignment="1" applyProtection="1">
      <alignment horizontal="center" vertical="center" wrapText="1"/>
      <protection locked="0"/>
    </xf>
    <xf numFmtId="3" fontId="14" fillId="7" borderId="47" xfId="0" applyNumberFormat="1" applyFont="1" applyFill="1" applyBorder="1" applyAlignment="1" applyProtection="1">
      <alignment horizontal="center" vertical="center" wrapText="1"/>
      <protection locked="0"/>
    </xf>
    <xf numFmtId="41" fontId="19" fillId="6" borderId="59" xfId="5" applyNumberFormat="1" applyFont="1" applyFill="1" applyBorder="1" applyAlignment="1" applyProtection="1">
      <alignment horizontal="center" vertical="center" wrapText="1"/>
    </xf>
    <xf numFmtId="0" fontId="14" fillId="7" borderId="25" xfId="0" quotePrefix="1" applyFont="1" applyFill="1" applyBorder="1" applyAlignment="1" applyProtection="1">
      <alignment horizontal="left" vertical="center" wrapText="1"/>
      <protection locked="0"/>
    </xf>
    <xf numFmtId="0" fontId="14" fillId="7" borderId="27" xfId="0" applyFont="1" applyFill="1" applyBorder="1" applyAlignment="1" applyProtection="1">
      <alignment horizontal="left" vertical="center" wrapText="1"/>
      <protection locked="0"/>
    </xf>
    <xf numFmtId="0" fontId="14" fillId="7" borderId="25" xfId="0" applyFont="1" applyFill="1" applyBorder="1" applyAlignment="1" applyProtection="1">
      <alignment horizontal="left" vertical="center" wrapText="1"/>
      <protection locked="0"/>
    </xf>
    <xf numFmtId="0" fontId="14" fillId="7" borderId="46" xfId="0" quotePrefix="1" applyFont="1" applyFill="1" applyBorder="1" applyAlignment="1" applyProtection="1">
      <alignment horizontal="left" vertical="center" wrapText="1"/>
      <protection locked="0"/>
    </xf>
    <xf numFmtId="0" fontId="14" fillId="7" borderId="21" xfId="0" quotePrefix="1" applyFont="1" applyFill="1" applyBorder="1" applyAlignment="1" applyProtection="1">
      <alignment horizontal="left" vertical="center" wrapText="1"/>
      <protection locked="0"/>
    </xf>
    <xf numFmtId="169" fontId="29" fillId="5" borderId="62" xfId="0" applyNumberFormat="1" applyFont="1" applyFill="1" applyBorder="1" applyAlignment="1" applyProtection="1">
      <alignment horizontal="center" vertical="center" wrapText="1"/>
      <protection locked="0"/>
    </xf>
    <xf numFmtId="168" fontId="29" fillId="5" borderId="62" xfId="0" applyNumberFormat="1" applyFont="1" applyFill="1" applyBorder="1" applyAlignment="1" applyProtection="1">
      <alignment horizontal="center" vertical="center" wrapText="1"/>
      <protection locked="0"/>
    </xf>
    <xf numFmtId="168" fontId="29" fillId="5" borderId="63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29" xfId="0" quotePrefix="1" applyFont="1" applyFill="1" applyBorder="1" applyAlignment="1" applyProtection="1">
      <alignment horizontal="left" vertical="center" wrapText="1"/>
      <protection locked="0"/>
    </xf>
    <xf numFmtId="0" fontId="14" fillId="7" borderId="30" xfId="0" applyFont="1" applyFill="1" applyBorder="1" applyAlignment="1" applyProtection="1">
      <alignment horizontal="left" vertical="center" wrapText="1"/>
      <protection locked="0"/>
    </xf>
    <xf numFmtId="0" fontId="14" fillId="10" borderId="25" xfId="0" applyFont="1" applyFill="1" applyBorder="1" applyAlignment="1" applyProtection="1">
      <alignment horizontal="left" vertical="center" wrapText="1" indent="1"/>
      <protection locked="0"/>
    </xf>
    <xf numFmtId="0" fontId="14" fillId="10" borderId="29" xfId="0" applyFont="1" applyFill="1" applyBorder="1" applyAlignment="1" applyProtection="1">
      <alignment horizontal="left" vertical="center" wrapText="1" indent="1"/>
      <protection locked="0"/>
    </xf>
    <xf numFmtId="3" fontId="29" fillId="5" borderId="46" xfId="0" applyNumberFormat="1" applyFont="1" applyFill="1" applyBorder="1" applyAlignment="1" applyProtection="1">
      <alignment horizontal="center" vertical="center" wrapText="1"/>
      <protection locked="0"/>
    </xf>
    <xf numFmtId="3" fontId="29" fillId="5" borderId="47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25" xfId="0" applyFont="1" applyFill="1" applyBorder="1" applyAlignment="1" applyProtection="1">
      <alignment horizontal="left" vertical="center" wrapText="1" indent="1"/>
      <protection locked="0"/>
    </xf>
    <xf numFmtId="0" fontId="14" fillId="7" borderId="25" xfId="0" applyFont="1" applyFill="1" applyBorder="1" applyAlignment="1" applyProtection="1">
      <alignment horizontal="center" vertical="center" wrapText="1"/>
      <protection locked="0"/>
    </xf>
    <xf numFmtId="0" fontId="14" fillId="7" borderId="46" xfId="0" applyFont="1" applyFill="1" applyBorder="1" applyAlignment="1" applyProtection="1">
      <alignment horizontal="left" vertical="center" wrapText="1" indent="1"/>
      <protection locked="0"/>
    </xf>
    <xf numFmtId="0" fontId="14" fillId="7" borderId="20" xfId="0" applyFont="1" applyFill="1" applyBorder="1" applyAlignment="1" applyProtection="1">
      <alignment horizontal="left" vertical="center" wrapText="1" indent="1"/>
      <protection locked="0"/>
    </xf>
    <xf numFmtId="0" fontId="14" fillId="7" borderId="47" xfId="0" applyFont="1" applyFill="1" applyBorder="1" applyAlignment="1" applyProtection="1">
      <alignment horizontal="left" vertical="center" wrapText="1" indent="1"/>
      <protection locked="0"/>
    </xf>
    <xf numFmtId="0" fontId="14" fillId="7" borderId="46" xfId="0" applyFont="1" applyFill="1" applyBorder="1" applyAlignment="1" applyProtection="1">
      <alignment horizontal="center" vertical="center" wrapText="1"/>
      <protection locked="0"/>
    </xf>
    <xf numFmtId="0" fontId="14" fillId="7" borderId="47" xfId="0" applyFont="1" applyFill="1" applyBorder="1" applyAlignment="1" applyProtection="1">
      <alignment horizontal="center" vertical="center" wrapText="1"/>
      <protection locked="0"/>
    </xf>
    <xf numFmtId="167" fontId="25" fillId="6" borderId="40" xfId="5" applyNumberFormat="1" applyFont="1" applyFill="1" applyBorder="1" applyAlignment="1" applyProtection="1">
      <alignment horizontal="center" vertical="center" wrapText="1"/>
    </xf>
    <xf numFmtId="0" fontId="22" fillId="6" borderId="31" xfId="0" applyFont="1" applyFill="1" applyBorder="1" applyAlignment="1">
      <alignment horizontal="center" vertical="center" wrapText="1"/>
    </xf>
    <xf numFmtId="167" fontId="25" fillId="6" borderId="31" xfId="5" applyNumberFormat="1" applyFont="1" applyFill="1" applyBorder="1" applyAlignment="1" applyProtection="1">
      <alignment horizontal="center" vertical="center" wrapText="1"/>
    </xf>
    <xf numFmtId="41" fontId="19" fillId="6" borderId="38" xfId="5" applyNumberFormat="1" applyFont="1" applyFill="1" applyBorder="1" applyAlignment="1" applyProtection="1">
      <alignment horizontal="center" vertical="center" wrapText="1"/>
    </xf>
    <xf numFmtId="3" fontId="29" fillId="5" borderId="50" xfId="0" applyNumberFormat="1" applyFont="1" applyFill="1" applyBorder="1" applyAlignment="1" applyProtection="1">
      <alignment horizontal="center" vertical="center" wrapText="1"/>
      <protection locked="0"/>
    </xf>
    <xf numFmtId="3" fontId="29" fillId="5" borderId="52" xfId="0" applyNumberFormat="1" applyFont="1" applyFill="1" applyBorder="1" applyAlignment="1" applyProtection="1">
      <alignment horizontal="center" vertical="center" wrapText="1"/>
      <protection locked="0"/>
    </xf>
    <xf numFmtId="0" fontId="14" fillId="10" borderId="46" xfId="0" applyFont="1" applyFill="1" applyBorder="1" applyAlignment="1" applyProtection="1">
      <alignment horizontal="left" vertical="center" wrapText="1" indent="1"/>
      <protection locked="0"/>
    </xf>
    <xf numFmtId="0" fontId="14" fillId="10" borderId="20" xfId="0" applyFont="1" applyFill="1" applyBorder="1" applyAlignment="1" applyProtection="1">
      <alignment horizontal="left" vertical="center" wrapText="1" indent="1"/>
      <protection locked="0"/>
    </xf>
    <xf numFmtId="0" fontId="14" fillId="10" borderId="47" xfId="0" applyFont="1" applyFill="1" applyBorder="1" applyAlignment="1" applyProtection="1">
      <alignment horizontal="left" vertical="center" wrapText="1" indent="1"/>
      <protection locked="0"/>
    </xf>
    <xf numFmtId="0" fontId="19" fillId="6" borderId="59" xfId="5" applyNumberFormat="1" applyFont="1" applyFill="1" applyBorder="1" applyAlignment="1" applyProtection="1">
      <alignment horizontal="center" vertical="center" wrapText="1"/>
    </xf>
    <xf numFmtId="0" fontId="14" fillId="7" borderId="29" xfId="0" applyFont="1" applyFill="1" applyBorder="1" applyAlignment="1" applyProtection="1">
      <alignment horizontal="center" vertical="center" wrapText="1"/>
      <protection locked="0"/>
    </xf>
    <xf numFmtId="0" fontId="14" fillId="7" borderId="29" xfId="0" applyFont="1" applyFill="1" applyBorder="1" applyAlignment="1" applyProtection="1">
      <alignment horizontal="left" vertical="center" wrapText="1" indent="1"/>
      <protection locked="0"/>
    </xf>
    <xf numFmtId="0" fontId="14" fillId="2" borderId="34" xfId="0" applyFont="1" applyFill="1" applyBorder="1" applyAlignment="1" applyProtection="1">
      <alignment horizontal="center" vertical="center" wrapText="1"/>
    </xf>
    <xf numFmtId="4" fontId="19" fillId="6" borderId="48" xfId="5" applyNumberFormat="1" applyFont="1" applyFill="1" applyBorder="1" applyAlignment="1" applyProtection="1">
      <alignment horizontal="center" vertical="center" wrapText="1"/>
    </xf>
    <xf numFmtId="4" fontId="19" fillId="6" borderId="31" xfId="5" applyNumberFormat="1" applyFont="1" applyFill="1" applyBorder="1" applyAlignment="1" applyProtection="1">
      <alignment horizontal="center" vertical="center" wrapText="1"/>
    </xf>
    <xf numFmtId="0" fontId="14" fillId="2" borderId="29" xfId="0" applyFont="1" applyFill="1" applyBorder="1" applyAlignment="1" applyProtection="1">
      <alignment horizontal="center" vertical="center" wrapText="1"/>
    </xf>
    <xf numFmtId="0" fontId="14" fillId="2" borderId="25" xfId="0" applyFont="1" applyFill="1" applyBorder="1" applyAlignment="1" applyProtection="1">
      <alignment horizontal="center" vertical="center" wrapText="1"/>
    </xf>
    <xf numFmtId="0" fontId="14" fillId="2" borderId="24" xfId="0" applyFont="1" applyFill="1" applyBorder="1" applyAlignment="1" applyProtection="1">
      <alignment horizontal="center" vertical="center" wrapText="1"/>
    </xf>
    <xf numFmtId="0" fontId="14" fillId="2" borderId="28" xfId="0" applyFont="1" applyFill="1" applyBorder="1" applyAlignment="1" applyProtection="1">
      <alignment horizontal="center" vertical="center" wrapText="1"/>
    </xf>
    <xf numFmtId="0" fontId="14" fillId="2" borderId="54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53" xfId="0" applyFont="1" applyFill="1" applyBorder="1" applyAlignment="1" applyProtection="1">
      <alignment horizontal="center" vertical="center" wrapText="1"/>
    </xf>
  </cellXfs>
  <cellStyles count="8">
    <cellStyle name="Normal" xfId="0" builtinId="0"/>
    <cellStyle name="Normal 2" xfId="3"/>
    <cellStyle name="Normal 3" xfId="4"/>
    <cellStyle name="Normal 3 2" xfId="7"/>
    <cellStyle name="Normal 4" xfId="6"/>
    <cellStyle name="Procent 2" xfId="2"/>
    <cellStyle name="Tabellsumma" xfId="5"/>
    <cellStyle name="Tusental" xfId="1" builtinId="3"/>
  </cellStyles>
  <dxfs count="67">
    <dxf>
      <font>
        <b val="0"/>
        <i val="0"/>
        <condense val="0"/>
        <extend val="0"/>
        <color indexed="60"/>
      </font>
    </dxf>
    <dxf>
      <font>
        <b val="0"/>
        <i val="0"/>
        <color rgb="FFC00000"/>
      </font>
      <fill>
        <patternFill>
          <bgColor rgb="FFFFCCCC"/>
        </patternFill>
      </fill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color auto="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auto="1"/>
      </font>
      <fill>
        <patternFill>
          <bgColor rgb="FFFFFFCC"/>
        </patternFill>
      </fill>
    </dxf>
    <dxf>
      <font>
        <color theme="1"/>
      </font>
      <fill>
        <patternFill>
          <bgColor rgb="FFFF9999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auto="1"/>
      </font>
      <fill>
        <patternFill>
          <bgColor rgb="FFFFFFCC"/>
        </patternFill>
      </fill>
    </dxf>
    <dxf>
      <font>
        <color theme="1"/>
      </font>
      <fill>
        <patternFill>
          <bgColor rgb="FFFF9999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auto="1"/>
      </font>
      <fill>
        <patternFill>
          <bgColor rgb="FFFFFFCC"/>
        </patternFill>
      </fill>
    </dxf>
    <dxf>
      <font>
        <color theme="1"/>
      </font>
      <fill>
        <patternFill>
          <bgColor rgb="FFFF9999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rgb="FFFFCCCC"/>
        </patternFill>
      </fill>
    </dxf>
    <dxf>
      <font>
        <color auto="1"/>
      </font>
      <fill>
        <patternFill>
          <bgColor rgb="FFCC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 tint="4.9989318521683403E-2"/>
      </font>
      <fill>
        <patternFill>
          <bgColor rgb="FFFF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rgb="FFFF9999"/>
        </patternFill>
      </fill>
    </dxf>
    <dxf>
      <font>
        <color theme="1"/>
      </font>
      <fill>
        <patternFill>
          <bgColor rgb="FFCCFFCC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 tint="4.9989318521683403E-2"/>
      </font>
      <fill>
        <patternFill>
          <bgColor rgb="FFFFFFCC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1"/>
      </font>
    </dxf>
    <dxf>
      <font>
        <color theme="0" tint="-4.9989318521683403E-2"/>
      </font>
    </dxf>
    <dxf>
      <fill>
        <patternFill>
          <bgColor rgb="FFCCFFCC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 patternType="solid">
          <bgColor rgb="FFFFCCCC"/>
        </patternFill>
      </fill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</dxfs>
  <tableStyles count="0" defaultTableStyle="TableStyleMedium9" defaultPivotStyle="PivotStyleLight16"/>
  <colors>
    <mruColors>
      <color rgb="FFFF9999"/>
      <color rgb="FF800000"/>
      <color rgb="FFCCFFCC"/>
      <color rgb="FFFFFFCC"/>
      <color rgb="FFFFCCCC"/>
      <color rgb="FF003300"/>
      <color rgb="FFCEF2D1"/>
      <color rgb="FFF5F5F5"/>
      <color rgb="FFFF50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135421</xdr:rowOff>
    </xdr:from>
    <xdr:to>
      <xdr:col>16</xdr:col>
      <xdr:colOff>246162</xdr:colOff>
      <xdr:row>4</xdr:row>
      <xdr:rowOff>100356</xdr:rowOff>
    </xdr:to>
    <xdr:sp macro="" textlink="">
      <xdr:nvSpPr>
        <xdr:cNvPr id="7" name="Speech Bubble: Rectangle with Corners Rounded 6">
          <a:extLst>
            <a:ext uri="{FF2B5EF4-FFF2-40B4-BE49-F238E27FC236}">
              <a16:creationId xmlns:a16="http://schemas.microsoft.com/office/drawing/2014/main" id="{E1C74289-BB2D-41FA-B1AB-F288BB2A345A}"/>
            </a:ext>
          </a:extLst>
        </xdr:cNvPr>
        <xdr:cNvSpPr/>
      </xdr:nvSpPr>
      <xdr:spPr>
        <a:xfrm>
          <a:off x="7735152" y="467369"/>
          <a:ext cx="2145212" cy="428117"/>
        </a:xfrm>
        <a:prstGeom prst="wedgeRoundRectCallout">
          <a:avLst>
            <a:gd name="adj1" fmla="val -82407"/>
            <a:gd name="adj2" fmla="val -50278"/>
            <a:gd name="adj3" fmla="val 16667"/>
          </a:avLst>
        </a:prstGeom>
        <a:solidFill>
          <a:srgbClr val="FFFFCC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Gula fält</a:t>
          </a:r>
          <a:r>
            <a:rPr lang="en-GB" sz="1100" baseline="0"/>
            <a:t> fylls av beställare</a:t>
          </a:r>
          <a:endParaRPr lang="en-GB" sz="1100"/>
        </a:p>
      </xdr:txBody>
    </xdr:sp>
    <xdr:clientData/>
  </xdr:twoCellAnchor>
  <xdr:twoCellAnchor>
    <xdr:from>
      <xdr:col>13</xdr:col>
      <xdr:colOff>0</xdr:colOff>
      <xdr:row>4</xdr:row>
      <xdr:rowOff>209987</xdr:rowOff>
    </xdr:from>
    <xdr:to>
      <xdr:col>16</xdr:col>
      <xdr:colOff>246162</xdr:colOff>
      <xdr:row>6</xdr:row>
      <xdr:rowOff>0</xdr:rowOff>
    </xdr:to>
    <xdr:sp macro="" textlink="">
      <xdr:nvSpPr>
        <xdr:cNvPr id="8" name="Speech Bubble: Rectangle with Corners Rounded 7">
          <a:extLst>
            <a:ext uri="{FF2B5EF4-FFF2-40B4-BE49-F238E27FC236}">
              <a16:creationId xmlns:a16="http://schemas.microsoft.com/office/drawing/2014/main" id="{3851CB31-7BD2-459B-80FE-04D38EE3C995}"/>
            </a:ext>
          </a:extLst>
        </xdr:cNvPr>
        <xdr:cNvSpPr/>
      </xdr:nvSpPr>
      <xdr:spPr>
        <a:xfrm>
          <a:off x="7735152" y="1005117"/>
          <a:ext cx="2145212" cy="423030"/>
        </a:xfrm>
        <a:prstGeom prst="wedgeRoundRectCallout">
          <a:avLst>
            <a:gd name="adj1" fmla="val -81769"/>
            <a:gd name="adj2" fmla="val 22019"/>
            <a:gd name="adj3" fmla="val 16667"/>
          </a:avLst>
        </a:prstGeom>
        <a:solidFill>
          <a:srgbClr val="CEF2D1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Gröna fält</a:t>
          </a:r>
          <a:r>
            <a:rPr lang="en-GB" sz="1100" baseline="0"/>
            <a:t> fylls av leverantör</a:t>
          </a:r>
          <a:endParaRPr lang="en-GB" sz="1100"/>
        </a:p>
      </xdr:txBody>
    </xdr:sp>
    <xdr:clientData/>
  </xdr:twoCellAnchor>
  <xdr:twoCellAnchor>
    <xdr:from>
      <xdr:col>13</xdr:col>
      <xdr:colOff>0</xdr:colOff>
      <xdr:row>10</xdr:row>
      <xdr:rowOff>99359</xdr:rowOff>
    </xdr:from>
    <xdr:to>
      <xdr:col>16</xdr:col>
      <xdr:colOff>246162</xdr:colOff>
      <xdr:row>14</xdr:row>
      <xdr:rowOff>77196</xdr:rowOff>
    </xdr:to>
    <xdr:sp macro="" textlink="">
      <xdr:nvSpPr>
        <xdr:cNvPr id="9" name="Speech Bubble: Rectangle with Corners Rounded 8">
          <a:extLst>
            <a:ext uri="{FF2B5EF4-FFF2-40B4-BE49-F238E27FC236}">
              <a16:creationId xmlns:a16="http://schemas.microsoft.com/office/drawing/2014/main" id="{5A0F4334-9A04-4A1E-B7B5-80BB22E88BB1}"/>
            </a:ext>
          </a:extLst>
        </xdr:cNvPr>
        <xdr:cNvSpPr/>
      </xdr:nvSpPr>
      <xdr:spPr>
        <a:xfrm>
          <a:off x="7735152" y="2793539"/>
          <a:ext cx="2145212" cy="695771"/>
        </a:xfrm>
        <a:prstGeom prst="wedgeRoundRectCallout">
          <a:avLst>
            <a:gd name="adj1" fmla="val -83876"/>
            <a:gd name="adj2" fmla="val 28376"/>
            <a:gd name="adj3" fmla="val 16667"/>
          </a:avLst>
        </a:prstGeom>
        <a:solidFill>
          <a:srgbClr val="F5F5F5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Gråa fält innehåller</a:t>
          </a:r>
          <a:r>
            <a:rPr lang="en-GB" sz="1100" baseline="0"/>
            <a:t> beskrivningar eller formler och ska inte redigeras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559593</xdr:colOff>
      <xdr:row>0</xdr:row>
      <xdr:rowOff>0</xdr:rowOff>
    </xdr:from>
    <xdr:ext cx="47623" cy="95250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22228968" y="0"/>
          <a:ext cx="47623" cy="95250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wrap="square" lIns="27432" tIns="27432" rIns="0" bIns="0" anchor="t" upright="1">
          <a:noAutofit/>
        </a:bodyPr>
        <a:lstStyle/>
        <a:p>
          <a:pPr algn="r" rtl="0">
            <a:defRPr sz="1000"/>
          </a:pPr>
          <a:endParaRPr lang="sv-SE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1387366</xdr:colOff>
      <xdr:row>42</xdr:row>
      <xdr:rowOff>87739</xdr:rowOff>
    </xdr:from>
    <xdr:to>
      <xdr:col>0</xdr:col>
      <xdr:colOff>1433085</xdr:colOff>
      <xdr:row>42</xdr:row>
      <xdr:rowOff>133458</xdr:rowOff>
    </xdr:to>
    <xdr:sp macro="" textlink="">
      <xdr:nvSpPr>
        <xdr:cNvPr id="2" name="Arc 1">
          <a:extLst>
            <a:ext uri="{FF2B5EF4-FFF2-40B4-BE49-F238E27FC236}">
              <a16:creationId xmlns:a16="http://schemas.microsoft.com/office/drawing/2014/main" id="{6120EF22-17BC-417D-A07B-F2AB41C38A92}"/>
            </a:ext>
          </a:extLst>
        </xdr:cNvPr>
        <xdr:cNvSpPr/>
      </xdr:nvSpPr>
      <xdr:spPr>
        <a:xfrm>
          <a:off x="1387366" y="11625082"/>
          <a:ext cx="45719" cy="45719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117991</xdr:colOff>
      <xdr:row>0</xdr:row>
      <xdr:rowOff>64512</xdr:rowOff>
    </xdr:from>
    <xdr:to>
      <xdr:col>13</xdr:col>
      <xdr:colOff>473503</xdr:colOff>
      <xdr:row>3</xdr:row>
      <xdr:rowOff>63499</xdr:rowOff>
    </xdr:to>
    <xdr:sp macro="" textlink="">
      <xdr:nvSpPr>
        <xdr:cNvPr id="5" name="Speech Bubble: Rectangle with Corners Rounded 4">
          <a:extLst>
            <a:ext uri="{FF2B5EF4-FFF2-40B4-BE49-F238E27FC236}">
              <a16:creationId xmlns:a16="http://schemas.microsoft.com/office/drawing/2014/main" id="{08321B3F-C48D-40CB-88D0-440CAC53B46A}"/>
            </a:ext>
          </a:extLst>
        </xdr:cNvPr>
        <xdr:cNvSpPr/>
      </xdr:nvSpPr>
      <xdr:spPr>
        <a:xfrm>
          <a:off x="8935898" y="64512"/>
          <a:ext cx="2258465" cy="695843"/>
        </a:xfrm>
        <a:prstGeom prst="wedgeRoundRectCallout">
          <a:avLst>
            <a:gd name="adj1" fmla="val -86092"/>
            <a:gd name="adj2" fmla="val 61352"/>
            <a:gd name="adj3" fmla="val 16667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 baseline="0"/>
            <a:t>Endast "Bör" krav ger pris-avdrag. Obligatoriskt i sådant fall</a:t>
          </a:r>
          <a:endParaRPr lang="en-GB" sz="1100"/>
        </a:p>
      </xdr:txBody>
    </xdr:sp>
    <xdr:clientData/>
  </xdr:twoCellAnchor>
  <xdr:twoCellAnchor>
    <xdr:from>
      <xdr:col>2</xdr:col>
      <xdr:colOff>327406</xdr:colOff>
      <xdr:row>0</xdr:row>
      <xdr:rowOff>102899</xdr:rowOff>
    </xdr:from>
    <xdr:to>
      <xdr:col>6</xdr:col>
      <xdr:colOff>46813</xdr:colOff>
      <xdr:row>3</xdr:row>
      <xdr:rowOff>101886</xdr:rowOff>
    </xdr:to>
    <xdr:sp macro="" textlink="">
      <xdr:nvSpPr>
        <xdr:cNvPr id="3" name="Speech Bubble: Rectangle with Corners Rounded 2">
          <a:extLst>
            <a:ext uri="{FF2B5EF4-FFF2-40B4-BE49-F238E27FC236}">
              <a16:creationId xmlns:a16="http://schemas.microsoft.com/office/drawing/2014/main" id="{0DA3904C-C3B3-4407-A8EA-2C1B77F6DE9B}"/>
            </a:ext>
          </a:extLst>
        </xdr:cNvPr>
        <xdr:cNvSpPr/>
      </xdr:nvSpPr>
      <xdr:spPr>
        <a:xfrm>
          <a:off x="3433092" y="102899"/>
          <a:ext cx="2263825" cy="700573"/>
        </a:xfrm>
        <a:prstGeom prst="wedgeRoundRectCallout">
          <a:avLst>
            <a:gd name="adj1" fmla="val -86092"/>
            <a:gd name="adj2" fmla="val 61352"/>
            <a:gd name="adj3" fmla="val 16667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 baseline="0"/>
            <a:t>Endast "Bör" krav ger pris-avdrag. Obligatoriskt i sådant fall</a:t>
          </a:r>
          <a:endParaRPr lang="en-GB" sz="1100"/>
        </a:p>
      </xdr:txBody>
    </xdr:sp>
    <xdr:clientData/>
  </xdr:twoCellAnchor>
  <xdr:twoCellAnchor>
    <xdr:from>
      <xdr:col>4</xdr:col>
      <xdr:colOff>440532</xdr:colOff>
      <xdr:row>19</xdr:row>
      <xdr:rowOff>83344</xdr:rowOff>
    </xdr:from>
    <xdr:to>
      <xdr:col>9</xdr:col>
      <xdr:colOff>71438</xdr:colOff>
      <xdr:row>38</xdr:row>
      <xdr:rowOff>119062</xdr:rowOff>
    </xdr:to>
    <xdr:sp macro="" textlink="">
      <xdr:nvSpPr>
        <xdr:cNvPr id="2" name="textruta 1"/>
        <xdr:cNvSpPr txBox="1"/>
      </xdr:nvSpPr>
      <xdr:spPr>
        <a:xfrm>
          <a:off x="4548188" y="9608344"/>
          <a:ext cx="2667000" cy="916781"/>
        </a:xfrm>
        <a:prstGeom prst="rect">
          <a:avLst/>
        </a:prstGeom>
        <a:solidFill>
          <a:srgbClr val="FF99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avropsvägledning samt kravkatalog för förklaring av denna flik. Tilkommande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tjänster som utvärderas ska omfattas av ramavtal och kravkatalog.</a:t>
          </a:r>
          <a:endParaRPr lang="sv-SE">
            <a:effectLst/>
          </a:endParaRPr>
        </a:p>
        <a:p>
          <a:endParaRPr lang="sv-S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60</xdr:col>
      <xdr:colOff>309563</xdr:colOff>
      <xdr:row>104</xdr:row>
      <xdr:rowOff>0</xdr:rowOff>
    </xdr:from>
    <xdr:to>
      <xdr:col>64</xdr:col>
      <xdr:colOff>376236</xdr:colOff>
      <xdr:row>114</xdr:row>
      <xdr:rowOff>28575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D801513-4EBA-425C-9D8D-23FC80F3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14663" y="19345275"/>
          <a:ext cx="2657475" cy="1647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59999389629810485"/>
  </sheetPr>
  <dimension ref="B1:L41"/>
  <sheetViews>
    <sheetView showGridLines="0" tabSelected="1" zoomScaleNormal="100" workbookViewId="0">
      <selection activeCell="J5" sqref="J5:L5"/>
    </sheetView>
  </sheetViews>
  <sheetFormatPr defaultRowHeight="12.75" x14ac:dyDescent="0.2"/>
  <cols>
    <col min="2" max="2" width="9.140625" customWidth="1"/>
    <col min="5" max="5" width="8.7109375" customWidth="1"/>
    <col min="7" max="7" width="1.7109375" customWidth="1"/>
    <col min="13" max="13" width="9.140625" customWidth="1"/>
  </cols>
  <sheetData>
    <row r="1" spans="2:12" ht="15.75" x14ac:dyDescent="0.25">
      <c r="B1" s="108" t="s">
        <v>612</v>
      </c>
      <c r="C1" s="106"/>
      <c r="D1" s="106"/>
      <c r="E1" s="106"/>
      <c r="F1" s="106"/>
      <c r="G1" s="106"/>
      <c r="H1" s="106"/>
      <c r="I1" s="106"/>
      <c r="J1" s="106"/>
      <c r="K1" s="106"/>
      <c r="L1" s="296"/>
    </row>
    <row r="2" spans="2:12" x14ac:dyDescent="0.2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2:12" ht="18.2" customHeight="1" x14ac:dyDescent="0.3">
      <c r="B3" s="108" t="s">
        <v>130</v>
      </c>
      <c r="C3" s="104"/>
      <c r="D3" s="105"/>
      <c r="E3" s="106"/>
      <c r="F3" s="106"/>
      <c r="G3" s="106"/>
      <c r="H3" s="328"/>
      <c r="I3" s="328" t="s">
        <v>131</v>
      </c>
      <c r="J3" s="320"/>
      <c r="K3" s="321"/>
      <c r="L3" s="322"/>
    </row>
    <row r="4" spans="2:12" ht="18.75" x14ac:dyDescent="0.3">
      <c r="B4" s="14"/>
      <c r="C4" s="14"/>
      <c r="D4" s="10"/>
      <c r="E4" s="10"/>
      <c r="F4" s="10"/>
      <c r="G4" s="10"/>
      <c r="H4" s="10"/>
      <c r="I4" s="10"/>
      <c r="J4" s="10"/>
      <c r="K4" s="10"/>
      <c r="L4" s="10"/>
    </row>
    <row r="5" spans="2:12" ht="25.35" customHeight="1" x14ac:dyDescent="0.2">
      <c r="B5" s="301" t="s">
        <v>217</v>
      </c>
      <c r="C5" s="302"/>
      <c r="D5" s="303"/>
      <c r="E5" s="303"/>
      <c r="F5" s="304"/>
      <c r="G5" s="107"/>
      <c r="H5" s="301" t="s">
        <v>216</v>
      </c>
      <c r="I5" s="302"/>
      <c r="J5" s="316"/>
      <c r="K5" s="316"/>
      <c r="L5" s="317"/>
    </row>
    <row r="6" spans="2:12" ht="25.35" customHeight="1" x14ac:dyDescent="0.2">
      <c r="B6" s="311" t="s">
        <v>215</v>
      </c>
      <c r="C6" s="312"/>
      <c r="D6" s="318"/>
      <c r="E6" s="318"/>
      <c r="F6" s="319"/>
      <c r="G6" s="107"/>
      <c r="H6" s="311" t="s">
        <v>215</v>
      </c>
      <c r="I6" s="312"/>
      <c r="J6" s="323"/>
      <c r="K6" s="323"/>
      <c r="L6" s="324"/>
    </row>
    <row r="7" spans="2:12" ht="25.35" customHeight="1" x14ac:dyDescent="0.2">
      <c r="B7" s="311" t="s">
        <v>132</v>
      </c>
      <c r="C7" s="312"/>
      <c r="D7" s="318"/>
      <c r="E7" s="318"/>
      <c r="F7" s="319"/>
      <c r="G7" s="107"/>
      <c r="H7" s="311" t="s">
        <v>132</v>
      </c>
      <c r="I7" s="312"/>
      <c r="J7" s="323"/>
      <c r="K7" s="323"/>
      <c r="L7" s="324"/>
    </row>
    <row r="8" spans="2:12" ht="25.35" customHeight="1" x14ac:dyDescent="0.2">
      <c r="B8" s="311" t="s">
        <v>133</v>
      </c>
      <c r="C8" s="312"/>
      <c r="D8" s="318"/>
      <c r="E8" s="318"/>
      <c r="F8" s="319"/>
      <c r="G8" s="107"/>
      <c r="H8" s="311" t="s">
        <v>133</v>
      </c>
      <c r="I8" s="312"/>
      <c r="J8" s="323"/>
      <c r="K8" s="323"/>
      <c r="L8" s="324"/>
    </row>
    <row r="9" spans="2:12" ht="25.35" customHeight="1" x14ac:dyDescent="0.2">
      <c r="B9" s="311" t="s">
        <v>134</v>
      </c>
      <c r="C9" s="312"/>
      <c r="D9" s="318"/>
      <c r="E9" s="318"/>
      <c r="F9" s="319"/>
      <c r="G9" s="107"/>
      <c r="H9" s="311" t="s">
        <v>134</v>
      </c>
      <c r="I9" s="312"/>
      <c r="J9" s="325"/>
      <c r="K9" s="326"/>
      <c r="L9" s="327"/>
    </row>
    <row r="10" spans="2:12" ht="25.35" customHeight="1" x14ac:dyDescent="0.2">
      <c r="B10" s="297" t="s">
        <v>135</v>
      </c>
      <c r="C10" s="298"/>
      <c r="D10" s="299"/>
      <c r="E10" s="299"/>
      <c r="F10" s="300"/>
      <c r="G10" s="107"/>
      <c r="H10" s="297" t="s">
        <v>135</v>
      </c>
      <c r="I10" s="298"/>
      <c r="J10" s="313"/>
      <c r="K10" s="314"/>
      <c r="L10" s="315"/>
    </row>
    <row r="14" spans="2:12" ht="18.75" x14ac:dyDescent="0.3">
      <c r="B14" s="11" t="s">
        <v>136</v>
      </c>
      <c r="C14" s="12"/>
      <c r="D14" s="13"/>
      <c r="E14" s="13"/>
      <c r="F14" s="13"/>
      <c r="G14" s="13"/>
      <c r="H14" s="13"/>
      <c r="I14" s="13"/>
      <c r="J14" s="13"/>
      <c r="K14" s="13"/>
      <c r="L14" s="15"/>
    </row>
    <row r="15" spans="2:12" ht="11.45" customHeight="1" x14ac:dyDescent="0.3">
      <c r="B15" s="14"/>
      <c r="C15" s="14"/>
      <c r="D15" s="10"/>
      <c r="E15" s="10"/>
      <c r="F15" s="10"/>
      <c r="G15" s="10"/>
      <c r="H15" s="10"/>
      <c r="I15" s="10"/>
      <c r="J15" s="10"/>
      <c r="K15" s="10"/>
      <c r="L15" s="10"/>
    </row>
    <row r="16" spans="2:12" ht="25.35" customHeight="1" x14ac:dyDescent="0.2">
      <c r="B16" s="301" t="s">
        <v>238</v>
      </c>
      <c r="C16" s="302"/>
      <c r="D16" s="305"/>
      <c r="E16" s="305"/>
      <c r="F16" s="306"/>
      <c r="G16" s="107"/>
      <c r="H16" s="301" t="s">
        <v>138</v>
      </c>
      <c r="I16" s="302"/>
      <c r="J16" s="305"/>
      <c r="K16" s="305"/>
      <c r="L16" s="306"/>
    </row>
    <row r="17" spans="2:12" ht="25.35" customHeight="1" x14ac:dyDescent="0.2">
      <c r="B17" s="311" t="s">
        <v>137</v>
      </c>
      <c r="C17" s="312"/>
      <c r="D17" s="307"/>
      <c r="E17" s="307"/>
      <c r="F17" s="308"/>
      <c r="G17" s="107"/>
      <c r="H17" s="311" t="s">
        <v>237</v>
      </c>
      <c r="I17" s="312"/>
      <c r="J17" s="307"/>
      <c r="K17" s="307"/>
      <c r="L17" s="308"/>
    </row>
    <row r="18" spans="2:12" ht="25.35" customHeight="1" x14ac:dyDescent="0.2">
      <c r="B18" s="297" t="s">
        <v>578</v>
      </c>
      <c r="C18" s="298"/>
      <c r="D18" s="309"/>
      <c r="E18" s="309"/>
      <c r="F18" s="310"/>
      <c r="G18" s="107"/>
      <c r="H18" s="297" t="s">
        <v>214</v>
      </c>
      <c r="I18" s="298"/>
      <c r="J18" s="309"/>
      <c r="K18" s="309"/>
      <c r="L18" s="310"/>
    </row>
    <row r="19" spans="2:12" ht="13.35" customHeight="1" x14ac:dyDescent="0.2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</row>
    <row r="20" spans="2:12" ht="13.35" customHeight="1" x14ac:dyDescent="0.2">
      <c r="G20" s="107"/>
      <c r="H20" s="107"/>
      <c r="I20" s="107"/>
      <c r="J20" s="107"/>
      <c r="K20" s="107"/>
      <c r="L20" s="107"/>
    </row>
    <row r="21" spans="2:12" ht="13.35" customHeight="1" x14ac:dyDescent="0.2"/>
    <row r="22" spans="2:12" ht="13.35" customHeight="1" x14ac:dyDescent="0.2"/>
    <row r="23" spans="2:12" ht="18.75" x14ac:dyDescent="0.3">
      <c r="B23" s="11" t="s">
        <v>596</v>
      </c>
      <c r="C23" s="12"/>
      <c r="D23" s="13"/>
      <c r="E23" s="13"/>
      <c r="F23" s="13"/>
      <c r="G23" s="13"/>
      <c r="H23" s="13"/>
      <c r="I23" s="13"/>
      <c r="J23" s="13"/>
      <c r="K23" s="13"/>
      <c r="L23" s="15"/>
    </row>
    <row r="24" spans="2:12" ht="10.7" customHeight="1" x14ac:dyDescent="0.3">
      <c r="B24" s="14"/>
      <c r="C24" s="14"/>
      <c r="D24" s="10"/>
      <c r="E24" s="10"/>
      <c r="F24" s="10"/>
    </row>
    <row r="25" spans="2:12" ht="25.35" customHeight="1" x14ac:dyDescent="0.2">
      <c r="B25" s="301" t="s">
        <v>586</v>
      </c>
      <c r="C25" s="302"/>
      <c r="D25" s="303"/>
      <c r="E25" s="303"/>
      <c r="F25" s="304"/>
    </row>
    <row r="26" spans="2:12" ht="25.35" customHeight="1" x14ac:dyDescent="0.2">
      <c r="B26" s="297" t="s">
        <v>599</v>
      </c>
      <c r="C26" s="298"/>
      <c r="D26" s="299"/>
      <c r="E26" s="299"/>
      <c r="F26" s="300"/>
    </row>
    <row r="27" spans="2:12" ht="12.75" customHeight="1" x14ac:dyDescent="0.3">
      <c r="B27" s="14"/>
      <c r="C27" s="14"/>
      <c r="D27" s="10"/>
      <c r="E27" s="10"/>
      <c r="F27" s="10"/>
    </row>
    <row r="28" spans="2:12" ht="25.35" customHeight="1" x14ac:dyDescent="0.2">
      <c r="B28" s="301" t="s">
        <v>586</v>
      </c>
      <c r="C28" s="302"/>
      <c r="D28" s="303"/>
      <c r="E28" s="303"/>
      <c r="F28" s="304"/>
    </row>
    <row r="29" spans="2:12" ht="25.35" customHeight="1" x14ac:dyDescent="0.2">
      <c r="B29" s="297" t="s">
        <v>599</v>
      </c>
      <c r="C29" s="298"/>
      <c r="D29" s="299"/>
      <c r="E29" s="299"/>
      <c r="F29" s="300"/>
    </row>
    <row r="31" spans="2:12" ht="25.35" customHeight="1" x14ac:dyDescent="0.2">
      <c r="B31" s="301" t="s">
        <v>586</v>
      </c>
      <c r="C31" s="302"/>
      <c r="D31" s="303"/>
      <c r="E31" s="303"/>
      <c r="F31" s="304"/>
    </row>
    <row r="32" spans="2:12" ht="25.35" customHeight="1" x14ac:dyDescent="0.2">
      <c r="B32" s="297" t="s">
        <v>599</v>
      </c>
      <c r="C32" s="298"/>
      <c r="D32" s="299"/>
      <c r="E32" s="299"/>
      <c r="F32" s="300"/>
    </row>
    <row r="34" spans="2:6" ht="25.35" customHeight="1" x14ac:dyDescent="0.2">
      <c r="B34" s="301" t="s">
        <v>586</v>
      </c>
      <c r="C34" s="302"/>
      <c r="D34" s="303"/>
      <c r="E34" s="303"/>
      <c r="F34" s="304"/>
    </row>
    <row r="35" spans="2:6" ht="25.35" customHeight="1" x14ac:dyDescent="0.2">
      <c r="B35" s="297" t="s">
        <v>599</v>
      </c>
      <c r="C35" s="298"/>
      <c r="D35" s="299"/>
      <c r="E35" s="299"/>
      <c r="F35" s="300"/>
    </row>
    <row r="37" spans="2:6" ht="25.35" customHeight="1" x14ac:dyDescent="0.2">
      <c r="B37" s="301" t="s">
        <v>586</v>
      </c>
      <c r="C37" s="302"/>
      <c r="D37" s="303"/>
      <c r="E37" s="303"/>
      <c r="F37" s="304"/>
    </row>
    <row r="38" spans="2:6" ht="25.35" customHeight="1" x14ac:dyDescent="0.2">
      <c r="B38" s="297" t="s">
        <v>599</v>
      </c>
      <c r="C38" s="298"/>
      <c r="D38" s="299"/>
      <c r="E38" s="299"/>
      <c r="F38" s="300"/>
    </row>
    <row r="40" spans="2:6" ht="25.35" customHeight="1" x14ac:dyDescent="0.2">
      <c r="B40" s="301" t="s">
        <v>586</v>
      </c>
      <c r="C40" s="302"/>
      <c r="D40" s="303"/>
      <c r="E40" s="303"/>
      <c r="F40" s="304"/>
    </row>
    <row r="41" spans="2:6" ht="25.35" customHeight="1" x14ac:dyDescent="0.2">
      <c r="B41" s="297" t="s">
        <v>599</v>
      </c>
      <c r="C41" s="298"/>
      <c r="D41" s="299"/>
      <c r="E41" s="299"/>
      <c r="F41" s="300"/>
    </row>
  </sheetData>
  <sheetProtection sheet="1" objects="1" scenarios="1"/>
  <mergeCells count="62">
    <mergeCell ref="B31:C31"/>
    <mergeCell ref="D31:F31"/>
    <mergeCell ref="B34:C34"/>
    <mergeCell ref="D34:F34"/>
    <mergeCell ref="B35:C35"/>
    <mergeCell ref="D35:F35"/>
    <mergeCell ref="B32:C32"/>
    <mergeCell ref="D32:F32"/>
    <mergeCell ref="D9:F9"/>
    <mergeCell ref="D10:F10"/>
    <mergeCell ref="B10:C10"/>
    <mergeCell ref="J3:L3"/>
    <mergeCell ref="J6:L6"/>
    <mergeCell ref="J7:L7"/>
    <mergeCell ref="J8:L8"/>
    <mergeCell ref="J9:L9"/>
    <mergeCell ref="H3:I3"/>
    <mergeCell ref="B7:C7"/>
    <mergeCell ref="B8:C8"/>
    <mergeCell ref="B9:C9"/>
    <mergeCell ref="B25:C25"/>
    <mergeCell ref="D25:F25"/>
    <mergeCell ref="J10:L10"/>
    <mergeCell ref="B5:C5"/>
    <mergeCell ref="D5:F5"/>
    <mergeCell ref="H5:I5"/>
    <mergeCell ref="J5:L5"/>
    <mergeCell ref="H6:I6"/>
    <mergeCell ref="H7:I7"/>
    <mergeCell ref="H8:I8"/>
    <mergeCell ref="H9:I9"/>
    <mergeCell ref="H10:I10"/>
    <mergeCell ref="B6:C6"/>
    <mergeCell ref="D6:F6"/>
    <mergeCell ref="D7:F7"/>
    <mergeCell ref="D8:F8"/>
    <mergeCell ref="J16:L16"/>
    <mergeCell ref="J17:L17"/>
    <mergeCell ref="J18:L18"/>
    <mergeCell ref="B16:C16"/>
    <mergeCell ref="B17:C17"/>
    <mergeCell ref="B18:C18"/>
    <mergeCell ref="D16:F16"/>
    <mergeCell ref="D17:F17"/>
    <mergeCell ref="D18:F18"/>
    <mergeCell ref="H17:I17"/>
    <mergeCell ref="H18:I18"/>
    <mergeCell ref="H16:I16"/>
    <mergeCell ref="B26:C26"/>
    <mergeCell ref="D26:F26"/>
    <mergeCell ref="B28:C28"/>
    <mergeCell ref="D28:F28"/>
    <mergeCell ref="B29:C29"/>
    <mergeCell ref="D29:F29"/>
    <mergeCell ref="B41:C41"/>
    <mergeCell ref="D41:F41"/>
    <mergeCell ref="B37:C37"/>
    <mergeCell ref="D37:F37"/>
    <mergeCell ref="B38:C38"/>
    <mergeCell ref="D38:F38"/>
    <mergeCell ref="B40:C40"/>
    <mergeCell ref="D40:F40"/>
  </mergeCells>
  <phoneticPr fontId="23" type="noConversion"/>
  <conditionalFormatting sqref="B7:B10">
    <cfRule type="expression" dxfId="66" priority="49" stopIfTrue="1">
      <formula>"OM($E$17&gt;0 och $E$16=0)"</formula>
    </cfRule>
  </conditionalFormatting>
  <conditionalFormatting sqref="H7:H10">
    <cfRule type="expression" dxfId="65" priority="48" stopIfTrue="1">
      <formula>"OM($E$17&gt;0 och $E$16=0)"</formula>
    </cfRule>
  </conditionalFormatting>
  <conditionalFormatting sqref="B18">
    <cfRule type="expression" dxfId="64" priority="38" stopIfTrue="1">
      <formula>"OM($E$17&gt;0 och $E$16=0)"</formula>
    </cfRule>
  </conditionalFormatting>
  <conditionalFormatting sqref="B16:B17">
    <cfRule type="expression" dxfId="63" priority="39" stopIfTrue="1">
      <formula>"OM($E$17&gt;0 och $E$16=0)"</formula>
    </cfRule>
  </conditionalFormatting>
  <conditionalFormatting sqref="H16:H17">
    <cfRule type="expression" dxfId="62" priority="35" stopIfTrue="1">
      <formula>"OM($E$17&gt;0 och $E$16=0)"</formula>
    </cfRule>
  </conditionalFormatting>
  <conditionalFormatting sqref="H18">
    <cfRule type="expression" dxfId="61" priority="34" stopIfTrue="1">
      <formula>"OM($E$17&gt;0 och $E$16=0)"</formula>
    </cfRule>
  </conditionalFormatting>
  <conditionalFormatting sqref="H5:H6">
    <cfRule type="expression" dxfId="60" priority="29" stopIfTrue="1">
      <formula>"OM($E$17&gt;0 och $E$16=0)"</formula>
    </cfRule>
  </conditionalFormatting>
  <conditionalFormatting sqref="H3">
    <cfRule type="expression" dxfId="59" priority="27" stopIfTrue="1">
      <formula>"OM($E$17&gt;0 och $E$16=0)"</formula>
    </cfRule>
  </conditionalFormatting>
  <conditionalFormatting sqref="B5:B6">
    <cfRule type="expression" dxfId="58" priority="28" stopIfTrue="1">
      <formula>"OM($E$17&gt;0 och $E$16=0)"</formula>
    </cfRule>
  </conditionalFormatting>
  <conditionalFormatting sqref="B25">
    <cfRule type="expression" dxfId="57" priority="15" stopIfTrue="1">
      <formula>"OM($E$17&gt;0 och $E$16=0)"</formula>
    </cfRule>
  </conditionalFormatting>
  <conditionalFormatting sqref="B26">
    <cfRule type="expression" dxfId="56" priority="11" stopIfTrue="1">
      <formula>"OM($E$17&gt;0 och $E$16=0)"</formula>
    </cfRule>
  </conditionalFormatting>
  <conditionalFormatting sqref="B28">
    <cfRule type="expression" dxfId="55" priority="10" stopIfTrue="1">
      <formula>"OM($E$17&gt;0 och $E$16=0)"</formula>
    </cfRule>
  </conditionalFormatting>
  <conditionalFormatting sqref="B29">
    <cfRule type="expression" dxfId="54" priority="9" stopIfTrue="1">
      <formula>"OM($E$17&gt;0 och $E$16=0)"</formula>
    </cfRule>
  </conditionalFormatting>
  <conditionalFormatting sqref="B31">
    <cfRule type="expression" dxfId="53" priority="8" stopIfTrue="1">
      <formula>"OM($E$17&gt;0 och $E$16=0)"</formula>
    </cfRule>
  </conditionalFormatting>
  <conditionalFormatting sqref="B32">
    <cfRule type="expression" dxfId="52" priority="7" stopIfTrue="1">
      <formula>"OM($E$17&gt;0 och $E$16=0)"</formula>
    </cfRule>
  </conditionalFormatting>
  <conditionalFormatting sqref="B34">
    <cfRule type="expression" dxfId="51" priority="6" stopIfTrue="1">
      <formula>"OM($E$17&gt;0 och $E$16=0)"</formula>
    </cfRule>
  </conditionalFormatting>
  <conditionalFormatting sqref="B35">
    <cfRule type="expression" dxfId="50" priority="5" stopIfTrue="1">
      <formula>"OM($E$17&gt;0 och $E$16=0)"</formula>
    </cfRule>
  </conditionalFormatting>
  <conditionalFormatting sqref="B37">
    <cfRule type="expression" dxfId="49" priority="4" stopIfTrue="1">
      <formula>"OM($E$17&gt;0 och $E$16=0)"</formula>
    </cfRule>
  </conditionalFormatting>
  <conditionalFormatting sqref="B38">
    <cfRule type="expression" dxfId="48" priority="3" stopIfTrue="1">
      <formula>"OM($E$17&gt;0 och $E$16=0)"</formula>
    </cfRule>
  </conditionalFormatting>
  <conditionalFormatting sqref="B40">
    <cfRule type="expression" dxfId="47" priority="2" stopIfTrue="1">
      <formula>"OM($E$17&gt;0 och $E$16=0)"</formula>
    </cfRule>
  </conditionalFormatting>
  <conditionalFormatting sqref="B41">
    <cfRule type="expression" dxfId="46" priority="1" stopIfTrue="1">
      <formula>"OM($E$17&gt;0 och $E$16=0)"</formula>
    </cfRule>
  </conditionalFormatting>
  <dataValidations count="1">
    <dataValidation type="list" allowBlank="1" showInputMessage="1" showErrorMessage="1" sqref="J5:L5">
      <formula1>"Nordea,Swedbank"</formula1>
    </dataValidation>
  </dataValidations>
  <pageMargins left="0.7" right="0.7" top="0.75" bottom="0.75" header="0.3" footer="0.3"/>
  <pageSetup paperSize="9" scale="97" orientation="portrait" r:id="rId1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59999389629810485"/>
    <pageSetUpPr fitToPage="1"/>
  </sheetPr>
  <dimension ref="A1:Y321"/>
  <sheetViews>
    <sheetView showGridLines="0" topLeftCell="A85" zoomScale="93" zoomScaleNormal="93" zoomScaleSheetLayoutView="70" workbookViewId="0">
      <selection activeCell="D96" sqref="D96"/>
    </sheetView>
  </sheetViews>
  <sheetFormatPr defaultColWidth="9.140625" defaultRowHeight="12.75" outlineLevelRow="1" x14ac:dyDescent="0.2"/>
  <cols>
    <col min="1" max="1" width="9.140625" style="1"/>
    <col min="2" max="2" width="59" style="85" customWidth="1"/>
    <col min="3" max="3" width="20.85546875" style="66" bestFit="1" customWidth="1"/>
    <col min="4" max="4" width="14.7109375" style="67" customWidth="1"/>
    <col min="5" max="5" width="21.5703125" style="76" customWidth="1"/>
    <col min="6" max="6" width="21.5703125" style="50" customWidth="1"/>
    <col min="7" max="7" width="32.5703125" style="97" customWidth="1"/>
    <col min="8" max="8" width="2.7109375" style="7" customWidth="1"/>
    <col min="9" max="9" width="7.28515625" customWidth="1"/>
    <col min="10" max="10" width="19.7109375" customWidth="1"/>
    <col min="11" max="16384" width="9.140625" style="1"/>
  </cols>
  <sheetData>
    <row r="1" spans="1:25" ht="21" x14ac:dyDescent="0.35">
      <c r="A1" s="230"/>
      <c r="B1" s="78"/>
      <c r="C1" s="43"/>
      <c r="D1" s="44"/>
      <c r="E1" s="45"/>
      <c r="F1" s="46"/>
      <c r="G1" s="91"/>
      <c r="H1" s="23"/>
      <c r="K1" s="23"/>
      <c r="L1" s="23"/>
      <c r="M1" s="23"/>
      <c r="N1" s="23"/>
      <c r="O1" s="23"/>
      <c r="P1" s="23"/>
      <c r="Q1" s="23"/>
      <c r="R1" s="23"/>
      <c r="S1" s="23"/>
      <c r="T1" s="2"/>
      <c r="U1" s="2"/>
      <c r="V1" s="2"/>
      <c r="W1" s="2"/>
      <c r="X1" s="2"/>
      <c r="Y1" s="2"/>
    </row>
    <row r="2" spans="1:25" ht="21" x14ac:dyDescent="0.35">
      <c r="A2" s="23"/>
      <c r="B2" s="78"/>
      <c r="C2" s="43"/>
      <c r="D2" s="44"/>
      <c r="E2" s="45"/>
      <c r="F2" s="46"/>
      <c r="G2" s="91"/>
      <c r="H2" s="23"/>
      <c r="K2" s="23"/>
      <c r="L2" s="23"/>
      <c r="M2" s="23"/>
      <c r="N2" s="23"/>
      <c r="O2" s="23"/>
      <c r="P2" s="23"/>
      <c r="Q2" s="23"/>
      <c r="R2" s="23"/>
      <c r="S2" s="23"/>
      <c r="T2" s="2"/>
      <c r="U2" s="2"/>
      <c r="V2" s="2"/>
      <c r="W2" s="2"/>
      <c r="X2" s="2"/>
      <c r="Y2" s="2"/>
    </row>
    <row r="3" spans="1:25" ht="15.75" x14ac:dyDescent="0.25">
      <c r="A3" s="24"/>
      <c r="B3" s="78"/>
      <c r="C3" s="47"/>
      <c r="D3" s="48"/>
      <c r="E3" s="49"/>
      <c r="G3" s="64"/>
      <c r="H3" s="25"/>
      <c r="K3" s="4"/>
      <c r="L3" s="4"/>
      <c r="M3" s="4"/>
      <c r="N3" s="4"/>
      <c r="O3" s="4"/>
      <c r="P3" s="4"/>
      <c r="Q3" s="4"/>
      <c r="R3" s="4"/>
      <c r="S3" s="4"/>
      <c r="T3" s="2"/>
      <c r="U3" s="2"/>
      <c r="V3" s="2"/>
      <c r="W3" s="2"/>
      <c r="X3" s="2"/>
      <c r="Y3" s="2"/>
    </row>
    <row r="4" spans="1:25" ht="15.75" x14ac:dyDescent="0.25">
      <c r="A4" s="24"/>
      <c r="B4" s="79"/>
      <c r="C4" s="47"/>
      <c r="D4" s="48"/>
      <c r="E4" s="33"/>
      <c r="F4" s="36"/>
      <c r="G4" s="64"/>
      <c r="H4" s="25"/>
      <c r="K4" s="4"/>
      <c r="L4" s="4"/>
      <c r="M4" s="4"/>
      <c r="N4" s="4"/>
      <c r="O4" s="4"/>
      <c r="P4" s="4"/>
      <c r="Q4" s="4"/>
      <c r="R4" s="4"/>
      <c r="S4" s="4"/>
      <c r="T4" s="2"/>
      <c r="U4" s="2"/>
      <c r="V4" s="2"/>
      <c r="W4" s="2"/>
      <c r="X4" s="2"/>
      <c r="Y4" s="2"/>
    </row>
    <row r="5" spans="1:25" ht="15.75" x14ac:dyDescent="0.25">
      <c r="B5" s="24" t="s">
        <v>56</v>
      </c>
      <c r="C5" s="47"/>
      <c r="D5" s="48"/>
      <c r="E5" s="33"/>
      <c r="F5" s="36"/>
      <c r="G5" s="64"/>
      <c r="H5" s="25"/>
      <c r="K5" s="4"/>
      <c r="L5" s="4"/>
      <c r="M5" s="4"/>
      <c r="N5" s="4"/>
      <c r="O5" s="4"/>
      <c r="P5" s="4"/>
      <c r="Q5" s="4"/>
      <c r="R5" s="4"/>
      <c r="S5" s="4"/>
      <c r="T5" s="2"/>
      <c r="U5" s="2"/>
      <c r="V5" s="2"/>
      <c r="W5" s="2"/>
      <c r="X5" s="2"/>
      <c r="Y5" s="2"/>
    </row>
    <row r="6" spans="1:25" ht="15.75" x14ac:dyDescent="0.25">
      <c r="A6" s="24"/>
      <c r="B6" s="79"/>
      <c r="C6" s="47"/>
      <c r="D6" s="48"/>
      <c r="E6" s="33"/>
      <c r="F6" s="36"/>
      <c r="G6" s="64"/>
      <c r="H6" s="25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</row>
    <row r="7" spans="1:25" ht="26.45" customHeight="1" x14ac:dyDescent="0.2">
      <c r="A7" s="2"/>
      <c r="B7" s="124" t="s">
        <v>34</v>
      </c>
      <c r="C7" s="329" t="s">
        <v>579</v>
      </c>
      <c r="D7" s="329"/>
      <c r="E7" s="102" t="s">
        <v>200</v>
      </c>
      <c r="F7" s="125" t="s">
        <v>55</v>
      </c>
      <c r="G7" s="126" t="s">
        <v>57</v>
      </c>
      <c r="H7" s="26"/>
      <c r="K7" s="4"/>
      <c r="L7" s="4"/>
      <c r="M7" s="4"/>
      <c r="N7" s="4"/>
      <c r="O7" s="4"/>
      <c r="P7" s="4"/>
      <c r="Q7" s="4"/>
      <c r="R7" s="4"/>
      <c r="S7" s="4"/>
      <c r="T7" s="2"/>
      <c r="U7" s="2"/>
      <c r="V7" s="2"/>
      <c r="W7" s="2"/>
      <c r="X7" s="2"/>
      <c r="Y7" s="2"/>
    </row>
    <row r="8" spans="1:25" ht="25.35" customHeight="1" x14ac:dyDescent="0.2">
      <c r="A8" s="4"/>
      <c r="B8" s="231" t="s">
        <v>27</v>
      </c>
      <c r="C8" s="232" t="s">
        <v>589</v>
      </c>
      <c r="D8" s="51"/>
      <c r="E8" s="52">
        <v>1</v>
      </c>
      <c r="F8" s="37"/>
      <c r="G8" s="92">
        <f>IFERROR(D8*E8,"")</f>
        <v>0</v>
      </c>
      <c r="H8" s="25"/>
      <c r="K8" s="4"/>
      <c r="L8" s="4"/>
      <c r="M8" s="4"/>
      <c r="N8" s="4"/>
      <c r="O8" s="4"/>
      <c r="P8" s="4"/>
      <c r="Q8" s="4"/>
      <c r="R8" s="4"/>
      <c r="S8" s="4"/>
      <c r="T8" s="2"/>
      <c r="U8" s="2"/>
      <c r="V8" s="2"/>
      <c r="W8" s="2"/>
      <c r="X8" s="2"/>
      <c r="Y8" s="2"/>
    </row>
    <row r="9" spans="1:25" ht="25.35" customHeight="1" x14ac:dyDescent="0.2">
      <c r="A9" s="4"/>
      <c r="B9" s="233" t="s">
        <v>24</v>
      </c>
      <c r="C9" s="234" t="s">
        <v>59</v>
      </c>
      <c r="D9" s="51"/>
      <c r="E9" s="54">
        <v>1</v>
      </c>
      <c r="F9" s="38"/>
      <c r="G9" s="93">
        <f t="shared" ref="G9:G11" si="0">IFERROR(D9*E9,"")</f>
        <v>0</v>
      </c>
      <c r="H9" s="25"/>
      <c r="K9" s="4"/>
      <c r="L9" s="4"/>
      <c r="M9" s="4"/>
      <c r="N9" s="4"/>
      <c r="O9" s="4"/>
      <c r="P9" s="4"/>
      <c r="Q9" s="4"/>
      <c r="R9" s="4"/>
      <c r="S9" s="4"/>
      <c r="T9" s="2"/>
      <c r="U9" s="2"/>
      <c r="V9" s="2"/>
      <c r="W9" s="2"/>
      <c r="X9" s="2"/>
      <c r="Y9" s="2"/>
    </row>
    <row r="10" spans="1:25" ht="25.35" customHeight="1" x14ac:dyDescent="0.2">
      <c r="A10" s="4"/>
      <c r="B10" s="233" t="s">
        <v>25</v>
      </c>
      <c r="C10" s="234" t="s">
        <v>59</v>
      </c>
      <c r="D10" s="51"/>
      <c r="E10" s="54">
        <v>1</v>
      </c>
      <c r="F10" s="38"/>
      <c r="G10" s="93">
        <f t="shared" si="0"/>
        <v>0</v>
      </c>
      <c r="H10" s="25"/>
      <c r="K10" s="4"/>
      <c r="L10" s="4"/>
      <c r="M10" s="4"/>
      <c r="N10" s="4"/>
      <c r="O10" s="4"/>
      <c r="P10" s="4"/>
      <c r="Q10" s="4"/>
      <c r="R10" s="4"/>
      <c r="S10" s="4"/>
      <c r="T10" s="2"/>
      <c r="U10" s="2"/>
      <c r="V10" s="2"/>
      <c r="W10" s="2"/>
      <c r="X10" s="2"/>
      <c r="Y10" s="2"/>
    </row>
    <row r="11" spans="1:25" ht="25.35" customHeight="1" x14ac:dyDescent="0.2">
      <c r="A11" s="4"/>
      <c r="B11" s="235" t="s">
        <v>26</v>
      </c>
      <c r="C11" s="236" t="s">
        <v>59</v>
      </c>
      <c r="D11" s="51"/>
      <c r="E11" s="55">
        <v>1</v>
      </c>
      <c r="F11" s="39"/>
      <c r="G11" s="94">
        <f t="shared" si="0"/>
        <v>0</v>
      </c>
      <c r="H11" s="25"/>
      <c r="K11" s="4"/>
      <c r="L11" s="4"/>
      <c r="M11" s="4"/>
      <c r="N11" s="4"/>
      <c r="O11" s="4"/>
      <c r="P11" s="4"/>
      <c r="Q11" s="4"/>
      <c r="R11" s="4"/>
      <c r="S11" s="4"/>
      <c r="T11" s="2"/>
      <c r="U11" s="2"/>
      <c r="V11" s="2"/>
      <c r="W11" s="2"/>
      <c r="X11" s="2"/>
      <c r="Y11" s="2"/>
    </row>
    <row r="12" spans="1:25" x14ac:dyDescent="0.2">
      <c r="A12" s="4"/>
      <c r="B12" s="80"/>
      <c r="C12" s="47"/>
      <c r="D12" s="48"/>
      <c r="E12" s="56"/>
      <c r="F12" s="57"/>
      <c r="G12" s="64"/>
      <c r="H12" s="25"/>
      <c r="K12" s="4"/>
      <c r="L12" s="4"/>
      <c r="M12" s="4"/>
      <c r="N12" s="4"/>
      <c r="O12" s="4"/>
      <c r="P12" s="4"/>
      <c r="Q12" s="4"/>
      <c r="R12" s="4"/>
      <c r="S12" s="4"/>
      <c r="T12" s="2"/>
      <c r="U12" s="2"/>
      <c r="V12" s="2"/>
      <c r="W12" s="2"/>
      <c r="X12" s="2"/>
      <c r="Y12" s="2"/>
    </row>
    <row r="13" spans="1:25" ht="25.7" customHeight="1" x14ac:dyDescent="0.2">
      <c r="A13" s="4"/>
      <c r="B13" s="124" t="s">
        <v>35</v>
      </c>
      <c r="C13" s="329" t="s">
        <v>579</v>
      </c>
      <c r="D13" s="329"/>
      <c r="E13" s="102" t="s">
        <v>200</v>
      </c>
      <c r="F13" s="125" t="s">
        <v>55</v>
      </c>
      <c r="G13" s="126" t="s">
        <v>57</v>
      </c>
      <c r="H13" s="25"/>
      <c r="K13" s="25"/>
      <c r="L13" s="25"/>
      <c r="M13" s="25"/>
      <c r="N13" s="4"/>
      <c r="O13" s="4"/>
      <c r="P13" s="4"/>
      <c r="Q13" s="4"/>
      <c r="R13" s="4"/>
      <c r="S13" s="4"/>
      <c r="T13" s="2"/>
      <c r="U13" s="2"/>
      <c r="V13" s="2"/>
      <c r="W13" s="2"/>
      <c r="X13" s="2"/>
      <c r="Y13" s="2"/>
    </row>
    <row r="14" spans="1:25" ht="25.35" customHeight="1" x14ac:dyDescent="0.2">
      <c r="A14" s="4"/>
      <c r="B14" s="231" t="s">
        <v>28</v>
      </c>
      <c r="C14" s="232" t="s">
        <v>59</v>
      </c>
      <c r="D14" s="51"/>
      <c r="E14" s="52">
        <v>1</v>
      </c>
      <c r="F14" s="37"/>
      <c r="G14" s="92">
        <f t="shared" ref="G14:G18" si="1">IFERROR(D14*E14,"")</f>
        <v>0</v>
      </c>
      <c r="H14" s="25"/>
      <c r="K14" s="25"/>
      <c r="L14" s="25"/>
      <c r="M14" s="25"/>
      <c r="N14" s="4"/>
      <c r="O14" s="4"/>
      <c r="P14" s="4"/>
      <c r="Q14" s="4"/>
      <c r="R14" s="4"/>
      <c r="S14" s="4"/>
      <c r="T14" s="2"/>
      <c r="U14" s="2"/>
      <c r="V14" s="2"/>
      <c r="W14" s="2"/>
      <c r="X14" s="2"/>
      <c r="Y14" s="2"/>
    </row>
    <row r="15" spans="1:25" ht="25.35" customHeight="1" x14ac:dyDescent="0.2">
      <c r="A15" s="4"/>
      <c r="B15" s="231" t="s">
        <v>29</v>
      </c>
      <c r="C15" s="232" t="s">
        <v>59</v>
      </c>
      <c r="D15" s="51"/>
      <c r="E15" s="54">
        <v>1</v>
      </c>
      <c r="F15" s="38"/>
      <c r="G15" s="93">
        <f t="shared" si="1"/>
        <v>0</v>
      </c>
      <c r="H15" s="25"/>
      <c r="K15" s="25"/>
      <c r="L15" s="25"/>
      <c r="M15" s="25"/>
      <c r="N15" s="4"/>
      <c r="O15" s="4"/>
      <c r="P15" s="4"/>
      <c r="Q15" s="4"/>
      <c r="R15" s="4"/>
      <c r="S15" s="4"/>
      <c r="T15" s="2"/>
      <c r="U15" s="2"/>
      <c r="V15" s="2"/>
      <c r="W15" s="2"/>
      <c r="X15" s="2"/>
      <c r="Y15" s="2"/>
    </row>
    <row r="16" spans="1:25" ht="25.35" customHeight="1" x14ac:dyDescent="0.2">
      <c r="A16" s="4"/>
      <c r="B16" s="231" t="s">
        <v>13</v>
      </c>
      <c r="C16" s="232" t="s">
        <v>59</v>
      </c>
      <c r="D16" s="51"/>
      <c r="E16" s="54">
        <v>1</v>
      </c>
      <c r="F16" s="38"/>
      <c r="G16" s="93">
        <f t="shared" si="1"/>
        <v>0</v>
      </c>
      <c r="H16" s="25"/>
      <c r="K16" s="4"/>
      <c r="L16" s="4"/>
      <c r="M16" s="4"/>
      <c r="N16" s="4"/>
      <c r="O16" s="4"/>
      <c r="P16" s="4"/>
      <c r="Q16" s="4"/>
      <c r="R16" s="4"/>
      <c r="S16" s="4"/>
      <c r="T16" s="2"/>
      <c r="U16" s="2"/>
      <c r="V16" s="2"/>
      <c r="W16" s="2"/>
      <c r="X16" s="2"/>
      <c r="Y16" s="2"/>
    </row>
    <row r="17" spans="1:25" ht="25.35" customHeight="1" x14ac:dyDescent="0.2">
      <c r="A17" s="4"/>
      <c r="B17" s="231" t="s">
        <v>15</v>
      </c>
      <c r="C17" s="232" t="s">
        <v>59</v>
      </c>
      <c r="D17" s="51"/>
      <c r="E17" s="54">
        <v>1</v>
      </c>
      <c r="F17" s="38"/>
      <c r="G17" s="93">
        <f t="shared" si="1"/>
        <v>0</v>
      </c>
      <c r="H17" s="25"/>
      <c r="K17" s="4"/>
      <c r="L17" s="4"/>
      <c r="M17" s="4"/>
      <c r="N17" s="4"/>
      <c r="O17" s="4"/>
      <c r="P17" s="4"/>
      <c r="Q17" s="4"/>
      <c r="R17" s="4"/>
      <c r="S17" s="4"/>
      <c r="T17" s="2"/>
      <c r="U17" s="2"/>
      <c r="V17" s="2"/>
      <c r="W17" s="2"/>
      <c r="X17" s="2"/>
      <c r="Y17" s="2"/>
    </row>
    <row r="18" spans="1:25" ht="25.35" customHeight="1" x14ac:dyDescent="0.2">
      <c r="A18" s="4"/>
      <c r="B18" s="231" t="s">
        <v>60</v>
      </c>
      <c r="C18" s="232" t="s">
        <v>59</v>
      </c>
      <c r="D18" s="51"/>
      <c r="E18" s="54">
        <v>1</v>
      </c>
      <c r="F18" s="38"/>
      <c r="G18" s="93">
        <f t="shared" si="1"/>
        <v>0</v>
      </c>
      <c r="H18" s="25"/>
      <c r="K18" s="4"/>
      <c r="L18" s="4"/>
      <c r="M18" s="4"/>
      <c r="N18" s="4"/>
      <c r="O18" s="4"/>
      <c r="P18" s="4"/>
      <c r="Q18" s="4"/>
      <c r="R18" s="4"/>
      <c r="S18" s="4"/>
      <c r="T18" s="2"/>
      <c r="U18" s="2"/>
      <c r="V18" s="2"/>
      <c r="W18" s="2"/>
      <c r="X18" s="2"/>
      <c r="Y18" s="2"/>
    </row>
    <row r="19" spans="1:25" x14ac:dyDescent="0.2">
      <c r="A19" s="4"/>
      <c r="B19" s="78"/>
      <c r="C19" s="42"/>
      <c r="D19" s="48"/>
      <c r="E19" s="56"/>
      <c r="F19" s="57"/>
      <c r="G19" s="64"/>
      <c r="H19" s="25"/>
      <c r="K19" s="4"/>
      <c r="L19" s="4"/>
      <c r="M19" s="4"/>
      <c r="N19" s="4"/>
      <c r="O19" s="4"/>
      <c r="P19" s="4"/>
      <c r="Q19" s="4"/>
      <c r="R19" s="4"/>
      <c r="S19" s="4"/>
      <c r="T19" s="2"/>
      <c r="U19" s="2"/>
      <c r="V19" s="2"/>
      <c r="W19" s="2"/>
      <c r="X19" s="2"/>
      <c r="Y19" s="2"/>
    </row>
    <row r="20" spans="1:25" ht="25.7" customHeight="1" outlineLevel="1" x14ac:dyDescent="0.2">
      <c r="A20" s="4"/>
      <c r="B20" s="124" t="s">
        <v>36</v>
      </c>
      <c r="C20" s="329" t="s">
        <v>579</v>
      </c>
      <c r="D20" s="329"/>
      <c r="E20" s="102" t="s">
        <v>200</v>
      </c>
      <c r="F20" s="125" t="s">
        <v>55</v>
      </c>
      <c r="G20" s="126" t="s">
        <v>57</v>
      </c>
      <c r="H20" s="25"/>
      <c r="K20" s="4"/>
      <c r="L20" s="4"/>
      <c r="M20" s="4"/>
      <c r="N20" s="4"/>
      <c r="O20" s="4"/>
      <c r="P20" s="4"/>
      <c r="Q20" s="4"/>
      <c r="R20" s="4"/>
      <c r="S20" s="4"/>
      <c r="T20" s="2"/>
      <c r="U20" s="2"/>
      <c r="V20" s="2"/>
      <c r="W20" s="2"/>
      <c r="X20" s="2"/>
      <c r="Y20" s="2"/>
    </row>
    <row r="21" spans="1:25" ht="25.35" customHeight="1" outlineLevel="1" x14ac:dyDescent="0.2">
      <c r="A21" s="4"/>
      <c r="B21" s="231" t="s">
        <v>54</v>
      </c>
      <c r="C21" s="232" t="s">
        <v>61</v>
      </c>
      <c r="D21" s="51"/>
      <c r="E21" s="52">
        <v>1</v>
      </c>
      <c r="F21" s="37"/>
      <c r="G21" s="92">
        <f t="shared" ref="G21:G24" si="2">IFERROR(D21*E21,"")</f>
        <v>0</v>
      </c>
      <c r="H21" s="25"/>
      <c r="K21" s="4"/>
      <c r="L21" s="4"/>
      <c r="M21" s="4"/>
      <c r="N21" s="4"/>
      <c r="O21" s="4"/>
      <c r="P21" s="4"/>
      <c r="Q21" s="4"/>
      <c r="R21" s="4"/>
      <c r="S21" s="4"/>
      <c r="T21" s="2"/>
      <c r="U21" s="2"/>
      <c r="V21" s="2"/>
      <c r="W21" s="2"/>
      <c r="X21" s="2"/>
      <c r="Y21" s="2"/>
    </row>
    <row r="22" spans="1:25" ht="25.35" customHeight="1" outlineLevel="1" x14ac:dyDescent="0.2">
      <c r="A22" s="4"/>
      <c r="B22" s="231" t="s">
        <v>52</v>
      </c>
      <c r="C22" s="232" t="s">
        <v>61</v>
      </c>
      <c r="D22" s="51"/>
      <c r="E22" s="54">
        <v>1</v>
      </c>
      <c r="F22" s="38"/>
      <c r="G22" s="93">
        <f t="shared" si="2"/>
        <v>0</v>
      </c>
      <c r="H22" s="25"/>
      <c r="K22" s="4"/>
      <c r="L22" s="4"/>
      <c r="M22" s="4"/>
      <c r="N22" s="4"/>
      <c r="O22" s="4"/>
      <c r="P22" s="4"/>
      <c r="Q22" s="4"/>
      <c r="R22" s="4"/>
      <c r="S22" s="4"/>
      <c r="T22" s="2"/>
      <c r="U22" s="2"/>
      <c r="V22" s="2"/>
      <c r="W22" s="2"/>
      <c r="X22" s="2"/>
      <c r="Y22" s="2"/>
    </row>
    <row r="23" spans="1:25" ht="25.35" customHeight="1" outlineLevel="1" x14ac:dyDescent="0.2">
      <c r="A23" s="4"/>
      <c r="B23" s="231" t="s">
        <v>0</v>
      </c>
      <c r="C23" s="232" t="s">
        <v>61</v>
      </c>
      <c r="D23" s="51"/>
      <c r="E23" s="54">
        <v>1</v>
      </c>
      <c r="F23" s="38"/>
      <c r="G23" s="93">
        <f t="shared" si="2"/>
        <v>0</v>
      </c>
      <c r="H23" s="25"/>
      <c r="K23" s="4"/>
      <c r="L23" s="4"/>
      <c r="M23" s="4"/>
      <c r="N23" s="4"/>
      <c r="O23" s="4"/>
      <c r="P23" s="4"/>
      <c r="Q23" s="4"/>
      <c r="R23" s="4"/>
      <c r="S23" s="4"/>
      <c r="T23" s="2"/>
      <c r="U23" s="2"/>
      <c r="V23" s="2"/>
      <c r="W23" s="2"/>
      <c r="X23" s="2"/>
      <c r="Y23" s="2"/>
    </row>
    <row r="24" spans="1:25" s="2" customFormat="1" ht="25.35" customHeight="1" outlineLevel="1" x14ac:dyDescent="0.2">
      <c r="A24" s="4"/>
      <c r="B24" s="231" t="s">
        <v>97</v>
      </c>
      <c r="C24" s="232" t="s">
        <v>59</v>
      </c>
      <c r="D24" s="51"/>
      <c r="E24" s="54">
        <v>1</v>
      </c>
      <c r="F24" s="38"/>
      <c r="G24" s="93">
        <f t="shared" si="2"/>
        <v>0</v>
      </c>
      <c r="H24" s="25"/>
      <c r="I24"/>
      <c r="J24"/>
    </row>
    <row r="25" spans="1:25" s="2" customFormat="1" outlineLevel="1" x14ac:dyDescent="0.2">
      <c r="A25" s="4"/>
      <c r="B25" s="78"/>
      <c r="C25" s="42"/>
      <c r="D25" s="48"/>
      <c r="E25" s="56"/>
      <c r="F25" s="57"/>
      <c r="G25" s="64"/>
      <c r="H25" s="25"/>
      <c r="I25"/>
      <c r="J25"/>
    </row>
    <row r="26" spans="1:25" s="2" customFormat="1" ht="25.7" customHeight="1" outlineLevel="1" x14ac:dyDescent="0.2">
      <c r="A26" s="4"/>
      <c r="B26" s="124" t="s">
        <v>47</v>
      </c>
      <c r="C26" s="329" t="s">
        <v>579</v>
      </c>
      <c r="D26" s="329"/>
      <c r="E26" s="102" t="s">
        <v>200</v>
      </c>
      <c r="F26" s="125" t="s">
        <v>55</v>
      </c>
      <c r="G26" s="126" t="s">
        <v>57</v>
      </c>
      <c r="H26" s="25"/>
      <c r="I26"/>
      <c r="J26"/>
    </row>
    <row r="27" spans="1:25" s="2" customFormat="1" ht="25.35" customHeight="1" outlineLevel="1" x14ac:dyDescent="0.2">
      <c r="A27" s="4"/>
      <c r="B27" s="231" t="s">
        <v>94</v>
      </c>
      <c r="C27" s="232" t="s">
        <v>62</v>
      </c>
      <c r="D27" s="51"/>
      <c r="E27" s="52">
        <v>1</v>
      </c>
      <c r="F27" s="37"/>
      <c r="G27" s="92">
        <f t="shared" ref="G27:G36" si="3">IFERROR(D27*E27,"")</f>
        <v>0</v>
      </c>
      <c r="H27" s="25"/>
      <c r="I27"/>
      <c r="J27"/>
    </row>
    <row r="28" spans="1:25" s="2" customFormat="1" ht="25.35" customHeight="1" outlineLevel="1" x14ac:dyDescent="0.2">
      <c r="A28" s="4"/>
      <c r="B28" s="231" t="s">
        <v>1</v>
      </c>
      <c r="C28" s="232" t="s">
        <v>63</v>
      </c>
      <c r="D28" s="51"/>
      <c r="E28" s="54">
        <v>1</v>
      </c>
      <c r="F28" s="38"/>
      <c r="G28" s="93">
        <f t="shared" si="3"/>
        <v>0</v>
      </c>
      <c r="H28" s="25"/>
      <c r="I28"/>
      <c r="J28"/>
    </row>
    <row r="29" spans="1:25" s="2" customFormat="1" ht="25.35" customHeight="1" outlineLevel="1" x14ac:dyDescent="0.2">
      <c r="A29" s="4"/>
      <c r="B29" s="231" t="s">
        <v>30</v>
      </c>
      <c r="C29" s="232" t="s">
        <v>64</v>
      </c>
      <c r="D29" s="51"/>
      <c r="E29" s="54">
        <v>1</v>
      </c>
      <c r="F29" s="38"/>
      <c r="G29" s="93">
        <f t="shared" si="3"/>
        <v>0</v>
      </c>
      <c r="H29" s="25"/>
      <c r="I29"/>
      <c r="J29"/>
    </row>
    <row r="30" spans="1:25" s="2" customFormat="1" ht="25.35" customHeight="1" outlineLevel="1" x14ac:dyDescent="0.2">
      <c r="A30" s="4"/>
      <c r="B30" s="231" t="s">
        <v>16</v>
      </c>
      <c r="C30" s="232" t="s">
        <v>64</v>
      </c>
      <c r="D30" s="51"/>
      <c r="E30" s="54">
        <v>1</v>
      </c>
      <c r="F30" s="38"/>
      <c r="G30" s="93">
        <f t="shared" si="3"/>
        <v>0</v>
      </c>
      <c r="H30" s="25"/>
      <c r="I30"/>
      <c r="J30"/>
    </row>
    <row r="31" spans="1:25" s="2" customFormat="1" ht="25.35" customHeight="1" outlineLevel="1" x14ac:dyDescent="0.2">
      <c r="A31" s="4"/>
      <c r="B31" s="231" t="s">
        <v>17</v>
      </c>
      <c r="C31" s="232" t="s">
        <v>65</v>
      </c>
      <c r="D31" s="51"/>
      <c r="E31" s="54">
        <v>1</v>
      </c>
      <c r="F31" s="38"/>
      <c r="G31" s="93">
        <f t="shared" si="3"/>
        <v>0</v>
      </c>
      <c r="H31" s="25"/>
      <c r="I31"/>
      <c r="J31"/>
    </row>
    <row r="32" spans="1:25" s="2" customFormat="1" ht="25.35" customHeight="1" outlineLevel="1" x14ac:dyDescent="0.2">
      <c r="A32" s="4"/>
      <c r="B32" s="231" t="s">
        <v>580</v>
      </c>
      <c r="C32" s="232" t="s">
        <v>59</v>
      </c>
      <c r="D32" s="51"/>
      <c r="E32" s="54">
        <v>1</v>
      </c>
      <c r="F32" s="38"/>
      <c r="G32" s="93">
        <f t="shared" si="3"/>
        <v>0</v>
      </c>
      <c r="H32" s="25"/>
      <c r="I32"/>
      <c r="J32"/>
    </row>
    <row r="33" spans="1:10" s="2" customFormat="1" ht="25.35" customHeight="1" outlineLevel="1" x14ac:dyDescent="0.2">
      <c r="A33" s="4"/>
      <c r="B33" s="231" t="s">
        <v>32</v>
      </c>
      <c r="C33" s="232" t="s">
        <v>66</v>
      </c>
      <c r="D33" s="51"/>
      <c r="E33" s="54">
        <v>1</v>
      </c>
      <c r="F33" s="38"/>
      <c r="G33" s="93">
        <f t="shared" si="3"/>
        <v>0</v>
      </c>
      <c r="H33" s="25"/>
      <c r="I33"/>
      <c r="J33"/>
    </row>
    <row r="34" spans="1:10" s="2" customFormat="1" ht="25.35" customHeight="1" outlineLevel="1" x14ac:dyDescent="0.2">
      <c r="A34" s="4"/>
      <c r="B34" s="231" t="s">
        <v>31</v>
      </c>
      <c r="C34" s="232" t="s">
        <v>67</v>
      </c>
      <c r="D34" s="51"/>
      <c r="E34" s="54">
        <v>1</v>
      </c>
      <c r="F34" s="38"/>
      <c r="G34" s="93">
        <f t="shared" si="3"/>
        <v>0</v>
      </c>
      <c r="H34" s="25"/>
      <c r="I34"/>
      <c r="J34"/>
    </row>
    <row r="35" spans="1:10" s="2" customFormat="1" ht="25.35" customHeight="1" outlineLevel="1" x14ac:dyDescent="0.2">
      <c r="A35" s="4"/>
      <c r="B35" s="231" t="s">
        <v>33</v>
      </c>
      <c r="C35" s="232" t="s">
        <v>66</v>
      </c>
      <c r="D35" s="51"/>
      <c r="E35" s="54">
        <v>1</v>
      </c>
      <c r="F35" s="38"/>
      <c r="G35" s="93">
        <f t="shared" si="3"/>
        <v>0</v>
      </c>
      <c r="H35" s="25"/>
      <c r="I35"/>
      <c r="J35"/>
    </row>
    <row r="36" spans="1:10" s="2" customFormat="1" ht="25.35" customHeight="1" outlineLevel="1" x14ac:dyDescent="0.2">
      <c r="A36" s="4"/>
      <c r="B36" s="231" t="s">
        <v>68</v>
      </c>
      <c r="C36" s="232" t="s">
        <v>67</v>
      </c>
      <c r="D36" s="51"/>
      <c r="E36" s="54">
        <v>1</v>
      </c>
      <c r="F36" s="38"/>
      <c r="G36" s="93">
        <f t="shared" si="3"/>
        <v>0</v>
      </c>
      <c r="H36" s="25"/>
      <c r="I36"/>
      <c r="J36"/>
    </row>
    <row r="37" spans="1:10" s="2" customFormat="1" outlineLevel="1" x14ac:dyDescent="0.2">
      <c r="A37" s="4"/>
      <c r="B37" s="78"/>
      <c r="C37" s="42"/>
      <c r="D37" s="48"/>
      <c r="E37" s="56"/>
      <c r="F37" s="57"/>
      <c r="G37" s="64"/>
      <c r="H37" s="25"/>
      <c r="I37"/>
      <c r="J37"/>
    </row>
    <row r="38" spans="1:10" s="2" customFormat="1" ht="25.7" customHeight="1" outlineLevel="1" x14ac:dyDescent="0.2">
      <c r="A38" s="4"/>
      <c r="B38" s="124" t="s">
        <v>88</v>
      </c>
      <c r="C38" s="329" t="s">
        <v>579</v>
      </c>
      <c r="D38" s="329"/>
      <c r="E38" s="102" t="s">
        <v>200</v>
      </c>
      <c r="F38" s="125" t="s">
        <v>55</v>
      </c>
      <c r="G38" s="126" t="s">
        <v>57</v>
      </c>
      <c r="H38" s="25"/>
      <c r="I38"/>
      <c r="J38"/>
    </row>
    <row r="39" spans="1:10" s="2" customFormat="1" ht="25.35" customHeight="1" outlineLevel="1" x14ac:dyDescent="0.2">
      <c r="A39" s="4"/>
      <c r="B39" s="231" t="s">
        <v>95</v>
      </c>
      <c r="C39" s="232" t="s">
        <v>69</v>
      </c>
      <c r="D39" s="51"/>
      <c r="E39" s="52">
        <v>1</v>
      </c>
      <c r="F39" s="37"/>
      <c r="G39" s="92">
        <f t="shared" ref="G39:G46" si="4">IFERROR(D39*E39,"")</f>
        <v>0</v>
      </c>
      <c r="H39" s="25"/>
      <c r="I39"/>
      <c r="J39"/>
    </row>
    <row r="40" spans="1:10" s="2" customFormat="1" ht="25.35" customHeight="1" outlineLevel="1" x14ac:dyDescent="0.2">
      <c r="A40" s="4"/>
      <c r="B40" s="231" t="s">
        <v>96</v>
      </c>
      <c r="C40" s="232" t="s">
        <v>69</v>
      </c>
      <c r="D40" s="51"/>
      <c r="E40" s="54">
        <v>1</v>
      </c>
      <c r="F40" s="38"/>
      <c r="G40" s="93">
        <f t="shared" si="4"/>
        <v>0</v>
      </c>
      <c r="H40" s="25"/>
      <c r="I40"/>
      <c r="J40"/>
    </row>
    <row r="41" spans="1:10" s="2" customFormat="1" ht="37.15" customHeight="1" outlineLevel="1" x14ac:dyDescent="0.2">
      <c r="A41" s="4"/>
      <c r="B41" s="231" t="s">
        <v>18</v>
      </c>
      <c r="C41" s="232" t="s">
        <v>69</v>
      </c>
      <c r="D41" s="51"/>
      <c r="E41" s="54">
        <v>1</v>
      </c>
      <c r="F41" s="38"/>
      <c r="G41" s="93">
        <f t="shared" si="4"/>
        <v>0</v>
      </c>
      <c r="H41" s="25"/>
      <c r="I41"/>
      <c r="J41"/>
    </row>
    <row r="42" spans="1:10" s="2" customFormat="1" ht="25.35" customHeight="1" outlineLevel="1" x14ac:dyDescent="0.2">
      <c r="A42" s="4"/>
      <c r="B42" s="231" t="s">
        <v>14</v>
      </c>
      <c r="C42" s="232" t="s">
        <v>70</v>
      </c>
      <c r="D42" s="51"/>
      <c r="E42" s="54">
        <v>1</v>
      </c>
      <c r="F42" s="38"/>
      <c r="G42" s="93">
        <f t="shared" si="4"/>
        <v>0</v>
      </c>
      <c r="H42" s="25"/>
      <c r="I42"/>
      <c r="J42"/>
    </row>
    <row r="43" spans="1:10" s="2" customFormat="1" ht="25.35" customHeight="1" outlineLevel="1" x14ac:dyDescent="0.2">
      <c r="A43" s="4"/>
      <c r="B43" s="231" t="s">
        <v>597</v>
      </c>
      <c r="C43" s="232" t="s">
        <v>71</v>
      </c>
      <c r="D43" s="51"/>
      <c r="E43" s="54">
        <v>1</v>
      </c>
      <c r="F43" s="38"/>
      <c r="G43" s="93">
        <f t="shared" si="4"/>
        <v>0</v>
      </c>
      <c r="H43" s="25"/>
      <c r="I43"/>
      <c r="J43"/>
    </row>
    <row r="44" spans="1:10" s="2" customFormat="1" ht="25.35" customHeight="1" outlineLevel="1" x14ac:dyDescent="0.2">
      <c r="A44" s="4"/>
      <c r="B44" s="231" t="s">
        <v>598</v>
      </c>
      <c r="C44" s="232" t="s">
        <v>72</v>
      </c>
      <c r="D44" s="51"/>
      <c r="E44" s="54">
        <v>1</v>
      </c>
      <c r="F44" s="38"/>
      <c r="G44" s="93">
        <f t="shared" si="4"/>
        <v>0</v>
      </c>
      <c r="H44" s="25"/>
      <c r="I44"/>
      <c r="J44"/>
    </row>
    <row r="45" spans="1:10" s="2" customFormat="1" ht="25.35" customHeight="1" outlineLevel="1" x14ac:dyDescent="0.2">
      <c r="A45" s="4"/>
      <c r="B45" s="231" t="s">
        <v>23</v>
      </c>
      <c r="C45" s="232" t="s">
        <v>71</v>
      </c>
      <c r="D45" s="51"/>
      <c r="E45" s="54">
        <v>1</v>
      </c>
      <c r="F45" s="38"/>
      <c r="G45" s="93">
        <f t="shared" si="4"/>
        <v>0</v>
      </c>
      <c r="H45" s="25"/>
      <c r="I45"/>
      <c r="J45"/>
    </row>
    <row r="46" spans="1:10" s="2" customFormat="1" ht="25.35" customHeight="1" outlineLevel="1" x14ac:dyDescent="0.2">
      <c r="A46" s="4"/>
      <c r="B46" s="231" t="s">
        <v>22</v>
      </c>
      <c r="C46" s="232" t="s">
        <v>73</v>
      </c>
      <c r="D46" s="51"/>
      <c r="E46" s="54">
        <v>1</v>
      </c>
      <c r="F46" s="38"/>
      <c r="G46" s="93">
        <f t="shared" si="4"/>
        <v>0</v>
      </c>
      <c r="H46" s="25"/>
      <c r="I46"/>
      <c r="J46"/>
    </row>
    <row r="47" spans="1:10" s="2" customFormat="1" outlineLevel="1" x14ac:dyDescent="0.2">
      <c r="A47" s="4"/>
      <c r="B47" s="78"/>
      <c r="C47" s="42"/>
      <c r="D47" s="48"/>
      <c r="E47" s="56"/>
      <c r="F47" s="57"/>
      <c r="G47" s="64"/>
      <c r="H47" s="25"/>
      <c r="I47"/>
      <c r="J47"/>
    </row>
    <row r="48" spans="1:10" s="2" customFormat="1" ht="22.5" outlineLevel="1" x14ac:dyDescent="0.2">
      <c r="A48" s="4"/>
      <c r="B48" s="124" t="s">
        <v>89</v>
      </c>
      <c r="C48" s="329" t="s">
        <v>579</v>
      </c>
      <c r="D48" s="329"/>
      <c r="E48" s="102" t="s">
        <v>200</v>
      </c>
      <c r="F48" s="125" t="s">
        <v>55</v>
      </c>
      <c r="G48" s="126" t="s">
        <v>57</v>
      </c>
      <c r="H48" s="25"/>
      <c r="I48"/>
      <c r="J48"/>
    </row>
    <row r="49" spans="1:10" s="2" customFormat="1" ht="15.75" outlineLevel="1" x14ac:dyDescent="0.2">
      <c r="A49" s="4"/>
      <c r="B49" s="127" t="s">
        <v>37</v>
      </c>
      <c r="C49" s="330"/>
      <c r="D49" s="331"/>
      <c r="E49" s="128"/>
      <c r="F49" s="129"/>
      <c r="G49" s="130"/>
      <c r="H49" s="25"/>
      <c r="I49"/>
      <c r="J49"/>
    </row>
    <row r="50" spans="1:10" s="2" customFormat="1" ht="25.35" customHeight="1" outlineLevel="1" x14ac:dyDescent="0.2">
      <c r="A50" s="4"/>
      <c r="B50" s="231" t="s">
        <v>75</v>
      </c>
      <c r="C50" s="232" t="s">
        <v>74</v>
      </c>
      <c r="D50" s="51"/>
      <c r="E50" s="52">
        <v>1</v>
      </c>
      <c r="F50" s="37"/>
      <c r="G50" s="92">
        <f t="shared" ref="G50:G58" si="5">IFERROR(D50*E50,"")</f>
        <v>0</v>
      </c>
      <c r="H50" s="25"/>
      <c r="I50"/>
      <c r="J50"/>
    </row>
    <row r="51" spans="1:10" s="2" customFormat="1" ht="25.35" customHeight="1" outlineLevel="1" x14ac:dyDescent="0.2">
      <c r="A51" s="4"/>
      <c r="B51" s="231" t="s">
        <v>87</v>
      </c>
      <c r="C51" s="232" t="s">
        <v>74</v>
      </c>
      <c r="D51" s="51"/>
      <c r="E51" s="54">
        <v>1</v>
      </c>
      <c r="F51" s="38"/>
      <c r="G51" s="93">
        <f t="shared" si="5"/>
        <v>0</v>
      </c>
      <c r="H51" s="25"/>
      <c r="I51"/>
      <c r="J51"/>
    </row>
    <row r="52" spans="1:10" s="2" customFormat="1" ht="25.35" customHeight="1" outlineLevel="1" x14ac:dyDescent="0.2">
      <c r="A52" s="4"/>
      <c r="B52" s="231" t="s">
        <v>38</v>
      </c>
      <c r="C52" s="232" t="s">
        <v>74</v>
      </c>
      <c r="D52" s="51"/>
      <c r="E52" s="54">
        <v>1</v>
      </c>
      <c r="F52" s="38"/>
      <c r="G52" s="93">
        <f t="shared" si="5"/>
        <v>0</v>
      </c>
      <c r="H52" s="25"/>
      <c r="I52"/>
      <c r="J52"/>
    </row>
    <row r="53" spans="1:10" s="2" customFormat="1" ht="25.35" customHeight="1" outlineLevel="1" x14ac:dyDescent="0.2">
      <c r="A53" s="4"/>
      <c r="B53" s="231" t="s">
        <v>39</v>
      </c>
      <c r="C53" s="232" t="s">
        <v>74</v>
      </c>
      <c r="D53" s="51"/>
      <c r="E53" s="54">
        <v>1</v>
      </c>
      <c r="F53" s="38"/>
      <c r="G53" s="93">
        <f t="shared" si="5"/>
        <v>0</v>
      </c>
      <c r="H53" s="25"/>
      <c r="I53"/>
      <c r="J53"/>
    </row>
    <row r="54" spans="1:10" s="2" customFormat="1" ht="25.35" customHeight="1" outlineLevel="1" x14ac:dyDescent="0.2">
      <c r="A54" s="4"/>
      <c r="B54" s="231" t="s">
        <v>42</v>
      </c>
      <c r="C54" s="232" t="s">
        <v>74</v>
      </c>
      <c r="D54" s="51"/>
      <c r="E54" s="54">
        <v>1</v>
      </c>
      <c r="F54" s="38"/>
      <c r="G54" s="93">
        <f t="shared" si="5"/>
        <v>0</v>
      </c>
      <c r="H54" s="25"/>
      <c r="I54"/>
      <c r="J54"/>
    </row>
    <row r="55" spans="1:10" s="2" customFormat="1" ht="25.35" customHeight="1" outlineLevel="1" x14ac:dyDescent="0.2">
      <c r="A55" s="4"/>
      <c r="B55" s="231" t="s">
        <v>43</v>
      </c>
      <c r="C55" s="232" t="s">
        <v>74</v>
      </c>
      <c r="D55" s="51"/>
      <c r="E55" s="54">
        <v>1</v>
      </c>
      <c r="F55" s="38"/>
      <c r="G55" s="93">
        <f t="shared" si="5"/>
        <v>0</v>
      </c>
      <c r="H55" s="25"/>
      <c r="I55"/>
      <c r="J55"/>
    </row>
    <row r="56" spans="1:10" s="2" customFormat="1" ht="25.35" customHeight="1" outlineLevel="1" x14ac:dyDescent="0.2">
      <c r="A56" s="4"/>
      <c r="B56" s="231" t="s">
        <v>4</v>
      </c>
      <c r="C56" s="232" t="s">
        <v>74</v>
      </c>
      <c r="D56" s="51"/>
      <c r="E56" s="54">
        <v>1</v>
      </c>
      <c r="F56" s="38"/>
      <c r="G56" s="93">
        <f t="shared" si="5"/>
        <v>0</v>
      </c>
      <c r="H56" s="25"/>
      <c r="I56"/>
      <c r="J56"/>
    </row>
    <row r="57" spans="1:10" s="2" customFormat="1" ht="25.35" customHeight="1" outlineLevel="1" x14ac:dyDescent="0.2">
      <c r="A57" s="4"/>
      <c r="B57" s="231" t="s">
        <v>5</v>
      </c>
      <c r="C57" s="232" t="s">
        <v>74</v>
      </c>
      <c r="D57" s="51"/>
      <c r="E57" s="54">
        <v>1</v>
      </c>
      <c r="F57" s="38"/>
      <c r="G57" s="93">
        <f t="shared" si="5"/>
        <v>0</v>
      </c>
      <c r="H57" s="25"/>
      <c r="I57"/>
      <c r="J57"/>
    </row>
    <row r="58" spans="1:10" s="2" customFormat="1" ht="25.35" customHeight="1" outlineLevel="1" x14ac:dyDescent="0.2">
      <c r="A58" s="4"/>
      <c r="B58" s="231" t="s">
        <v>6</v>
      </c>
      <c r="C58" s="232" t="s">
        <v>74</v>
      </c>
      <c r="D58" s="51"/>
      <c r="E58" s="54">
        <v>1</v>
      </c>
      <c r="F58" s="38"/>
      <c r="G58" s="93">
        <f t="shared" si="5"/>
        <v>0</v>
      </c>
      <c r="H58" s="25"/>
      <c r="I58"/>
      <c r="J58"/>
    </row>
    <row r="59" spans="1:10" s="2" customFormat="1" ht="25.35" customHeight="1" outlineLevel="1" x14ac:dyDescent="0.2">
      <c r="A59" s="4"/>
      <c r="I59"/>
      <c r="J59"/>
    </row>
    <row r="60" spans="1:10" s="2" customFormat="1" ht="15.75" outlineLevel="1" x14ac:dyDescent="0.2">
      <c r="A60" s="4"/>
      <c r="B60" s="124" t="s">
        <v>51</v>
      </c>
      <c r="C60" s="329"/>
      <c r="D60" s="329"/>
      <c r="E60" s="102"/>
      <c r="F60" s="125"/>
      <c r="G60" s="126"/>
      <c r="H60" s="25"/>
      <c r="I60"/>
      <c r="J60"/>
    </row>
    <row r="61" spans="1:10" s="2" customFormat="1" ht="25.35" customHeight="1" outlineLevel="1" x14ac:dyDescent="0.2">
      <c r="A61" s="4"/>
      <c r="B61" s="231" t="s">
        <v>19</v>
      </c>
      <c r="C61" s="232" t="s">
        <v>74</v>
      </c>
      <c r="D61" s="51"/>
      <c r="E61" s="52">
        <v>1</v>
      </c>
      <c r="F61" s="37"/>
      <c r="G61" s="92">
        <f t="shared" ref="G61:G65" si="6">IFERROR(D61*E61,"")</f>
        <v>0</v>
      </c>
      <c r="H61" s="25"/>
      <c r="I61"/>
      <c r="J61"/>
    </row>
    <row r="62" spans="1:10" s="2" customFormat="1" ht="25.35" customHeight="1" outlineLevel="1" x14ac:dyDescent="0.2">
      <c r="A62" s="4"/>
      <c r="B62" s="231" t="s">
        <v>40</v>
      </c>
      <c r="C62" s="232" t="s">
        <v>74</v>
      </c>
      <c r="D62" s="51"/>
      <c r="E62" s="54">
        <v>1</v>
      </c>
      <c r="F62" s="38"/>
      <c r="G62" s="93">
        <f t="shared" si="6"/>
        <v>0</v>
      </c>
      <c r="H62" s="25"/>
      <c r="I62"/>
      <c r="J62"/>
    </row>
    <row r="63" spans="1:10" s="2" customFormat="1" ht="25.35" customHeight="1" outlineLevel="1" x14ac:dyDescent="0.2">
      <c r="A63" s="4"/>
      <c r="B63" s="231" t="s">
        <v>41</v>
      </c>
      <c r="C63" s="232" t="s">
        <v>74</v>
      </c>
      <c r="D63" s="51"/>
      <c r="E63" s="54">
        <v>1</v>
      </c>
      <c r="F63" s="38"/>
      <c r="G63" s="93">
        <f t="shared" si="6"/>
        <v>0</v>
      </c>
      <c r="H63" s="25"/>
      <c r="I63"/>
      <c r="J63"/>
    </row>
    <row r="64" spans="1:10" s="2" customFormat="1" ht="25.35" customHeight="1" outlineLevel="1" x14ac:dyDescent="0.2">
      <c r="A64" s="4"/>
      <c r="B64" s="231" t="s">
        <v>7</v>
      </c>
      <c r="C64" s="232" t="s">
        <v>74</v>
      </c>
      <c r="D64" s="51"/>
      <c r="E64" s="54">
        <v>1</v>
      </c>
      <c r="F64" s="38"/>
      <c r="G64" s="93">
        <f t="shared" si="6"/>
        <v>0</v>
      </c>
      <c r="H64" s="25"/>
      <c r="I64"/>
      <c r="J64"/>
    </row>
    <row r="65" spans="1:12" s="2" customFormat="1" ht="25.35" customHeight="1" outlineLevel="1" x14ac:dyDescent="0.2">
      <c r="A65" s="4"/>
      <c r="B65" s="231" t="s">
        <v>8</v>
      </c>
      <c r="C65" s="232" t="s">
        <v>74</v>
      </c>
      <c r="D65" s="51"/>
      <c r="E65" s="54">
        <v>1</v>
      </c>
      <c r="F65" s="38"/>
      <c r="G65" s="93">
        <f t="shared" si="6"/>
        <v>0</v>
      </c>
      <c r="H65" s="25"/>
      <c r="I65"/>
      <c r="J65"/>
    </row>
    <row r="66" spans="1:12" s="2" customFormat="1" outlineLevel="1" x14ac:dyDescent="0.2">
      <c r="A66" s="4"/>
      <c r="B66" s="78"/>
      <c r="C66" s="42"/>
      <c r="D66" s="48"/>
      <c r="E66" s="56"/>
      <c r="F66" s="57"/>
      <c r="G66" s="64"/>
      <c r="H66" s="25"/>
      <c r="I66"/>
      <c r="J66"/>
    </row>
    <row r="67" spans="1:12" s="2" customFormat="1" ht="25.7" customHeight="1" outlineLevel="1" x14ac:dyDescent="0.2">
      <c r="A67" s="4"/>
      <c r="B67" s="124" t="s">
        <v>90</v>
      </c>
      <c r="C67" s="329" t="s">
        <v>579</v>
      </c>
      <c r="D67" s="329"/>
      <c r="E67" s="102" t="s">
        <v>200</v>
      </c>
      <c r="F67" s="125" t="s">
        <v>55</v>
      </c>
      <c r="G67" s="126" t="s">
        <v>57</v>
      </c>
      <c r="H67" s="25"/>
      <c r="I67"/>
      <c r="J67"/>
    </row>
    <row r="68" spans="1:12" s="2" customFormat="1" ht="25.35" customHeight="1" outlineLevel="1" x14ac:dyDescent="0.2">
      <c r="A68" s="27"/>
      <c r="B68" s="231" t="s">
        <v>2</v>
      </c>
      <c r="C68" s="232" t="s">
        <v>76</v>
      </c>
      <c r="D68" s="51"/>
      <c r="E68" s="52">
        <v>1</v>
      </c>
      <c r="F68" s="37"/>
      <c r="G68" s="92">
        <f t="shared" ref="G68:G69" si="7">IFERROR(D68*E68,"")</f>
        <v>0</v>
      </c>
      <c r="H68" s="25"/>
      <c r="I68"/>
      <c r="J68"/>
    </row>
    <row r="69" spans="1:12" s="2" customFormat="1" ht="25.35" customHeight="1" outlineLevel="1" x14ac:dyDescent="0.2">
      <c r="A69" s="27"/>
      <c r="B69" s="231" t="s">
        <v>3</v>
      </c>
      <c r="C69" s="232" t="s">
        <v>76</v>
      </c>
      <c r="D69" s="53"/>
      <c r="E69" s="54">
        <v>1</v>
      </c>
      <c r="F69" s="38"/>
      <c r="G69" s="93">
        <f t="shared" si="7"/>
        <v>0</v>
      </c>
      <c r="H69" s="25"/>
      <c r="I69"/>
      <c r="J69"/>
    </row>
    <row r="70" spans="1:12" s="2" customFormat="1" outlineLevel="1" x14ac:dyDescent="0.2">
      <c r="A70" s="27"/>
      <c r="B70" s="81"/>
      <c r="C70" s="58"/>
      <c r="D70" s="59"/>
      <c r="E70" s="60"/>
      <c r="F70" s="61"/>
      <c r="G70" s="95"/>
      <c r="H70" s="25"/>
      <c r="I70"/>
      <c r="J70"/>
      <c r="K70" s="4"/>
      <c r="L70" s="4"/>
    </row>
    <row r="71" spans="1:12" s="2" customFormat="1" ht="22.5" outlineLevel="1" x14ac:dyDescent="0.2">
      <c r="A71" s="27"/>
      <c r="B71" s="124" t="s">
        <v>44</v>
      </c>
      <c r="C71" s="329" t="s">
        <v>579</v>
      </c>
      <c r="D71" s="329"/>
      <c r="E71" s="102" t="s">
        <v>200</v>
      </c>
      <c r="F71" s="125" t="s">
        <v>55</v>
      </c>
      <c r="G71" s="126" t="s">
        <v>57</v>
      </c>
      <c r="H71" s="25"/>
      <c r="I71"/>
      <c r="J71"/>
    </row>
    <row r="72" spans="1:12" s="2" customFormat="1" ht="25.35" customHeight="1" outlineLevel="1" x14ac:dyDescent="0.2">
      <c r="A72" s="27"/>
      <c r="B72" s="231" t="s">
        <v>98</v>
      </c>
      <c r="C72" s="232" t="s">
        <v>77</v>
      </c>
      <c r="D72" s="51"/>
      <c r="E72" s="52">
        <v>1</v>
      </c>
      <c r="F72" s="37"/>
      <c r="G72" s="92">
        <f t="shared" ref="G72:G75" si="8">IFERROR(D72*E72,"")</f>
        <v>0</v>
      </c>
      <c r="H72" s="25"/>
      <c r="I72"/>
      <c r="J72"/>
    </row>
    <row r="73" spans="1:12" s="2" customFormat="1" ht="25.35" customHeight="1" outlineLevel="1" x14ac:dyDescent="0.2">
      <c r="B73" s="231" t="s">
        <v>11</v>
      </c>
      <c r="C73" s="232" t="s">
        <v>78</v>
      </c>
      <c r="D73" s="53"/>
      <c r="E73" s="54">
        <v>1</v>
      </c>
      <c r="F73" s="38"/>
      <c r="G73" s="93">
        <f t="shared" si="8"/>
        <v>0</v>
      </c>
      <c r="I73"/>
      <c r="J73"/>
    </row>
    <row r="74" spans="1:12" s="2" customFormat="1" ht="25.35" customHeight="1" outlineLevel="1" x14ac:dyDescent="0.2">
      <c r="B74" s="231" t="s">
        <v>12</v>
      </c>
      <c r="C74" s="232" t="s">
        <v>61</v>
      </c>
      <c r="D74" s="53"/>
      <c r="E74" s="54">
        <v>1</v>
      </c>
      <c r="F74" s="38"/>
      <c r="G74" s="93">
        <f t="shared" si="8"/>
        <v>0</v>
      </c>
      <c r="I74"/>
      <c r="J74"/>
    </row>
    <row r="75" spans="1:12" s="2" customFormat="1" ht="25.35" customHeight="1" outlineLevel="1" x14ac:dyDescent="0.2">
      <c r="B75" s="231" t="s">
        <v>80</v>
      </c>
      <c r="C75" s="232" t="s">
        <v>85</v>
      </c>
      <c r="D75" s="53"/>
      <c r="E75" s="54">
        <v>1</v>
      </c>
      <c r="F75" s="38"/>
      <c r="G75" s="93">
        <f t="shared" si="8"/>
        <v>0</v>
      </c>
      <c r="I75"/>
      <c r="J75"/>
    </row>
    <row r="76" spans="1:12" s="2" customFormat="1" ht="15.2" customHeight="1" outlineLevel="1" x14ac:dyDescent="0.2">
      <c r="B76" s="78"/>
      <c r="C76" s="42"/>
      <c r="D76" s="48"/>
      <c r="E76" s="56"/>
      <c r="F76" s="57"/>
      <c r="G76" s="64"/>
      <c r="H76" s="4"/>
      <c r="I76"/>
      <c r="J76"/>
    </row>
    <row r="77" spans="1:12" s="2" customFormat="1" ht="26.45" customHeight="1" outlineLevel="1" x14ac:dyDescent="0.2">
      <c r="B77" s="124" t="s">
        <v>45</v>
      </c>
      <c r="C77" s="329" t="s">
        <v>579</v>
      </c>
      <c r="D77" s="329"/>
      <c r="E77" s="102" t="s">
        <v>200</v>
      </c>
      <c r="F77" s="125" t="s">
        <v>55</v>
      </c>
      <c r="G77" s="126" t="s">
        <v>57</v>
      </c>
      <c r="I77"/>
      <c r="J77"/>
    </row>
    <row r="78" spans="1:12" s="2" customFormat="1" ht="25.35" customHeight="1" outlineLevel="1" x14ac:dyDescent="0.2">
      <c r="B78" s="231" t="s">
        <v>46</v>
      </c>
      <c r="C78" s="232" t="s">
        <v>84</v>
      </c>
      <c r="D78" s="51"/>
      <c r="E78" s="52">
        <v>1</v>
      </c>
      <c r="F78" s="37"/>
      <c r="G78" s="92">
        <f t="shared" ref="G78:G81" si="9">IFERROR(D78*E78,"")</f>
        <v>0</v>
      </c>
      <c r="I78"/>
      <c r="J78"/>
    </row>
    <row r="79" spans="1:12" s="2" customFormat="1" ht="25.35" customHeight="1" outlineLevel="1" x14ac:dyDescent="0.2">
      <c r="B79" s="231" t="s">
        <v>81</v>
      </c>
      <c r="C79" s="232" t="s">
        <v>85</v>
      </c>
      <c r="D79" s="53"/>
      <c r="E79" s="54">
        <v>1</v>
      </c>
      <c r="F79" s="38"/>
      <c r="G79" s="93">
        <f t="shared" si="9"/>
        <v>0</v>
      </c>
      <c r="I79"/>
      <c r="J79"/>
    </row>
    <row r="80" spans="1:12" s="2" customFormat="1" ht="25.35" customHeight="1" outlineLevel="1" x14ac:dyDescent="0.2">
      <c r="B80" s="231" t="s">
        <v>82</v>
      </c>
      <c r="C80" s="232" t="s">
        <v>77</v>
      </c>
      <c r="D80" s="53"/>
      <c r="E80" s="54">
        <v>1</v>
      </c>
      <c r="F80" s="38"/>
      <c r="G80" s="93">
        <f t="shared" si="9"/>
        <v>0</v>
      </c>
      <c r="I80"/>
      <c r="J80"/>
    </row>
    <row r="81" spans="1:25" s="2" customFormat="1" ht="25.35" customHeight="1" outlineLevel="1" x14ac:dyDescent="0.2">
      <c r="B81" s="231" t="s">
        <v>83</v>
      </c>
      <c r="C81" s="232" t="s">
        <v>77</v>
      </c>
      <c r="D81" s="53"/>
      <c r="E81" s="54">
        <v>1</v>
      </c>
      <c r="F81" s="38"/>
      <c r="G81" s="93">
        <f t="shared" si="9"/>
        <v>0</v>
      </c>
      <c r="I81"/>
      <c r="J81"/>
    </row>
    <row r="82" spans="1:25" s="9" customFormat="1" ht="16.5" customHeight="1" outlineLevel="1" x14ac:dyDescent="0.2">
      <c r="A82" s="2"/>
      <c r="B82" s="81"/>
      <c r="C82" s="58"/>
      <c r="D82" s="59"/>
      <c r="E82" s="60"/>
      <c r="F82" s="61"/>
      <c r="G82" s="95"/>
      <c r="H82" s="27"/>
      <c r="I82"/>
      <c r="J82"/>
      <c r="K82" s="27"/>
      <c r="L82" s="27"/>
      <c r="M82" s="27"/>
      <c r="N82" s="27"/>
      <c r="O82" s="27"/>
      <c r="P82" s="27"/>
      <c r="Q82" s="27"/>
      <c r="R82" s="27"/>
      <c r="S82" s="27"/>
      <c r="T82" s="2"/>
      <c r="U82" s="2"/>
      <c r="V82" s="2"/>
      <c r="W82" s="2"/>
      <c r="X82" s="2"/>
      <c r="Y82" s="2"/>
    </row>
    <row r="83" spans="1:25" s="9" customFormat="1" ht="25.7" customHeight="1" outlineLevel="1" x14ac:dyDescent="0.2">
      <c r="A83" s="2"/>
      <c r="B83" s="124" t="s">
        <v>48</v>
      </c>
      <c r="C83" s="329" t="s">
        <v>579</v>
      </c>
      <c r="D83" s="329"/>
      <c r="E83" s="102" t="s">
        <v>200</v>
      </c>
      <c r="F83" s="125" t="s">
        <v>55</v>
      </c>
      <c r="G83" s="126" t="s">
        <v>57</v>
      </c>
      <c r="H83" s="27"/>
      <c r="I83"/>
      <c r="J83"/>
      <c r="K83" s="27"/>
      <c r="L83" s="27"/>
      <c r="M83" s="27"/>
      <c r="N83" s="27"/>
      <c r="O83" s="27"/>
      <c r="P83" s="27"/>
      <c r="Q83" s="27"/>
      <c r="R83" s="27"/>
      <c r="S83" s="27"/>
      <c r="T83" s="2"/>
      <c r="U83" s="2"/>
      <c r="V83" s="2"/>
      <c r="W83" s="2"/>
      <c r="X83" s="2"/>
      <c r="Y83" s="2"/>
    </row>
    <row r="84" spans="1:25" s="2" customFormat="1" ht="25.35" customHeight="1" outlineLevel="1" x14ac:dyDescent="0.2">
      <c r="B84" s="231" t="s">
        <v>20</v>
      </c>
      <c r="C84" s="232" t="s">
        <v>61</v>
      </c>
      <c r="D84" s="51"/>
      <c r="E84" s="52">
        <v>1</v>
      </c>
      <c r="F84" s="37"/>
      <c r="G84" s="92">
        <f>IFERROR(D84*E84,"")</f>
        <v>0</v>
      </c>
      <c r="I84"/>
      <c r="J84"/>
    </row>
    <row r="85" spans="1:25" s="2" customFormat="1" ht="16.5" customHeight="1" outlineLevel="1" x14ac:dyDescent="0.2">
      <c r="B85" s="81"/>
      <c r="C85" s="58"/>
      <c r="D85" s="59"/>
      <c r="E85" s="60"/>
      <c r="F85" s="61"/>
      <c r="G85" s="95"/>
      <c r="I85"/>
      <c r="J85"/>
      <c r="K85" s="4"/>
      <c r="L85" s="4"/>
    </row>
    <row r="86" spans="1:25" s="2" customFormat="1" ht="39.950000000000003" customHeight="1" outlineLevel="1" x14ac:dyDescent="0.2">
      <c r="B86" s="124" t="s">
        <v>91</v>
      </c>
      <c r="C86" s="329" t="s">
        <v>579</v>
      </c>
      <c r="D86" s="329"/>
      <c r="E86" s="102" t="s">
        <v>200</v>
      </c>
      <c r="F86" s="125" t="s">
        <v>55</v>
      </c>
      <c r="G86" s="126" t="s">
        <v>57</v>
      </c>
      <c r="I86"/>
      <c r="J86"/>
    </row>
    <row r="87" spans="1:25" s="2" customFormat="1" ht="25.35" customHeight="1" outlineLevel="1" x14ac:dyDescent="0.2">
      <c r="B87" s="231" t="s">
        <v>21</v>
      </c>
      <c r="C87" s="232" t="s">
        <v>61</v>
      </c>
      <c r="D87" s="51"/>
      <c r="E87" s="52">
        <v>1</v>
      </c>
      <c r="F87" s="37"/>
      <c r="G87" s="92">
        <f t="shared" ref="G87:G89" si="10">IFERROR(D87*E87,"")</f>
        <v>0</v>
      </c>
      <c r="I87"/>
      <c r="J87"/>
    </row>
    <row r="88" spans="1:25" s="2" customFormat="1" ht="25.35" customHeight="1" outlineLevel="1" x14ac:dyDescent="0.2">
      <c r="B88" s="231" t="s">
        <v>9</v>
      </c>
      <c r="C88" s="232" t="s">
        <v>61</v>
      </c>
      <c r="D88" s="53"/>
      <c r="E88" s="54">
        <v>1</v>
      </c>
      <c r="F88" s="38"/>
      <c r="G88" s="93">
        <f t="shared" si="10"/>
        <v>0</v>
      </c>
      <c r="I88"/>
      <c r="J88"/>
    </row>
    <row r="89" spans="1:25" s="2" customFormat="1" ht="25.35" customHeight="1" outlineLevel="1" x14ac:dyDescent="0.2">
      <c r="B89" s="231" t="s">
        <v>10</v>
      </c>
      <c r="C89" s="232" t="s">
        <v>61</v>
      </c>
      <c r="D89" s="53"/>
      <c r="E89" s="54">
        <v>1</v>
      </c>
      <c r="F89" s="38"/>
      <c r="G89" s="93">
        <f t="shared" si="10"/>
        <v>0</v>
      </c>
      <c r="H89" s="25"/>
      <c r="I89"/>
      <c r="J89"/>
    </row>
    <row r="90" spans="1:25" s="2" customFormat="1" outlineLevel="1" x14ac:dyDescent="0.2">
      <c r="A90" s="4"/>
      <c r="B90" s="82"/>
      <c r="C90" s="47"/>
      <c r="D90" s="48"/>
      <c r="E90" s="56"/>
      <c r="F90" s="57"/>
      <c r="G90" s="64"/>
      <c r="I90"/>
      <c r="J90"/>
    </row>
    <row r="91" spans="1:25" s="2" customFormat="1" ht="22.5" outlineLevel="1" x14ac:dyDescent="0.2">
      <c r="A91" s="4"/>
      <c r="B91" s="124" t="s">
        <v>92</v>
      </c>
      <c r="C91" s="329" t="s">
        <v>579</v>
      </c>
      <c r="D91" s="329"/>
      <c r="E91" s="102" t="s">
        <v>200</v>
      </c>
      <c r="F91" s="125" t="s">
        <v>55</v>
      </c>
      <c r="G91" s="126" t="s">
        <v>57</v>
      </c>
      <c r="I91"/>
      <c r="J91"/>
    </row>
    <row r="92" spans="1:25" s="2" customFormat="1" ht="25.35" customHeight="1" outlineLevel="1" x14ac:dyDescent="0.2">
      <c r="A92" s="4"/>
      <c r="B92" s="231" t="s">
        <v>49</v>
      </c>
      <c r="C92" s="232" t="s">
        <v>86</v>
      </c>
      <c r="D92" s="51"/>
      <c r="E92" s="52">
        <v>1</v>
      </c>
      <c r="F92" s="37"/>
      <c r="G92" s="92">
        <f t="shared" ref="G92:G93" si="11">IFERROR(D92*E92,"")</f>
        <v>0</v>
      </c>
      <c r="I92"/>
      <c r="J92"/>
    </row>
    <row r="93" spans="1:25" s="2" customFormat="1" ht="25.35" customHeight="1" outlineLevel="1" x14ac:dyDescent="0.2">
      <c r="A93" s="4"/>
      <c r="B93" s="231" t="s">
        <v>50</v>
      </c>
      <c r="C93" s="232" t="s">
        <v>86</v>
      </c>
      <c r="D93" s="53"/>
      <c r="E93" s="54">
        <v>1</v>
      </c>
      <c r="F93" s="38"/>
      <c r="G93" s="93">
        <f t="shared" si="11"/>
        <v>0</v>
      </c>
      <c r="I93"/>
      <c r="J93"/>
    </row>
    <row r="94" spans="1:25" s="2" customFormat="1" outlineLevel="1" x14ac:dyDescent="0.2">
      <c r="A94" s="4"/>
      <c r="B94" s="78"/>
      <c r="C94" s="42"/>
      <c r="D94" s="48"/>
      <c r="E94" s="56"/>
      <c r="F94" s="57"/>
      <c r="G94" s="64"/>
      <c r="I94"/>
      <c r="J94"/>
      <c r="K94" s="4"/>
      <c r="L94" s="4"/>
    </row>
    <row r="95" spans="1:25" s="2" customFormat="1" ht="22.5" outlineLevel="1" x14ac:dyDescent="0.2">
      <c r="A95" s="4"/>
      <c r="B95" s="124" t="s">
        <v>93</v>
      </c>
      <c r="C95" s="329" t="s">
        <v>579</v>
      </c>
      <c r="D95" s="329"/>
      <c r="E95" s="102" t="s">
        <v>200</v>
      </c>
      <c r="F95" s="125" t="s">
        <v>55</v>
      </c>
      <c r="G95" s="126" t="s">
        <v>57</v>
      </c>
      <c r="H95" s="25"/>
      <c r="I95"/>
      <c r="J95"/>
    </row>
    <row r="96" spans="1:25" s="2" customFormat="1" ht="25.35" customHeight="1" outlineLevel="1" x14ac:dyDescent="0.2">
      <c r="A96" s="4"/>
      <c r="B96" s="231" t="s">
        <v>53</v>
      </c>
      <c r="C96" s="232" t="s">
        <v>79</v>
      </c>
      <c r="D96" s="51"/>
      <c r="E96" s="52">
        <v>1</v>
      </c>
      <c r="F96" s="37"/>
      <c r="G96" s="92">
        <f>IFERROR(D96*E96,"")</f>
        <v>0</v>
      </c>
      <c r="H96" s="25"/>
      <c r="I96"/>
      <c r="J96"/>
    </row>
    <row r="97" spans="1:25" s="2" customFormat="1" ht="25.35" customHeight="1" outlineLevel="1" x14ac:dyDescent="0.2">
      <c r="I97"/>
      <c r="J97"/>
    </row>
    <row r="98" spans="1:25" s="4" customFormat="1" ht="39.950000000000003" customHeight="1" thickBot="1" x14ac:dyDescent="0.25">
      <c r="B98" s="82"/>
      <c r="C98" s="28"/>
      <c r="D98" s="30"/>
      <c r="E98" s="33"/>
      <c r="F98" s="40"/>
      <c r="G98" s="30"/>
      <c r="I98"/>
      <c r="J98"/>
      <c r="T98" s="2"/>
      <c r="U98" s="2"/>
      <c r="V98" s="2"/>
      <c r="W98" s="2"/>
      <c r="X98" s="2"/>
      <c r="Y98" s="2"/>
    </row>
    <row r="99" spans="1:25" s="4" customFormat="1" ht="39.950000000000003" customHeight="1" thickBot="1" x14ac:dyDescent="0.25">
      <c r="B99" s="90" t="s">
        <v>58</v>
      </c>
      <c r="C99" s="86"/>
      <c r="D99" s="87"/>
      <c r="E99" s="88"/>
      <c r="F99" s="89"/>
      <c r="G99" s="96">
        <f>IF(COUNTIF(G8:G98,"Båda*")=0, SUM(G8:G98), "Fel. Kontrollera tabellen övan")</f>
        <v>0</v>
      </c>
      <c r="I99"/>
      <c r="J99"/>
      <c r="T99" s="2"/>
      <c r="U99" s="2"/>
      <c r="V99" s="2"/>
      <c r="W99" s="2"/>
      <c r="X99" s="2"/>
      <c r="Y99" s="2"/>
    </row>
    <row r="100" spans="1:25" x14ac:dyDescent="0.2">
      <c r="A100" s="4"/>
      <c r="B100" s="83"/>
      <c r="C100" s="47"/>
      <c r="D100" s="48"/>
      <c r="E100" s="33"/>
      <c r="F100" s="36"/>
      <c r="G100" s="64"/>
      <c r="H100" s="25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2"/>
      <c r="V100" s="2"/>
      <c r="W100" s="2"/>
      <c r="X100" s="2"/>
      <c r="Y100" s="2"/>
    </row>
    <row r="101" spans="1:25" x14ac:dyDescent="0.2">
      <c r="A101" s="4"/>
      <c r="B101" s="78"/>
      <c r="C101" s="47"/>
      <c r="D101" s="48"/>
      <c r="E101" s="33"/>
      <c r="F101" s="36"/>
      <c r="G101" s="64"/>
      <c r="H101" s="25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2"/>
      <c r="V101" s="2"/>
      <c r="W101" s="2"/>
      <c r="X101" s="2"/>
      <c r="Y101" s="2"/>
    </row>
    <row r="102" spans="1:25" x14ac:dyDescent="0.2">
      <c r="A102" s="4"/>
      <c r="B102" s="79"/>
      <c r="C102" s="47"/>
      <c r="D102" s="48"/>
      <c r="E102" s="33"/>
      <c r="F102" s="36"/>
      <c r="G102" s="64"/>
      <c r="H102" s="25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2"/>
      <c r="V102" s="2"/>
      <c r="W102" s="2"/>
      <c r="X102" s="2"/>
      <c r="Y102" s="2"/>
    </row>
    <row r="103" spans="1:25" x14ac:dyDescent="0.2">
      <c r="A103" s="4"/>
      <c r="B103" s="83"/>
      <c r="C103" s="47"/>
      <c r="D103" s="48"/>
      <c r="E103" s="33"/>
      <c r="F103" s="36"/>
      <c r="G103" s="64"/>
      <c r="H103" s="25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2"/>
      <c r="V103" s="2"/>
      <c r="W103" s="2"/>
      <c r="X103" s="2"/>
      <c r="Y103" s="2"/>
    </row>
    <row r="104" spans="1:25" x14ac:dyDescent="0.2">
      <c r="A104" s="4"/>
      <c r="B104" s="78"/>
      <c r="C104" s="29"/>
      <c r="D104" s="62"/>
      <c r="E104" s="33"/>
      <c r="F104" s="36"/>
      <c r="G104" s="31"/>
      <c r="H104" s="25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2"/>
      <c r="V104" s="2"/>
      <c r="W104" s="2"/>
      <c r="X104" s="2"/>
      <c r="Y104" s="2"/>
    </row>
    <row r="105" spans="1:25" x14ac:dyDescent="0.2">
      <c r="A105" s="2"/>
      <c r="B105" s="79"/>
      <c r="C105" s="29"/>
      <c r="D105" s="62"/>
      <c r="E105" s="33"/>
      <c r="F105" s="36"/>
      <c r="G105" s="31"/>
      <c r="H105" s="25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2"/>
      <c r="V105" s="2"/>
      <c r="W105" s="2"/>
      <c r="X105" s="2"/>
      <c r="Y105" s="2"/>
    </row>
    <row r="106" spans="1:25" ht="15.75" x14ac:dyDescent="0.25">
      <c r="A106" s="24"/>
      <c r="B106" s="83"/>
      <c r="C106" s="29"/>
      <c r="D106" s="62"/>
      <c r="E106" s="34"/>
      <c r="F106" s="36"/>
      <c r="G106" s="31"/>
      <c r="H106" s="25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2"/>
      <c r="V106" s="2"/>
      <c r="W106" s="2"/>
      <c r="X106" s="2"/>
      <c r="Y106" s="2"/>
    </row>
    <row r="107" spans="1:25" ht="40.700000000000003" customHeight="1" x14ac:dyDescent="0.2">
      <c r="A107" s="25"/>
      <c r="B107" s="80"/>
      <c r="C107" s="63"/>
      <c r="D107" s="64"/>
      <c r="E107" s="49"/>
      <c r="F107" s="65"/>
      <c r="G107" s="64"/>
      <c r="H107" s="25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2"/>
      <c r="V107" s="2"/>
      <c r="W107" s="2"/>
      <c r="X107" s="2"/>
      <c r="Y107" s="2"/>
    </row>
    <row r="108" spans="1:25" ht="27.75" customHeight="1" x14ac:dyDescent="0.2">
      <c r="A108" s="25"/>
      <c r="B108" s="80"/>
      <c r="C108" s="63"/>
      <c r="D108" s="64"/>
      <c r="E108" s="49"/>
      <c r="F108" s="65"/>
      <c r="G108" s="64"/>
      <c r="H108" s="25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2"/>
      <c r="V108" s="2"/>
      <c r="W108" s="2"/>
      <c r="X108" s="2"/>
      <c r="Y108" s="2"/>
    </row>
    <row r="109" spans="1:25" ht="27.75" customHeight="1" x14ac:dyDescent="0.2">
      <c r="A109" s="25"/>
      <c r="B109" s="80"/>
      <c r="C109" s="63"/>
      <c r="D109" s="64"/>
      <c r="E109" s="49"/>
      <c r="F109" s="65"/>
      <c r="G109" s="64"/>
      <c r="H109" s="25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2"/>
      <c r="V109" s="2"/>
      <c r="W109" s="2"/>
      <c r="X109" s="2"/>
      <c r="Y109" s="2"/>
    </row>
    <row r="110" spans="1:25" ht="27.75" customHeight="1" x14ac:dyDescent="0.2">
      <c r="A110" s="25"/>
      <c r="B110" s="80"/>
      <c r="C110" s="63"/>
      <c r="D110" s="64"/>
      <c r="E110" s="49"/>
      <c r="F110" s="65"/>
      <c r="G110" s="64"/>
      <c r="H110" s="25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2"/>
      <c r="V110" s="2"/>
      <c r="W110" s="2"/>
      <c r="X110" s="2"/>
      <c r="Y110" s="2"/>
    </row>
    <row r="111" spans="1:25" ht="27.75" customHeight="1" x14ac:dyDescent="0.2">
      <c r="A111" s="25"/>
      <c r="B111" s="80"/>
      <c r="C111" s="63"/>
      <c r="D111" s="64"/>
      <c r="E111" s="49"/>
      <c r="F111" s="65"/>
      <c r="G111" s="64"/>
      <c r="H111" s="25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2"/>
      <c r="V111" s="2"/>
      <c r="W111" s="2"/>
      <c r="X111" s="2"/>
      <c r="Y111" s="2"/>
    </row>
    <row r="112" spans="1:25" ht="27.75" customHeight="1" x14ac:dyDescent="0.2">
      <c r="A112" s="25"/>
      <c r="B112" s="80"/>
      <c r="C112" s="63"/>
      <c r="D112" s="64"/>
      <c r="E112" s="49"/>
      <c r="F112" s="65"/>
      <c r="G112" s="64"/>
      <c r="H112" s="25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2"/>
      <c r="V112" s="2"/>
      <c r="W112" s="2"/>
      <c r="X112" s="2"/>
      <c r="Y112" s="2"/>
    </row>
    <row r="113" spans="1:25" ht="27.75" customHeight="1" x14ac:dyDescent="0.2">
      <c r="A113" s="25"/>
      <c r="B113" s="80"/>
      <c r="C113" s="63"/>
      <c r="D113" s="64"/>
      <c r="E113" s="49"/>
      <c r="F113" s="65"/>
      <c r="G113" s="64"/>
      <c r="H113" s="25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2"/>
      <c r="V113" s="2"/>
      <c r="W113" s="2"/>
      <c r="X113" s="2"/>
      <c r="Y113" s="2"/>
    </row>
    <row r="114" spans="1:25" x14ac:dyDescent="0.2">
      <c r="A114" s="25"/>
      <c r="B114" s="80"/>
      <c r="C114" s="63"/>
      <c r="D114" s="64"/>
      <c r="E114" s="49"/>
      <c r="F114" s="65"/>
      <c r="G114" s="64"/>
      <c r="H114" s="25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2"/>
      <c r="V114" s="2"/>
      <c r="W114" s="2"/>
      <c r="X114" s="2"/>
      <c r="Y114" s="2"/>
    </row>
    <row r="115" spans="1:25" x14ac:dyDescent="0.2">
      <c r="A115" s="25"/>
      <c r="B115" s="80"/>
      <c r="C115" s="63"/>
      <c r="D115" s="64"/>
      <c r="E115" s="49"/>
      <c r="F115" s="65"/>
      <c r="G115" s="64"/>
      <c r="H115" s="25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2"/>
      <c r="V115" s="2"/>
      <c r="W115" s="2"/>
      <c r="X115" s="2"/>
      <c r="Y115" s="2"/>
    </row>
    <row r="116" spans="1:25" x14ac:dyDescent="0.2">
      <c r="A116" s="25"/>
      <c r="B116" s="80"/>
      <c r="C116" s="63"/>
      <c r="D116" s="64"/>
      <c r="E116" s="49"/>
      <c r="F116" s="65"/>
      <c r="G116" s="64"/>
      <c r="H116" s="25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2"/>
      <c r="V116" s="2"/>
      <c r="W116" s="2"/>
      <c r="X116" s="2"/>
      <c r="Y116" s="2"/>
    </row>
    <row r="117" spans="1:25" x14ac:dyDescent="0.2">
      <c r="A117" s="25"/>
      <c r="B117" s="80"/>
      <c r="C117" s="63"/>
      <c r="D117" s="64"/>
      <c r="E117" s="49"/>
      <c r="F117" s="65"/>
      <c r="G117" s="64"/>
      <c r="H117" s="25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2"/>
      <c r="V117" s="2"/>
      <c r="W117" s="2"/>
      <c r="X117" s="2"/>
      <c r="Y117" s="2"/>
    </row>
    <row r="118" spans="1:25" x14ac:dyDescent="0.2">
      <c r="A118" s="25"/>
      <c r="B118" s="80"/>
      <c r="C118" s="63"/>
      <c r="D118" s="64"/>
      <c r="E118" s="49"/>
      <c r="F118" s="65"/>
      <c r="G118" s="64"/>
      <c r="H118" s="25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2"/>
      <c r="V118" s="2"/>
      <c r="W118" s="2"/>
      <c r="X118" s="2"/>
      <c r="Y118" s="2"/>
    </row>
    <row r="119" spans="1:25" x14ac:dyDescent="0.2">
      <c r="A119" s="25"/>
      <c r="B119" s="80"/>
      <c r="C119" s="63"/>
      <c r="D119" s="64"/>
      <c r="E119" s="49"/>
      <c r="F119" s="65"/>
      <c r="G119" s="64"/>
      <c r="H119" s="25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2"/>
      <c r="V119" s="2"/>
      <c r="W119" s="2"/>
      <c r="X119" s="2"/>
      <c r="Y119" s="2"/>
    </row>
    <row r="120" spans="1:25" x14ac:dyDescent="0.2">
      <c r="A120" s="25"/>
      <c r="B120" s="80"/>
      <c r="C120" s="63"/>
      <c r="D120" s="64"/>
      <c r="E120" s="49"/>
      <c r="F120" s="65"/>
      <c r="G120" s="64"/>
      <c r="H120" s="25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2"/>
      <c r="V120" s="2"/>
      <c r="W120" s="2"/>
      <c r="X120" s="2"/>
      <c r="Y120" s="2"/>
    </row>
    <row r="121" spans="1:25" x14ac:dyDescent="0.2">
      <c r="A121" s="25"/>
      <c r="B121" s="80"/>
      <c r="C121" s="63"/>
      <c r="D121" s="64"/>
      <c r="E121" s="49"/>
      <c r="F121" s="65"/>
      <c r="G121" s="64"/>
      <c r="H121" s="25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2"/>
      <c r="V121" s="2"/>
      <c r="W121" s="2"/>
      <c r="X121" s="2"/>
      <c r="Y121" s="2"/>
    </row>
    <row r="122" spans="1:25" x14ac:dyDescent="0.2">
      <c r="A122" s="25"/>
      <c r="B122" s="80"/>
      <c r="C122" s="63"/>
      <c r="D122" s="64"/>
      <c r="E122" s="49"/>
      <c r="F122" s="65"/>
      <c r="G122" s="64"/>
      <c r="H122" s="25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2"/>
      <c r="V122" s="2"/>
      <c r="W122" s="2"/>
      <c r="X122" s="2"/>
      <c r="Y122" s="2"/>
    </row>
    <row r="123" spans="1:25" x14ac:dyDescent="0.2">
      <c r="A123" s="25"/>
      <c r="B123" s="80"/>
      <c r="C123" s="63"/>
      <c r="D123" s="64"/>
      <c r="E123" s="49"/>
      <c r="F123" s="65"/>
      <c r="G123" s="64"/>
      <c r="H123" s="25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2"/>
      <c r="V123" s="2"/>
      <c r="W123" s="2"/>
      <c r="X123" s="2"/>
      <c r="Y123" s="2"/>
    </row>
    <row r="124" spans="1:25" x14ac:dyDescent="0.2">
      <c r="A124" s="25"/>
      <c r="B124" s="80"/>
      <c r="C124" s="63"/>
      <c r="D124" s="64"/>
      <c r="E124" s="49"/>
      <c r="F124" s="65"/>
      <c r="G124" s="64"/>
      <c r="H124" s="25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2"/>
      <c r="V124" s="2"/>
      <c r="W124" s="2"/>
      <c r="X124" s="2"/>
      <c r="Y124" s="2"/>
    </row>
    <row r="125" spans="1:25" x14ac:dyDescent="0.2">
      <c r="A125" s="25"/>
      <c r="B125" s="80"/>
      <c r="C125" s="63"/>
      <c r="D125" s="64"/>
      <c r="E125" s="49"/>
      <c r="F125" s="65"/>
      <c r="G125" s="64"/>
      <c r="H125" s="25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2"/>
      <c r="V125" s="2"/>
      <c r="W125" s="2"/>
      <c r="X125" s="2"/>
      <c r="Y125" s="2"/>
    </row>
    <row r="126" spans="1:25" x14ac:dyDescent="0.2">
      <c r="A126" s="2"/>
      <c r="B126" s="82"/>
      <c r="E126" s="33"/>
      <c r="F126" s="36"/>
      <c r="T126" s="2"/>
      <c r="U126" s="2"/>
      <c r="V126" s="2"/>
      <c r="W126" s="2"/>
      <c r="X126" s="2"/>
      <c r="Y126" s="2"/>
    </row>
    <row r="127" spans="1:25" x14ac:dyDescent="0.2">
      <c r="A127" s="2"/>
      <c r="B127" s="79"/>
      <c r="E127" s="33"/>
      <c r="F127" s="36"/>
      <c r="T127" s="2"/>
      <c r="U127" s="2"/>
      <c r="V127" s="2"/>
      <c r="W127" s="2"/>
      <c r="X127" s="2"/>
      <c r="Y127" s="2"/>
    </row>
    <row r="128" spans="1:25" x14ac:dyDescent="0.2">
      <c r="A128" s="2"/>
      <c r="B128" s="82"/>
      <c r="E128" s="33"/>
      <c r="F128" s="36"/>
      <c r="T128" s="2"/>
      <c r="U128" s="2"/>
      <c r="V128" s="2"/>
      <c r="W128" s="2"/>
      <c r="X128" s="2"/>
      <c r="Y128" s="2"/>
    </row>
    <row r="129" spans="1:25" x14ac:dyDescent="0.2">
      <c r="A129" s="2"/>
      <c r="B129" s="82"/>
      <c r="E129" s="33"/>
      <c r="F129" s="36"/>
      <c r="T129" s="2"/>
      <c r="U129" s="2"/>
      <c r="V129" s="2"/>
      <c r="W129" s="2"/>
      <c r="X129" s="2"/>
      <c r="Y129" s="2"/>
    </row>
    <row r="130" spans="1:25" x14ac:dyDescent="0.2">
      <c r="A130" s="2"/>
      <c r="B130" s="82"/>
      <c r="E130" s="33"/>
      <c r="F130" s="36"/>
    </row>
    <row r="131" spans="1:25" x14ac:dyDescent="0.2">
      <c r="A131" s="2"/>
      <c r="B131" s="79"/>
      <c r="E131" s="33"/>
      <c r="F131" s="36"/>
    </row>
    <row r="132" spans="1:25" x14ac:dyDescent="0.2">
      <c r="A132" s="2"/>
      <c r="B132" s="82"/>
      <c r="E132" s="33"/>
      <c r="F132" s="36"/>
    </row>
    <row r="133" spans="1:25" x14ac:dyDescent="0.2">
      <c r="A133" s="2"/>
      <c r="B133" s="79"/>
      <c r="E133" s="33"/>
      <c r="F133" s="36"/>
    </row>
    <row r="134" spans="1:25" x14ac:dyDescent="0.2">
      <c r="A134" s="2"/>
      <c r="B134" s="82"/>
      <c r="E134" s="33"/>
      <c r="F134" s="36"/>
    </row>
    <row r="135" spans="1:25" x14ac:dyDescent="0.2">
      <c r="A135" s="2"/>
      <c r="B135" s="82"/>
      <c r="E135" s="33"/>
      <c r="F135" s="36"/>
    </row>
    <row r="136" spans="1:25" x14ac:dyDescent="0.2">
      <c r="A136" s="2"/>
      <c r="B136" s="82"/>
      <c r="E136" s="33"/>
      <c r="F136" s="36"/>
    </row>
    <row r="137" spans="1:25" x14ac:dyDescent="0.2">
      <c r="A137" s="2"/>
      <c r="B137" s="79"/>
      <c r="E137" s="33"/>
      <c r="F137" s="36"/>
    </row>
    <row r="138" spans="1:25" x14ac:dyDescent="0.2">
      <c r="A138" s="2"/>
      <c r="B138" s="82"/>
      <c r="E138" s="33"/>
      <c r="F138" s="36"/>
    </row>
    <row r="139" spans="1:25" x14ac:dyDescent="0.2">
      <c r="A139" s="2"/>
      <c r="B139" s="82"/>
      <c r="E139" s="33"/>
      <c r="F139" s="36"/>
    </row>
    <row r="140" spans="1:25" ht="15.75" x14ac:dyDescent="0.25">
      <c r="A140" s="8"/>
      <c r="B140" s="333"/>
      <c r="C140" s="333"/>
      <c r="D140" s="333"/>
      <c r="E140" s="333"/>
      <c r="F140" s="36"/>
    </row>
    <row r="141" spans="1:25" x14ac:dyDescent="0.2">
      <c r="A141" s="2"/>
      <c r="B141" s="82"/>
      <c r="E141" s="33"/>
      <c r="F141" s="36"/>
    </row>
    <row r="142" spans="1:25" x14ac:dyDescent="0.2">
      <c r="A142" s="2"/>
      <c r="B142" s="82"/>
      <c r="E142" s="33"/>
      <c r="F142" s="36"/>
    </row>
    <row r="143" spans="1:25" x14ac:dyDescent="0.2">
      <c r="A143" s="2"/>
      <c r="B143" s="79"/>
      <c r="E143" s="33"/>
      <c r="F143" s="36"/>
    </row>
    <row r="144" spans="1:25" x14ac:dyDescent="0.2">
      <c r="A144" s="2"/>
      <c r="B144" s="82"/>
      <c r="E144" s="33"/>
      <c r="F144" s="36"/>
    </row>
    <row r="145" spans="1:21" x14ac:dyDescent="0.2">
      <c r="A145" s="2"/>
      <c r="B145" s="79"/>
      <c r="E145" s="33"/>
      <c r="F145" s="36"/>
    </row>
    <row r="146" spans="1:21" s="5" customFormat="1" x14ac:dyDescent="0.2">
      <c r="A146" s="2"/>
      <c r="B146" s="82"/>
      <c r="C146" s="66"/>
      <c r="D146" s="67"/>
      <c r="E146" s="33"/>
      <c r="F146" s="36"/>
      <c r="G146" s="97"/>
      <c r="H146" s="7"/>
      <c r="I146"/>
      <c r="J146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s="5" customFormat="1" x14ac:dyDescent="0.2">
      <c r="A147" s="2"/>
      <c r="B147" s="82"/>
      <c r="C147" s="66"/>
      <c r="D147" s="67"/>
      <c r="E147" s="33"/>
      <c r="F147" s="36"/>
      <c r="G147" s="97"/>
      <c r="H147" s="7"/>
      <c r="I147"/>
      <c r="J147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s="5" customFormat="1" x14ac:dyDescent="0.2">
      <c r="A148" s="2"/>
      <c r="B148" s="82"/>
      <c r="C148" s="66"/>
      <c r="D148" s="67"/>
      <c r="E148" s="33"/>
      <c r="F148" s="36"/>
      <c r="G148" s="97"/>
      <c r="H148" s="7"/>
      <c r="I148"/>
      <c r="J148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s="5" customFormat="1" x14ac:dyDescent="0.2">
      <c r="A149" s="2"/>
      <c r="B149" s="82"/>
      <c r="C149" s="66"/>
      <c r="D149" s="67"/>
      <c r="E149" s="33"/>
      <c r="F149" s="36"/>
      <c r="G149" s="97"/>
      <c r="H149" s="7"/>
      <c r="I149"/>
      <c r="J149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s="5" customFormat="1" x14ac:dyDescent="0.2">
      <c r="A150" s="2"/>
      <c r="B150" s="82"/>
      <c r="C150" s="66"/>
      <c r="D150" s="67"/>
      <c r="E150" s="33"/>
      <c r="F150" s="36"/>
      <c r="G150" s="97"/>
      <c r="H150" s="7"/>
      <c r="I150"/>
      <c r="J150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s="5" customFormat="1" x14ac:dyDescent="0.2">
      <c r="A151" s="2"/>
      <c r="B151" s="82"/>
      <c r="C151" s="66"/>
      <c r="D151" s="67"/>
      <c r="E151" s="33"/>
      <c r="F151" s="36"/>
      <c r="G151" s="97"/>
      <c r="H151" s="7"/>
      <c r="I151"/>
      <c r="J15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s="5" customFormat="1" x14ac:dyDescent="0.2">
      <c r="A152" s="2"/>
      <c r="B152" s="82"/>
      <c r="C152" s="66"/>
      <c r="D152" s="67"/>
      <c r="E152" s="33"/>
      <c r="F152" s="36"/>
      <c r="G152" s="97"/>
      <c r="H152" s="7"/>
      <c r="I152"/>
      <c r="J15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s="5" customFormat="1" x14ac:dyDescent="0.2">
      <c r="A153" s="2"/>
      <c r="B153" s="82"/>
      <c r="C153" s="66"/>
      <c r="D153" s="67"/>
      <c r="E153" s="33"/>
      <c r="F153" s="36"/>
      <c r="G153" s="97"/>
      <c r="H153" s="7"/>
      <c r="I153"/>
      <c r="J15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s="5" customFormat="1" ht="66.75" customHeight="1" x14ac:dyDescent="0.2">
      <c r="A154" s="2"/>
      <c r="B154" s="79"/>
      <c r="C154" s="66"/>
      <c r="D154" s="67"/>
      <c r="E154" s="35"/>
      <c r="F154" s="40"/>
      <c r="G154" s="97"/>
      <c r="H154" s="7"/>
      <c r="I154"/>
      <c r="J154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s="5" customFormat="1" x14ac:dyDescent="0.2">
      <c r="A155" s="2"/>
      <c r="B155" s="79"/>
      <c r="C155" s="66"/>
      <c r="D155" s="67"/>
      <c r="E155" s="33"/>
      <c r="F155" s="41"/>
      <c r="G155" s="97"/>
      <c r="H155" s="7"/>
      <c r="I155"/>
      <c r="J155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s="5" customFormat="1" x14ac:dyDescent="0.2">
      <c r="A156" s="2"/>
      <c r="B156" s="84"/>
      <c r="C156" s="66"/>
      <c r="D156" s="67"/>
      <c r="E156" s="33"/>
      <c r="F156" s="41"/>
      <c r="G156" s="97"/>
      <c r="H156" s="7"/>
      <c r="I156"/>
      <c r="J156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s="5" customFormat="1" ht="70.5" customHeight="1" x14ac:dyDescent="0.2">
      <c r="A157" s="2"/>
      <c r="B157" s="84"/>
      <c r="C157" s="66"/>
      <c r="D157" s="67"/>
      <c r="E157" s="33"/>
      <c r="F157" s="41"/>
      <c r="G157" s="97"/>
      <c r="H157" s="7"/>
      <c r="I157"/>
      <c r="J157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s="5" customFormat="1" ht="93.95" customHeight="1" x14ac:dyDescent="0.2">
      <c r="A158" s="2"/>
      <c r="B158" s="84"/>
      <c r="C158" s="66"/>
      <c r="D158" s="67"/>
      <c r="E158" s="33"/>
      <c r="F158" s="41"/>
      <c r="G158" s="97"/>
      <c r="H158" s="7"/>
      <c r="I158"/>
      <c r="J158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s="5" customFormat="1" ht="82.5" customHeight="1" x14ac:dyDescent="0.2">
      <c r="A159" s="2"/>
      <c r="B159" s="79"/>
      <c r="C159" s="66"/>
      <c r="D159" s="67"/>
      <c r="E159" s="35"/>
      <c r="F159" s="40"/>
      <c r="G159" s="97"/>
      <c r="H159" s="7"/>
      <c r="I159"/>
      <c r="J159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s="5" customFormat="1" x14ac:dyDescent="0.2">
      <c r="A160" s="2"/>
      <c r="B160" s="84"/>
      <c r="C160" s="66"/>
      <c r="D160" s="67"/>
      <c r="E160" s="33"/>
      <c r="F160" s="41"/>
      <c r="G160" s="97"/>
      <c r="H160" s="7"/>
      <c r="I160"/>
      <c r="J160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s="5" customFormat="1" x14ac:dyDescent="0.2">
      <c r="A161" s="2"/>
      <c r="B161" s="84"/>
      <c r="C161" s="66"/>
      <c r="D161" s="67"/>
      <c r="E161" s="33"/>
      <c r="F161" s="41"/>
      <c r="G161" s="97"/>
      <c r="H161" s="7"/>
      <c r="I161"/>
      <c r="J16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s="5" customFormat="1" x14ac:dyDescent="0.2">
      <c r="A162" s="2"/>
      <c r="B162" s="79"/>
      <c r="C162" s="66"/>
      <c r="D162" s="67"/>
      <c r="E162" s="33"/>
      <c r="F162" s="41"/>
      <c r="G162" s="97"/>
      <c r="H162" s="7"/>
      <c r="I162"/>
      <c r="J16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s="5" customFormat="1" x14ac:dyDescent="0.2">
      <c r="A163" s="2"/>
      <c r="B163" s="333"/>
      <c r="C163" s="333"/>
      <c r="D163" s="333"/>
      <c r="E163" s="333"/>
      <c r="F163" s="36"/>
      <c r="G163" s="97"/>
      <c r="H163" s="7"/>
      <c r="I163"/>
      <c r="J16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s="5" customFormat="1" x14ac:dyDescent="0.2">
      <c r="A164" s="2"/>
      <c r="B164" s="335"/>
      <c r="C164" s="335"/>
      <c r="D164" s="335"/>
      <c r="E164" s="335"/>
      <c r="F164" s="36"/>
      <c r="G164" s="97"/>
      <c r="H164" s="7"/>
      <c r="I164"/>
      <c r="J164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s="5" customFormat="1" x14ac:dyDescent="0.2">
      <c r="A165" s="2"/>
      <c r="B165" s="333"/>
      <c r="C165" s="333"/>
      <c r="D165" s="333"/>
      <c r="E165" s="333"/>
      <c r="F165" s="36"/>
      <c r="G165" s="97"/>
      <c r="H165" s="7"/>
      <c r="I165"/>
      <c r="J165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s="5" customFormat="1" x14ac:dyDescent="0.2">
      <c r="A166" s="2"/>
      <c r="B166" s="335"/>
      <c r="C166" s="335"/>
      <c r="D166" s="335"/>
      <c r="E166" s="335"/>
      <c r="F166" s="36"/>
      <c r="G166" s="97"/>
      <c r="H166" s="7"/>
      <c r="I166"/>
      <c r="J166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s="5" customFormat="1" x14ac:dyDescent="0.2">
      <c r="A167" s="2"/>
      <c r="B167" s="82"/>
      <c r="C167" s="66"/>
      <c r="D167" s="67"/>
      <c r="E167" s="33"/>
      <c r="F167" s="36"/>
      <c r="G167" s="97"/>
      <c r="H167" s="7"/>
      <c r="I167"/>
      <c r="J167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s="5" customFormat="1" x14ac:dyDescent="0.2">
      <c r="A168" s="2"/>
      <c r="B168" s="82"/>
      <c r="C168" s="66"/>
      <c r="D168" s="67"/>
      <c r="E168" s="33"/>
      <c r="F168" s="36"/>
      <c r="G168" s="97"/>
      <c r="H168" s="7"/>
      <c r="I168"/>
      <c r="J168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s="5" customFormat="1" x14ac:dyDescent="0.2">
      <c r="A169" s="2"/>
      <c r="B169" s="79"/>
      <c r="C169" s="3"/>
      <c r="D169" s="31"/>
      <c r="E169" s="33"/>
      <c r="F169" s="41"/>
      <c r="G169" s="31"/>
      <c r="H169" s="7"/>
      <c r="I169"/>
      <c r="J169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s="5" customFormat="1" x14ac:dyDescent="0.2">
      <c r="A170" s="2"/>
      <c r="B170" s="84"/>
      <c r="C170" s="3"/>
      <c r="D170" s="31"/>
      <c r="E170" s="33"/>
      <c r="F170" s="41"/>
      <c r="G170" s="31"/>
      <c r="H170" s="7"/>
      <c r="I170"/>
      <c r="J170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s="5" customFormat="1" x14ac:dyDescent="0.2">
      <c r="A171" s="2"/>
      <c r="B171" s="84"/>
      <c r="C171" s="3"/>
      <c r="D171" s="31"/>
      <c r="E171" s="33"/>
      <c r="F171" s="41"/>
      <c r="G171" s="31"/>
      <c r="H171" s="7"/>
      <c r="I171"/>
      <c r="J17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s="5" customFormat="1" x14ac:dyDescent="0.2">
      <c r="A172" s="2"/>
      <c r="B172" s="84"/>
      <c r="C172" s="3"/>
      <c r="D172" s="31"/>
      <c r="E172" s="33"/>
      <c r="F172" s="41"/>
      <c r="G172" s="31"/>
      <c r="H172" s="7"/>
      <c r="I172"/>
      <c r="J17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s="5" customFormat="1" ht="25.7" customHeight="1" x14ac:dyDescent="0.25">
      <c r="A173" s="8"/>
      <c r="B173" s="79"/>
      <c r="C173" s="3"/>
      <c r="D173" s="31"/>
      <c r="E173" s="33"/>
      <c r="F173" s="41"/>
      <c r="G173" s="31"/>
      <c r="H173" s="7"/>
      <c r="I173"/>
      <c r="J17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s="5" customFormat="1" ht="15.75" x14ac:dyDescent="0.25">
      <c r="A174" s="8"/>
      <c r="B174" s="84"/>
      <c r="C174" s="3"/>
      <c r="D174" s="31"/>
      <c r="E174" s="33"/>
      <c r="F174" s="41"/>
      <c r="G174" s="31"/>
      <c r="H174" s="7"/>
      <c r="I174"/>
      <c r="J174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s="5" customFormat="1" x14ac:dyDescent="0.2">
      <c r="A175" s="2"/>
      <c r="B175" s="84"/>
      <c r="C175" s="3"/>
      <c r="D175" s="31"/>
      <c r="E175" s="33"/>
      <c r="F175" s="41"/>
      <c r="G175" s="31"/>
      <c r="H175" s="7"/>
      <c r="I175"/>
      <c r="J17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s="5" customFormat="1" x14ac:dyDescent="0.2">
      <c r="A176" s="2"/>
      <c r="B176" s="82"/>
      <c r="C176" s="3"/>
      <c r="D176" s="31"/>
      <c r="E176" s="33"/>
      <c r="F176" s="41"/>
      <c r="G176" s="31"/>
      <c r="H176" s="7"/>
      <c r="I176"/>
      <c r="J176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s="5" customFormat="1" x14ac:dyDescent="0.2">
      <c r="A177" s="2"/>
      <c r="B177" s="82"/>
      <c r="C177" s="22"/>
      <c r="D177" s="32"/>
      <c r="E177" s="33"/>
      <c r="F177" s="36"/>
      <c r="G177" s="31"/>
      <c r="H177" s="7"/>
      <c r="I177"/>
      <c r="J177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2">
      <c r="A178" s="2"/>
      <c r="B178" s="82"/>
      <c r="E178" s="33"/>
      <c r="F178" s="36"/>
    </row>
    <row r="179" spans="1:21" x14ac:dyDescent="0.2">
      <c r="A179" s="2"/>
      <c r="B179" s="82"/>
      <c r="E179" s="33"/>
      <c r="F179" s="36"/>
    </row>
    <row r="180" spans="1:21" x14ac:dyDescent="0.2">
      <c r="A180" s="2"/>
      <c r="B180" s="82"/>
      <c r="E180" s="33"/>
      <c r="F180" s="36"/>
    </row>
    <row r="181" spans="1:21" x14ac:dyDescent="0.2">
      <c r="A181" s="2"/>
      <c r="B181" s="82"/>
      <c r="E181" s="33"/>
      <c r="F181" s="36"/>
    </row>
    <row r="182" spans="1:21" ht="44.45" customHeight="1" x14ac:dyDescent="0.2">
      <c r="A182" s="2"/>
      <c r="B182" s="82"/>
      <c r="E182" s="33"/>
      <c r="F182" s="36"/>
    </row>
    <row r="183" spans="1:21" ht="44.45" customHeight="1" x14ac:dyDescent="0.2">
      <c r="A183" s="2"/>
      <c r="B183" s="82"/>
      <c r="E183" s="33"/>
      <c r="F183" s="36"/>
    </row>
    <row r="184" spans="1:21" ht="44.45" customHeight="1" x14ac:dyDescent="0.2">
      <c r="A184" s="2"/>
      <c r="B184" s="79"/>
      <c r="E184" s="33"/>
      <c r="F184" s="36"/>
    </row>
    <row r="185" spans="1:21" ht="44.45" customHeight="1" x14ac:dyDescent="0.2">
      <c r="A185" s="2"/>
      <c r="B185" s="84"/>
      <c r="E185" s="33"/>
      <c r="F185" s="36"/>
    </row>
    <row r="186" spans="1:21" x14ac:dyDescent="0.2">
      <c r="A186" s="2"/>
      <c r="B186" s="84"/>
      <c r="E186" s="33"/>
      <c r="F186" s="36"/>
    </row>
    <row r="187" spans="1:21" x14ac:dyDescent="0.2">
      <c r="A187" s="2"/>
      <c r="B187" s="84"/>
      <c r="E187" s="33"/>
      <c r="F187" s="36"/>
    </row>
    <row r="188" spans="1:21" ht="15.75" x14ac:dyDescent="0.25">
      <c r="A188" s="8"/>
      <c r="B188" s="84"/>
      <c r="E188" s="33"/>
      <c r="F188" s="36"/>
    </row>
    <row r="189" spans="1:21" x14ac:dyDescent="0.2">
      <c r="A189" s="2"/>
      <c r="B189" s="84"/>
      <c r="E189" s="33"/>
      <c r="F189" s="36"/>
    </row>
    <row r="190" spans="1:21" x14ac:dyDescent="0.2">
      <c r="A190" s="2"/>
      <c r="B190" s="84"/>
      <c r="E190" s="33"/>
      <c r="F190" s="36"/>
    </row>
    <row r="191" spans="1:21" x14ac:dyDescent="0.2">
      <c r="A191" s="2"/>
      <c r="B191" s="84"/>
      <c r="E191" s="33"/>
      <c r="F191" s="36"/>
    </row>
    <row r="192" spans="1:21" x14ac:dyDescent="0.2">
      <c r="A192" s="2"/>
      <c r="B192" s="82"/>
      <c r="E192" s="33"/>
      <c r="F192" s="36"/>
    </row>
    <row r="193" spans="1:7" x14ac:dyDescent="0.2">
      <c r="A193" s="2"/>
      <c r="B193" s="82"/>
      <c r="E193" s="33"/>
      <c r="F193" s="36"/>
    </row>
    <row r="194" spans="1:7" x14ac:dyDescent="0.2">
      <c r="A194" s="2"/>
      <c r="B194" s="82"/>
      <c r="E194" s="33"/>
      <c r="F194" s="36"/>
    </row>
    <row r="195" spans="1:7" x14ac:dyDescent="0.2">
      <c r="A195" s="2"/>
      <c r="B195" s="79"/>
      <c r="E195" s="33"/>
      <c r="F195" s="36"/>
    </row>
    <row r="196" spans="1:7" x14ac:dyDescent="0.2">
      <c r="A196" s="2"/>
      <c r="B196" s="79"/>
      <c r="E196" s="35"/>
      <c r="F196" s="36"/>
    </row>
    <row r="197" spans="1:7" ht="177.2" customHeight="1" x14ac:dyDescent="0.2">
      <c r="A197" s="2"/>
      <c r="B197" s="334"/>
      <c r="E197" s="33"/>
      <c r="F197" s="36"/>
    </row>
    <row r="198" spans="1:7" x14ac:dyDescent="0.2">
      <c r="A198" s="2"/>
      <c r="B198" s="334"/>
      <c r="E198" s="33"/>
      <c r="F198" s="36"/>
    </row>
    <row r="199" spans="1:7" x14ac:dyDescent="0.2">
      <c r="A199" s="2"/>
      <c r="B199" s="334"/>
      <c r="E199" s="33"/>
      <c r="F199" s="36"/>
    </row>
    <row r="200" spans="1:7" x14ac:dyDescent="0.2">
      <c r="A200" s="2"/>
      <c r="B200" s="82"/>
      <c r="E200" s="33"/>
      <c r="F200" s="36"/>
    </row>
    <row r="201" spans="1:7" x14ac:dyDescent="0.2">
      <c r="A201" s="2"/>
      <c r="B201" s="79"/>
      <c r="E201" s="33"/>
      <c r="F201" s="36"/>
    </row>
    <row r="202" spans="1:7" x14ac:dyDescent="0.2">
      <c r="A202" s="2"/>
      <c r="B202" s="332"/>
      <c r="C202" s="332"/>
      <c r="D202" s="332"/>
      <c r="E202" s="332"/>
      <c r="F202" s="36"/>
    </row>
    <row r="203" spans="1:7" ht="16.5" customHeight="1" x14ac:dyDescent="0.25">
      <c r="A203" s="8"/>
      <c r="B203" s="82"/>
      <c r="E203" s="33"/>
      <c r="F203" s="36"/>
    </row>
    <row r="204" spans="1:7" x14ac:dyDescent="0.2">
      <c r="A204" s="2"/>
      <c r="B204" s="82"/>
      <c r="E204" s="33"/>
      <c r="F204" s="36"/>
    </row>
    <row r="205" spans="1:7" x14ac:dyDescent="0.2">
      <c r="A205" s="2"/>
      <c r="B205" s="82"/>
      <c r="E205" s="33"/>
      <c r="F205" s="36"/>
    </row>
    <row r="206" spans="1:7" x14ac:dyDescent="0.2">
      <c r="A206" s="2"/>
      <c r="B206" s="82"/>
      <c r="E206" s="33"/>
      <c r="F206" s="36"/>
    </row>
    <row r="207" spans="1:7" x14ac:dyDescent="0.2">
      <c r="A207" s="2"/>
      <c r="B207" s="82"/>
      <c r="E207" s="33"/>
      <c r="F207" s="36"/>
    </row>
    <row r="208" spans="1:7" x14ac:dyDescent="0.2">
      <c r="A208" s="2"/>
      <c r="B208" s="79"/>
      <c r="C208" s="68"/>
      <c r="D208" s="69"/>
      <c r="E208" s="33"/>
      <c r="F208" s="36"/>
      <c r="G208" s="98"/>
    </row>
    <row r="209" spans="1:21" x14ac:dyDescent="0.2">
      <c r="A209" s="2"/>
      <c r="B209" s="79"/>
      <c r="C209" s="70"/>
      <c r="D209" s="71"/>
      <c r="E209" s="35"/>
      <c r="F209" s="72"/>
      <c r="G209" s="99"/>
    </row>
    <row r="210" spans="1:21" s="5" customFormat="1" ht="29.45" customHeight="1" x14ac:dyDescent="0.2">
      <c r="A210" s="2"/>
      <c r="B210" s="82"/>
      <c r="C210" s="66"/>
      <c r="D210" s="67"/>
      <c r="E210" s="33"/>
      <c r="F210" s="36"/>
      <c r="G210" s="97"/>
      <c r="H210" s="7"/>
      <c r="I210"/>
      <c r="J210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s="5" customFormat="1" x14ac:dyDescent="0.2">
      <c r="A211" s="2"/>
      <c r="B211" s="82"/>
      <c r="C211" s="66"/>
      <c r="D211" s="67"/>
      <c r="E211" s="33"/>
      <c r="F211" s="36"/>
      <c r="G211" s="97"/>
      <c r="H211" s="7"/>
      <c r="I211"/>
      <c r="J21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s="5" customFormat="1" x14ac:dyDescent="0.2">
      <c r="A212" s="2"/>
      <c r="B212" s="82"/>
      <c r="C212" s="66"/>
      <c r="D212" s="67"/>
      <c r="E212" s="33"/>
      <c r="F212" s="36"/>
      <c r="G212" s="97"/>
      <c r="H212" s="7"/>
      <c r="I212"/>
      <c r="J21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s="5" customFormat="1" x14ac:dyDescent="0.2">
      <c r="A213" s="2"/>
      <c r="B213" s="82"/>
      <c r="C213" s="66"/>
      <c r="D213" s="67"/>
      <c r="E213" s="33"/>
      <c r="F213" s="36"/>
      <c r="G213" s="97"/>
      <c r="H213" s="7"/>
      <c r="I213"/>
      <c r="J21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s="5" customFormat="1" x14ac:dyDescent="0.2">
      <c r="A214" s="2"/>
      <c r="B214" s="79"/>
      <c r="C214" s="66"/>
      <c r="D214" s="67"/>
      <c r="E214" s="33"/>
      <c r="F214" s="36"/>
      <c r="G214" s="97"/>
      <c r="H214" s="7"/>
      <c r="I214"/>
      <c r="J214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s="5" customFormat="1" ht="15.75" x14ac:dyDescent="0.25">
      <c r="A215" s="8"/>
      <c r="B215" s="333"/>
      <c r="C215" s="333"/>
      <c r="D215" s="333"/>
      <c r="E215" s="333"/>
      <c r="F215" s="36"/>
      <c r="G215" s="97"/>
      <c r="H215" s="7"/>
      <c r="I215"/>
      <c r="J215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s="5" customFormat="1" x14ac:dyDescent="0.2">
      <c r="A216" s="2"/>
      <c r="B216" s="82"/>
      <c r="C216" s="66"/>
      <c r="D216" s="67"/>
      <c r="E216" s="33"/>
      <c r="F216" s="36"/>
      <c r="G216" s="97"/>
      <c r="H216" s="7"/>
      <c r="I216"/>
      <c r="J216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s="5" customFormat="1" x14ac:dyDescent="0.2">
      <c r="A217" s="2"/>
      <c r="B217" s="82"/>
      <c r="C217" s="66"/>
      <c r="D217" s="67"/>
      <c r="E217" s="33"/>
      <c r="F217" s="36"/>
      <c r="G217" s="97"/>
      <c r="H217" s="7"/>
      <c r="I217"/>
      <c r="J217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s="5" customFormat="1" x14ac:dyDescent="0.2">
      <c r="A218" s="2"/>
      <c r="B218" s="79"/>
      <c r="C218" s="66"/>
      <c r="D218" s="67"/>
      <c r="E218" s="35"/>
      <c r="F218" s="36"/>
      <c r="G218" s="97"/>
      <c r="H218" s="7"/>
      <c r="I218"/>
      <c r="J218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s="5" customFormat="1" x14ac:dyDescent="0.2">
      <c r="A219" s="2"/>
      <c r="B219" s="79"/>
      <c r="C219" s="66"/>
      <c r="D219" s="67"/>
      <c r="E219" s="35"/>
      <c r="F219" s="36"/>
      <c r="G219" s="97"/>
      <c r="H219" s="7"/>
      <c r="I219"/>
      <c r="J219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s="5" customFormat="1" x14ac:dyDescent="0.2">
      <c r="A220" s="2"/>
      <c r="B220" s="332"/>
      <c r="C220" s="332"/>
      <c r="D220" s="332"/>
      <c r="E220" s="332"/>
      <c r="F220" s="36"/>
      <c r="G220" s="97"/>
      <c r="H220" s="7"/>
      <c r="I220"/>
      <c r="J220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s="5" customFormat="1" ht="12.75" customHeight="1" x14ac:dyDescent="0.25">
      <c r="A221" s="8"/>
      <c r="B221" s="82"/>
      <c r="C221" s="66"/>
      <c r="D221" s="67"/>
      <c r="E221" s="33"/>
      <c r="F221" s="36"/>
      <c r="G221" s="97"/>
      <c r="H221" s="7"/>
      <c r="I221"/>
      <c r="J22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s="5" customFormat="1" x14ac:dyDescent="0.2">
      <c r="A222" s="2"/>
      <c r="B222" s="82"/>
      <c r="C222" s="66"/>
      <c r="D222" s="67"/>
      <c r="E222" s="33"/>
      <c r="F222" s="36"/>
      <c r="G222" s="97"/>
      <c r="H222" s="7"/>
      <c r="I222"/>
      <c r="J22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s="5" customFormat="1" ht="212.25" customHeight="1" x14ac:dyDescent="0.2">
      <c r="A223" s="2"/>
      <c r="B223" s="82"/>
      <c r="C223" s="66"/>
      <c r="D223" s="67"/>
      <c r="E223" s="33"/>
      <c r="F223" s="36"/>
      <c r="G223" s="97"/>
      <c r="H223" s="7"/>
      <c r="I223"/>
      <c r="J22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s="5" customFormat="1" x14ac:dyDescent="0.2">
      <c r="A224" s="2"/>
      <c r="B224" s="82"/>
      <c r="C224" s="66"/>
      <c r="D224" s="67"/>
      <c r="E224" s="33"/>
      <c r="F224" s="36"/>
      <c r="G224" s="97"/>
      <c r="H224" s="7"/>
      <c r="I224"/>
      <c r="J224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s="5" customFormat="1" x14ac:dyDescent="0.2">
      <c r="A225" s="2"/>
      <c r="B225" s="82"/>
      <c r="C225" s="66"/>
      <c r="D225" s="67"/>
      <c r="E225" s="33"/>
      <c r="F225" s="36"/>
      <c r="G225" s="97"/>
      <c r="H225" s="7"/>
      <c r="I225"/>
      <c r="J225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x14ac:dyDescent="0.2">
      <c r="A226" s="2"/>
      <c r="B226" s="82"/>
      <c r="E226" s="33"/>
      <c r="F226" s="36"/>
    </row>
    <row r="227" spans="1:21" s="2" customFormat="1" x14ac:dyDescent="0.2">
      <c r="B227" s="82"/>
      <c r="C227" s="66"/>
      <c r="D227" s="67"/>
      <c r="E227" s="33"/>
      <c r="F227" s="36"/>
      <c r="G227" s="97"/>
      <c r="H227" s="6"/>
      <c r="I227"/>
      <c r="J227"/>
    </row>
    <row r="228" spans="1:21" ht="15.75" x14ac:dyDescent="0.25">
      <c r="A228" s="8"/>
      <c r="B228" s="79"/>
      <c r="E228" s="35"/>
      <c r="F228" s="36"/>
    </row>
    <row r="229" spans="1:21" x14ac:dyDescent="0.2">
      <c r="A229" s="2"/>
      <c r="B229" s="79"/>
      <c r="E229" s="35"/>
      <c r="F229" s="36"/>
    </row>
    <row r="230" spans="1:21" x14ac:dyDescent="0.2">
      <c r="A230" s="2"/>
      <c r="B230" s="79"/>
      <c r="C230" s="70"/>
      <c r="D230" s="71"/>
      <c r="E230" s="35"/>
      <c r="F230" s="72"/>
      <c r="G230" s="99"/>
    </row>
    <row r="231" spans="1:21" x14ac:dyDescent="0.2">
      <c r="A231" s="2"/>
      <c r="B231" s="334"/>
      <c r="E231" s="33"/>
      <c r="F231" s="36"/>
    </row>
    <row r="232" spans="1:21" x14ac:dyDescent="0.2">
      <c r="A232" s="2"/>
      <c r="B232" s="334"/>
      <c r="E232" s="33"/>
      <c r="F232" s="36"/>
    </row>
    <row r="233" spans="1:21" x14ac:dyDescent="0.2">
      <c r="A233" s="2"/>
      <c r="B233" s="334"/>
      <c r="E233" s="33"/>
      <c r="F233" s="36"/>
    </row>
    <row r="234" spans="1:21" ht="30.4" customHeight="1" x14ac:dyDescent="0.2">
      <c r="A234" s="2"/>
      <c r="B234" s="334"/>
      <c r="E234" s="33"/>
      <c r="F234" s="36"/>
    </row>
    <row r="235" spans="1:21" ht="33.200000000000003" customHeight="1" x14ac:dyDescent="0.2">
      <c r="A235" s="2"/>
      <c r="B235" s="79"/>
      <c r="E235" s="35"/>
      <c r="F235" s="36"/>
    </row>
    <row r="236" spans="1:21" ht="33.200000000000003" customHeight="1" x14ac:dyDescent="0.2">
      <c r="A236" s="2"/>
      <c r="B236" s="79"/>
      <c r="E236" s="35"/>
      <c r="F236" s="36"/>
    </row>
    <row r="237" spans="1:21" x14ac:dyDescent="0.2">
      <c r="A237" s="2"/>
      <c r="B237" s="79"/>
      <c r="E237" s="35"/>
      <c r="F237" s="36"/>
    </row>
    <row r="238" spans="1:21" x14ac:dyDescent="0.2">
      <c r="A238" s="2"/>
      <c r="B238" s="79"/>
      <c r="E238" s="33"/>
      <c r="F238" s="36"/>
    </row>
    <row r="239" spans="1:21" ht="12.75" customHeight="1" x14ac:dyDescent="0.25">
      <c r="A239" s="8"/>
      <c r="B239" s="79"/>
      <c r="E239" s="35"/>
      <c r="F239" s="36"/>
    </row>
    <row r="240" spans="1:21" ht="52.5" customHeight="1" x14ac:dyDescent="0.25">
      <c r="A240" s="8"/>
      <c r="B240" s="79"/>
      <c r="E240" s="35"/>
      <c r="F240" s="36"/>
    </row>
    <row r="241" spans="1:6" ht="27.75" customHeight="1" x14ac:dyDescent="0.25">
      <c r="A241" s="8"/>
      <c r="B241" s="79"/>
      <c r="E241" s="35"/>
      <c r="F241" s="36"/>
    </row>
    <row r="242" spans="1:6" ht="42.75" customHeight="1" x14ac:dyDescent="0.25">
      <c r="A242" s="8"/>
      <c r="B242" s="332"/>
      <c r="C242" s="332"/>
      <c r="D242" s="332"/>
      <c r="E242" s="332"/>
      <c r="F242" s="36"/>
    </row>
    <row r="243" spans="1:6" ht="15.75" x14ac:dyDescent="0.25">
      <c r="A243" s="8"/>
      <c r="B243" s="82"/>
      <c r="E243" s="33"/>
      <c r="F243" s="36"/>
    </row>
    <row r="244" spans="1:6" ht="55.9" customHeight="1" x14ac:dyDescent="0.25">
      <c r="A244" s="8"/>
      <c r="B244" s="82"/>
      <c r="E244" s="33"/>
      <c r="F244" s="36"/>
    </row>
    <row r="245" spans="1:6" ht="12.75" customHeight="1" x14ac:dyDescent="0.25">
      <c r="A245" s="8"/>
      <c r="B245" s="82"/>
      <c r="E245" s="33"/>
      <c r="F245" s="36"/>
    </row>
    <row r="246" spans="1:6" ht="12.75" customHeight="1" x14ac:dyDescent="0.25">
      <c r="A246" s="8"/>
      <c r="B246" s="82"/>
      <c r="E246" s="33"/>
      <c r="F246" s="36"/>
    </row>
    <row r="247" spans="1:6" ht="12.75" customHeight="1" x14ac:dyDescent="0.25">
      <c r="A247" s="8"/>
      <c r="B247" s="82"/>
      <c r="E247" s="33"/>
      <c r="F247" s="36"/>
    </row>
    <row r="248" spans="1:6" ht="12.75" customHeight="1" x14ac:dyDescent="0.25">
      <c r="A248" s="8"/>
      <c r="B248" s="79"/>
      <c r="E248" s="35"/>
      <c r="F248" s="36"/>
    </row>
    <row r="249" spans="1:6" ht="15.75" x14ac:dyDescent="0.25">
      <c r="A249" s="8"/>
      <c r="B249" s="84"/>
      <c r="E249" s="73"/>
      <c r="F249" s="74"/>
    </row>
    <row r="250" spans="1:6" x14ac:dyDescent="0.2">
      <c r="A250" s="2"/>
      <c r="B250" s="332"/>
      <c r="C250" s="332"/>
      <c r="D250" s="332"/>
      <c r="E250" s="332"/>
      <c r="F250" s="74"/>
    </row>
    <row r="251" spans="1:6" ht="15.75" x14ac:dyDescent="0.25">
      <c r="A251" s="8"/>
      <c r="B251" s="82"/>
      <c r="E251" s="33"/>
      <c r="F251" s="74"/>
    </row>
    <row r="252" spans="1:6" ht="15.75" x14ac:dyDescent="0.25">
      <c r="A252" s="8"/>
      <c r="B252" s="82"/>
      <c r="E252" s="33"/>
      <c r="F252" s="74"/>
    </row>
    <row r="253" spans="1:6" ht="15.75" x14ac:dyDescent="0.25">
      <c r="A253" s="8"/>
      <c r="B253" s="82"/>
      <c r="E253" s="33"/>
      <c r="F253" s="74"/>
    </row>
    <row r="254" spans="1:6" ht="15.75" x14ac:dyDescent="0.25">
      <c r="A254" s="8"/>
      <c r="B254" s="82"/>
      <c r="E254" s="33"/>
      <c r="F254" s="74"/>
    </row>
    <row r="255" spans="1:6" ht="15.75" x14ac:dyDescent="0.25">
      <c r="A255" s="8"/>
      <c r="B255" s="84"/>
      <c r="E255" s="73"/>
      <c r="F255" s="74"/>
    </row>
    <row r="256" spans="1:6" ht="15.75" x14ac:dyDescent="0.25">
      <c r="A256" s="8"/>
      <c r="B256" s="84"/>
      <c r="E256" s="73"/>
      <c r="F256" s="74"/>
    </row>
    <row r="257" spans="1:21" ht="15.75" x14ac:dyDescent="0.25">
      <c r="A257" s="8"/>
      <c r="B257" s="332"/>
      <c r="C257" s="332"/>
      <c r="D257" s="332"/>
      <c r="E257" s="332"/>
      <c r="F257" s="74"/>
    </row>
    <row r="258" spans="1:21" s="5" customFormat="1" ht="15.75" x14ac:dyDescent="0.25">
      <c r="A258" s="8"/>
      <c r="B258" s="82"/>
      <c r="C258" s="66"/>
      <c r="D258" s="67"/>
      <c r="E258" s="33"/>
      <c r="F258" s="74"/>
      <c r="G258" s="97"/>
      <c r="H258" s="7"/>
      <c r="I258"/>
      <c r="J258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s="5" customFormat="1" ht="15.75" x14ac:dyDescent="0.25">
      <c r="A259" s="8"/>
      <c r="B259" s="82"/>
      <c r="C259" s="66"/>
      <c r="D259" s="67"/>
      <c r="E259" s="33"/>
      <c r="F259" s="74"/>
      <c r="G259" s="97"/>
      <c r="H259" s="7"/>
      <c r="I259"/>
      <c r="J259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s="5" customFormat="1" ht="15.75" x14ac:dyDescent="0.25">
      <c r="A260" s="8"/>
      <c r="B260" s="84"/>
      <c r="C260" s="66"/>
      <c r="D260" s="67"/>
      <c r="E260" s="73"/>
      <c r="F260" s="74"/>
      <c r="G260" s="97"/>
      <c r="H260" s="7"/>
      <c r="I260"/>
      <c r="J260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s="5" customFormat="1" ht="15.75" x14ac:dyDescent="0.25">
      <c r="A261" s="8"/>
      <c r="B261" s="84"/>
      <c r="C261" s="66"/>
      <c r="D261" s="67"/>
      <c r="E261" s="73"/>
      <c r="F261" s="74"/>
      <c r="G261" s="97"/>
      <c r="H261" s="7"/>
      <c r="I261"/>
      <c r="J26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s="5" customFormat="1" ht="15.75" x14ac:dyDescent="0.25">
      <c r="A262" s="8"/>
      <c r="B262" s="84"/>
      <c r="C262" s="66"/>
      <c r="D262" s="67"/>
      <c r="E262" s="73"/>
      <c r="F262" s="74"/>
      <c r="G262" s="97"/>
      <c r="H262" s="7"/>
      <c r="I262"/>
      <c r="J26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s="5" customFormat="1" ht="15.75" x14ac:dyDescent="0.25">
      <c r="A263" s="8"/>
      <c r="B263" s="84"/>
      <c r="C263" s="66"/>
      <c r="D263" s="67"/>
      <c r="E263" s="73"/>
      <c r="F263" s="74"/>
      <c r="G263" s="97"/>
      <c r="H263" s="7"/>
      <c r="I263"/>
      <c r="J26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s="5" customFormat="1" ht="66.75" customHeight="1" x14ac:dyDescent="0.25">
      <c r="A264" s="8"/>
      <c r="B264" s="84"/>
      <c r="C264" s="66"/>
      <c r="D264" s="67"/>
      <c r="E264" s="73"/>
      <c r="F264" s="74"/>
      <c r="G264" s="97"/>
      <c r="H264" s="7"/>
      <c r="I264"/>
      <c r="J264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s="5" customFormat="1" ht="30.4" customHeight="1" x14ac:dyDescent="0.25">
      <c r="A265" s="8"/>
      <c r="B265" s="84"/>
      <c r="C265" s="66"/>
      <c r="D265" s="67"/>
      <c r="E265" s="73"/>
      <c r="F265" s="74"/>
      <c r="G265" s="97"/>
      <c r="H265" s="7"/>
      <c r="I265"/>
      <c r="J265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s="5" customFormat="1" ht="15.75" x14ac:dyDescent="0.25">
      <c r="A266" s="8"/>
      <c r="B266" s="84"/>
      <c r="C266" s="66"/>
      <c r="D266" s="67"/>
      <c r="E266" s="73"/>
      <c r="F266" s="75"/>
      <c r="G266" s="97"/>
      <c r="H266" s="7"/>
      <c r="I266"/>
      <c r="J266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s="5" customFormat="1" ht="15.75" x14ac:dyDescent="0.25">
      <c r="A267" s="8"/>
      <c r="B267" s="84"/>
      <c r="C267" s="66"/>
      <c r="D267" s="67"/>
      <c r="E267" s="73"/>
      <c r="F267" s="75"/>
      <c r="G267" s="97"/>
      <c r="H267" s="7"/>
      <c r="I267"/>
      <c r="J267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s="5" customFormat="1" ht="15.75" x14ac:dyDescent="0.25">
      <c r="A268" s="8"/>
      <c r="B268" s="84"/>
      <c r="C268" s="66"/>
      <c r="D268" s="67"/>
      <c r="E268" s="73"/>
      <c r="F268" s="75"/>
      <c r="G268" s="97"/>
      <c r="H268" s="7"/>
      <c r="I268"/>
      <c r="J268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s="5" customFormat="1" ht="15.75" x14ac:dyDescent="0.25">
      <c r="A269" s="8"/>
      <c r="B269" s="84"/>
      <c r="C269" s="66"/>
      <c r="D269" s="67"/>
      <c r="E269" s="73"/>
      <c r="F269" s="75"/>
      <c r="G269" s="97"/>
      <c r="H269" s="7"/>
      <c r="I269"/>
      <c r="J269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s="5" customFormat="1" ht="57" customHeight="1" x14ac:dyDescent="0.25">
      <c r="A270" s="8"/>
      <c r="B270" s="84"/>
      <c r="C270" s="66"/>
      <c r="D270" s="67"/>
      <c r="E270" s="73"/>
      <c r="F270" s="75"/>
      <c r="G270" s="97"/>
      <c r="H270" s="7"/>
      <c r="I270"/>
      <c r="J270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s="5" customFormat="1" ht="57" customHeight="1" x14ac:dyDescent="0.25">
      <c r="A271" s="8"/>
      <c r="B271" s="85"/>
      <c r="C271" s="66"/>
      <c r="D271" s="67"/>
      <c r="E271" s="76"/>
      <c r="F271" s="75"/>
      <c r="G271" s="97"/>
      <c r="H271" s="7"/>
      <c r="I271"/>
      <c r="J27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s="5" customFormat="1" ht="15.75" x14ac:dyDescent="0.25">
      <c r="A272" s="8"/>
      <c r="B272" s="85"/>
      <c r="C272" s="66"/>
      <c r="D272" s="67"/>
      <c r="E272" s="76"/>
      <c r="F272" s="75"/>
      <c r="G272" s="97"/>
      <c r="H272" s="7"/>
      <c r="I272"/>
      <c r="J27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s="5" customFormat="1" ht="15.75" x14ac:dyDescent="0.25">
      <c r="A273" s="8"/>
      <c r="B273" s="85"/>
      <c r="C273" s="66"/>
      <c r="D273" s="67"/>
      <c r="E273" s="76"/>
      <c r="F273" s="75"/>
      <c r="G273" s="97"/>
      <c r="H273" s="7"/>
      <c r="I273"/>
      <c r="J27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s="5" customFormat="1" ht="15.75" x14ac:dyDescent="0.25">
      <c r="A274" s="8"/>
      <c r="B274" s="85"/>
      <c r="C274" s="66"/>
      <c r="D274" s="67"/>
      <c r="E274" s="76"/>
      <c r="F274" s="75"/>
      <c r="G274" s="97"/>
      <c r="H274" s="7"/>
      <c r="I274"/>
      <c r="J274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s="5" customFormat="1" ht="15.75" x14ac:dyDescent="0.25">
      <c r="A275" s="8"/>
      <c r="B275" s="85"/>
      <c r="C275" s="66"/>
      <c r="D275" s="67"/>
      <c r="E275" s="76"/>
      <c r="F275" s="75"/>
      <c r="G275" s="97"/>
      <c r="H275" s="7"/>
      <c r="I275"/>
      <c r="J275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s="5" customFormat="1" ht="15.75" x14ac:dyDescent="0.25">
      <c r="A276" s="8"/>
      <c r="B276" s="85"/>
      <c r="C276" s="66"/>
      <c r="D276" s="67"/>
      <c r="E276" s="76"/>
      <c r="F276" s="75"/>
      <c r="G276" s="97"/>
      <c r="H276" s="7"/>
      <c r="I276"/>
      <c r="J276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s="5" customFormat="1" ht="15.75" x14ac:dyDescent="0.25">
      <c r="A277" s="8"/>
      <c r="B277" s="85"/>
      <c r="C277" s="66"/>
      <c r="D277" s="67"/>
      <c r="E277" s="76"/>
      <c r="F277" s="75"/>
      <c r="G277" s="97"/>
      <c r="H277" s="7"/>
      <c r="I277"/>
      <c r="J277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s="5" customFormat="1" ht="15.75" x14ac:dyDescent="0.25">
      <c r="A278" s="8"/>
      <c r="B278" s="85"/>
      <c r="C278" s="66"/>
      <c r="D278" s="67"/>
      <c r="E278" s="76"/>
      <c r="F278" s="75"/>
      <c r="G278" s="97"/>
      <c r="H278" s="7"/>
      <c r="I278"/>
      <c r="J278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s="5" customFormat="1" ht="15.75" x14ac:dyDescent="0.25">
      <c r="A279" s="8"/>
      <c r="B279" s="85"/>
      <c r="C279" s="66"/>
      <c r="D279" s="67"/>
      <c r="E279" s="76"/>
      <c r="F279" s="75"/>
      <c r="G279" s="97"/>
      <c r="H279" s="7"/>
      <c r="I279"/>
      <c r="J279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s="5" customFormat="1" ht="15.75" x14ac:dyDescent="0.25">
      <c r="A280" s="8"/>
      <c r="B280" s="85"/>
      <c r="C280" s="66"/>
      <c r="D280" s="67"/>
      <c r="E280" s="76"/>
      <c r="F280" s="75"/>
      <c r="G280" s="97"/>
      <c r="H280" s="7"/>
      <c r="I280"/>
      <c r="J280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s="5" customFormat="1" ht="15.75" x14ac:dyDescent="0.25">
      <c r="A281" s="8"/>
      <c r="B281" s="85"/>
      <c r="C281" s="66"/>
      <c r="D281" s="67"/>
      <c r="E281" s="76"/>
      <c r="F281" s="75"/>
      <c r="G281" s="97"/>
      <c r="H281" s="7"/>
      <c r="I281"/>
      <c r="J28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s="5" customFormat="1" ht="15.75" x14ac:dyDescent="0.25">
      <c r="A282" s="8"/>
      <c r="B282" s="85"/>
      <c r="C282" s="66"/>
      <c r="D282" s="67"/>
      <c r="E282" s="76"/>
      <c r="F282" s="75"/>
      <c r="G282" s="97"/>
      <c r="H282" s="7"/>
      <c r="I282"/>
      <c r="J28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s="5" customFormat="1" ht="15.75" x14ac:dyDescent="0.25">
      <c r="A283" s="8"/>
      <c r="B283" s="85"/>
      <c r="C283" s="66"/>
      <c r="D283" s="67"/>
      <c r="E283" s="76"/>
      <c r="F283" s="75"/>
      <c r="G283" s="97"/>
      <c r="H283" s="7"/>
      <c r="I283"/>
      <c r="J28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s="5" customFormat="1" ht="15.75" x14ac:dyDescent="0.25">
      <c r="A284" s="8"/>
      <c r="B284" s="85"/>
      <c r="C284" s="66"/>
      <c r="D284" s="67"/>
      <c r="E284" s="76"/>
      <c r="F284" s="75"/>
      <c r="G284" s="97"/>
      <c r="H284" s="7"/>
      <c r="I284"/>
      <c r="J284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s="5" customFormat="1" ht="15.75" x14ac:dyDescent="0.25">
      <c r="A285" s="8"/>
      <c r="B285" s="85"/>
      <c r="C285" s="66"/>
      <c r="D285" s="67"/>
      <c r="E285" s="76"/>
      <c r="F285" s="75"/>
      <c r="G285" s="97"/>
      <c r="H285" s="7"/>
      <c r="I285"/>
      <c r="J285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s="5" customFormat="1" x14ac:dyDescent="0.2">
      <c r="A286" s="2"/>
      <c r="B286" s="85"/>
      <c r="C286" s="66"/>
      <c r="D286" s="67"/>
      <c r="E286" s="76"/>
      <c r="F286" s="75"/>
      <c r="G286" s="97"/>
      <c r="H286" s="7"/>
      <c r="I286"/>
      <c r="J286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s="5" customFormat="1" x14ac:dyDescent="0.2">
      <c r="A287" s="2"/>
      <c r="B287" s="85"/>
      <c r="C287" s="66"/>
      <c r="D287" s="67"/>
      <c r="E287" s="76"/>
      <c r="F287" s="75"/>
      <c r="G287" s="97"/>
      <c r="H287" s="7"/>
      <c r="I287"/>
      <c r="J287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s="5" customFormat="1" x14ac:dyDescent="0.2">
      <c r="A288" s="2"/>
      <c r="B288" s="85"/>
      <c r="C288" s="66"/>
      <c r="D288" s="67"/>
      <c r="E288" s="76"/>
      <c r="F288" s="75"/>
      <c r="G288" s="97"/>
      <c r="H288" s="7"/>
      <c r="I288"/>
      <c r="J288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s="5" customFormat="1" x14ac:dyDescent="0.2">
      <c r="A289" s="2"/>
      <c r="B289" s="85"/>
      <c r="C289" s="66"/>
      <c r="D289" s="67"/>
      <c r="E289" s="76"/>
      <c r="F289" s="75"/>
      <c r="G289" s="97"/>
      <c r="H289" s="7"/>
      <c r="I289"/>
      <c r="J289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x14ac:dyDescent="0.2">
      <c r="A290" s="2"/>
      <c r="F290" s="75"/>
    </row>
    <row r="291" spans="1:21" x14ac:dyDescent="0.2">
      <c r="F291" s="75"/>
    </row>
    <row r="292" spans="1:21" x14ac:dyDescent="0.2">
      <c r="F292" s="75"/>
    </row>
    <row r="293" spans="1:21" x14ac:dyDescent="0.2">
      <c r="F293" s="75"/>
    </row>
    <row r="294" spans="1:21" x14ac:dyDescent="0.2">
      <c r="F294" s="75"/>
    </row>
    <row r="295" spans="1:21" x14ac:dyDescent="0.2">
      <c r="F295" s="75"/>
    </row>
    <row r="296" spans="1:21" x14ac:dyDescent="0.2">
      <c r="F296" s="75"/>
    </row>
    <row r="297" spans="1:21" x14ac:dyDescent="0.2">
      <c r="B297" s="78"/>
      <c r="C297" s="47"/>
      <c r="D297" s="48"/>
      <c r="E297" s="77"/>
      <c r="G297" s="64"/>
    </row>
    <row r="298" spans="1:21" x14ac:dyDescent="0.2">
      <c r="B298" s="78"/>
      <c r="C298" s="47"/>
      <c r="D298" s="48"/>
      <c r="E298" s="77"/>
      <c r="G298" s="64"/>
    </row>
    <row r="299" spans="1:21" x14ac:dyDescent="0.2">
      <c r="B299" s="78"/>
      <c r="C299" s="47"/>
      <c r="D299" s="48"/>
      <c r="E299" s="49"/>
      <c r="G299" s="64"/>
    </row>
    <row r="300" spans="1:21" x14ac:dyDescent="0.2">
      <c r="B300" s="78"/>
      <c r="C300" s="47"/>
      <c r="D300" s="48"/>
      <c r="E300" s="77"/>
      <c r="G300" s="64"/>
    </row>
    <row r="301" spans="1:21" x14ac:dyDescent="0.2">
      <c r="B301" s="78"/>
      <c r="C301" s="47"/>
      <c r="D301" s="48"/>
      <c r="E301" s="49"/>
      <c r="G301" s="64"/>
    </row>
    <row r="316" spans="1:1" x14ac:dyDescent="0.2">
      <c r="A316" s="2"/>
    </row>
    <row r="317" spans="1:1" x14ac:dyDescent="0.2">
      <c r="A317" s="4"/>
    </row>
    <row r="318" spans="1:1" x14ac:dyDescent="0.2">
      <c r="A318" s="4"/>
    </row>
    <row r="319" spans="1:1" x14ac:dyDescent="0.2">
      <c r="A319" s="4"/>
    </row>
    <row r="320" spans="1:1" x14ac:dyDescent="0.2">
      <c r="A320" s="4"/>
    </row>
    <row r="321" spans="1:1" x14ac:dyDescent="0.2">
      <c r="A321" s="4"/>
    </row>
  </sheetData>
  <sheetProtection sheet="1" formatCells="0" formatColumns="0" formatRows="0" autoFilter="0"/>
  <dataConsolidate/>
  <mergeCells count="29">
    <mergeCell ref="B202:E202"/>
    <mergeCell ref="B140:E140"/>
    <mergeCell ref="B163:E163"/>
    <mergeCell ref="B164:E164"/>
    <mergeCell ref="B165:E165"/>
    <mergeCell ref="B166:E166"/>
    <mergeCell ref="B197:B199"/>
    <mergeCell ref="B257:E257"/>
    <mergeCell ref="B215:E215"/>
    <mergeCell ref="B220:E220"/>
    <mergeCell ref="B231:B232"/>
    <mergeCell ref="B233:B234"/>
    <mergeCell ref="B242:E242"/>
    <mergeCell ref="B250:E250"/>
    <mergeCell ref="C7:D7"/>
    <mergeCell ref="C13:D13"/>
    <mergeCell ref="C20:D20"/>
    <mergeCell ref="C26:D26"/>
    <mergeCell ref="C38:D38"/>
    <mergeCell ref="C86:D86"/>
    <mergeCell ref="C91:D91"/>
    <mergeCell ref="C95:D95"/>
    <mergeCell ref="C48:D48"/>
    <mergeCell ref="C67:D67"/>
    <mergeCell ref="C71:D71"/>
    <mergeCell ref="C77:D77"/>
    <mergeCell ref="C83:D83"/>
    <mergeCell ref="C60:D60"/>
    <mergeCell ref="C49:D49"/>
  </mergeCells>
  <conditionalFormatting sqref="G8:G99 E8:E99">
    <cfRule type="expression" dxfId="45" priority="63">
      <formula>AND($E8&lt;&gt;"",#REF!&lt;&gt;"",ISNUMBER($D8))</formula>
    </cfRule>
  </conditionalFormatting>
  <conditionalFormatting sqref="G99">
    <cfRule type="expression" dxfId="44" priority="62">
      <formula>NOT(ISNUMBER(G99))</formula>
    </cfRule>
  </conditionalFormatting>
  <conditionalFormatting sqref="E8:F99">
    <cfRule type="expression" dxfId="43" priority="1">
      <formula>AND(OR($D8="",$D8=0),$C8&lt;&gt;"",OR(ISNUMBER($E8),$E8=""))</formula>
    </cfRule>
  </conditionalFormatting>
  <conditionalFormatting sqref="E8:E99">
    <cfRule type="expression" dxfId="42" priority="437">
      <formula>AND(#REF!&lt;&gt;"",ISNUMBER($D8))</formula>
    </cfRule>
  </conditionalFormatting>
  <printOptions horizontalCentered="1" gridLines="1"/>
  <pageMargins left="0.39370078740157483" right="0.39370078740157483" top="0.39370078740157483" bottom="0.39370078740157483" header="0.51181102362204722" footer="0.31496062992125984"/>
  <pageSetup paperSize="9" scale="43" fitToHeight="0" orientation="landscape" r:id="rId1"/>
  <headerFooter alignWithMargins="0">
    <oddFooter>Sida &amp;P av &amp;N</oddFooter>
  </headerFooter>
  <rowBreaks count="1" manualBreakCount="1">
    <brk id="70" max="5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76" id="{D4754342-AE59-457D-A252-C591E4ECF608}">
            <xm:f>AND(E8&gt;INDEX(Takpriser!$B$5:$E$95,MATCH(B8,Takpriser!$B$5:$B$95,0),MATCH(GrundInfo!$J$5,Takpriser!$B$4:$E$4,0)), ISNUMBER(D8))</xm:f>
            <x14:dxf>
              <font>
                <b/>
                <i val="0"/>
                <color rgb="FFC00000"/>
              </font>
              <fill>
                <patternFill>
                  <bgColor rgb="FFFFCCCC"/>
                </patternFill>
              </fill>
            </x14:dxf>
          </x14:cfRule>
          <xm:sqref>E8:E99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3" tint="0.59999389629810485"/>
  </sheetPr>
  <dimension ref="A1:Q38"/>
  <sheetViews>
    <sheetView showGridLines="0" zoomScale="110" zoomScaleNormal="110" workbookViewId="0">
      <pane xSplit="1" ySplit="8" topLeftCell="B21" activePane="bottomRight" state="frozen"/>
      <selection pane="topRight" activeCell="B1" sqref="B1"/>
      <selection pane="bottomLeft" activeCell="A9" sqref="A9"/>
      <selection pane="bottomRight" activeCell="B12" sqref="B12"/>
    </sheetView>
  </sheetViews>
  <sheetFormatPr defaultRowHeight="12.75" x14ac:dyDescent="0.2"/>
  <cols>
    <col min="1" max="1" width="43.85546875" customWidth="1"/>
    <col min="2" max="2" width="16.7109375" customWidth="1"/>
    <col min="3" max="15" width="18.28515625" customWidth="1"/>
    <col min="19" max="20" width="8.85546875" customWidth="1"/>
  </cols>
  <sheetData>
    <row r="1" spans="1:17" ht="15" x14ac:dyDescent="0.2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 ht="18" x14ac:dyDescent="0.25">
      <c r="A2" s="336" t="s">
        <v>613</v>
      </c>
      <c r="B2" s="337"/>
      <c r="C2" s="337"/>
      <c r="D2" s="155"/>
      <c r="E2" s="150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5"/>
      <c r="Q2" s="155"/>
    </row>
    <row r="3" spans="1:17" ht="15.75" x14ac:dyDescent="0.25">
      <c r="A3" s="149"/>
      <c r="B3" s="150"/>
      <c r="C3" s="150"/>
      <c r="D3" s="155"/>
      <c r="E3" s="150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5"/>
      <c r="Q3" s="155"/>
    </row>
    <row r="4" spans="1:17" ht="15" x14ac:dyDescent="0.25">
      <c r="A4" s="133" t="s">
        <v>213</v>
      </c>
      <c r="B4" s="338"/>
      <c r="C4" s="339"/>
      <c r="P4" s="155"/>
      <c r="Q4" s="155"/>
    </row>
    <row r="5" spans="1:17" ht="15" x14ac:dyDescent="0.25">
      <c r="A5" s="133" t="s">
        <v>594</v>
      </c>
      <c r="B5" s="340"/>
      <c r="C5" s="341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1:17" ht="41.65" customHeight="1" x14ac:dyDescent="0.25">
      <c r="A6" s="279" t="s">
        <v>610</v>
      </c>
      <c r="B6" s="152" t="s">
        <v>198</v>
      </c>
      <c r="C6" s="152" t="s">
        <v>199</v>
      </c>
      <c r="D6" s="152" t="s">
        <v>576</v>
      </c>
      <c r="E6" s="157"/>
      <c r="F6" s="152" t="s">
        <v>566</v>
      </c>
      <c r="G6" s="152" t="s">
        <v>566</v>
      </c>
      <c r="H6" s="152" t="s">
        <v>566</v>
      </c>
      <c r="I6" s="152" t="s">
        <v>566</v>
      </c>
      <c r="J6" s="152" t="s">
        <v>567</v>
      </c>
      <c r="K6" s="152" t="s">
        <v>567</v>
      </c>
      <c r="L6" s="152" t="s">
        <v>567</v>
      </c>
      <c r="M6" s="152" t="s">
        <v>567</v>
      </c>
      <c r="N6" s="152" t="s">
        <v>567</v>
      </c>
      <c r="O6" s="153" t="s">
        <v>567</v>
      </c>
      <c r="P6" s="158"/>
      <c r="Q6" s="155"/>
    </row>
    <row r="7" spans="1:17" ht="20.100000000000001" customHeight="1" x14ac:dyDescent="0.25">
      <c r="A7" s="154"/>
      <c r="B7" s="103" t="s">
        <v>99</v>
      </c>
      <c r="C7" s="103" t="s">
        <v>99</v>
      </c>
      <c r="D7" s="103" t="s">
        <v>99</v>
      </c>
      <c r="E7" s="237"/>
      <c r="F7" s="159" t="s">
        <v>103</v>
      </c>
      <c r="G7" s="159" t="s">
        <v>100</v>
      </c>
      <c r="H7" s="159" t="s">
        <v>102</v>
      </c>
      <c r="I7" s="159" t="s">
        <v>101</v>
      </c>
      <c r="J7" s="160"/>
      <c r="K7" s="160"/>
      <c r="L7" s="160"/>
      <c r="M7" s="160"/>
      <c r="N7" s="160"/>
      <c r="O7" s="161"/>
      <c r="P7" s="158"/>
      <c r="Q7" s="155"/>
    </row>
    <row r="8" spans="1:17" ht="20.100000000000001" customHeight="1" x14ac:dyDescent="0.25">
      <c r="A8" s="109" t="s">
        <v>595</v>
      </c>
      <c r="B8" s="162"/>
      <c r="C8" s="162"/>
      <c r="D8" s="162"/>
      <c r="E8" s="238"/>
      <c r="F8" s="162"/>
      <c r="G8" s="162"/>
      <c r="H8" s="162"/>
      <c r="I8" s="162"/>
      <c r="J8" s="162"/>
      <c r="K8" s="162"/>
      <c r="L8" s="162"/>
      <c r="M8" s="162"/>
      <c r="N8" s="162"/>
      <c r="O8" s="164"/>
      <c r="P8" s="158"/>
      <c r="Q8" s="155"/>
    </row>
    <row r="9" spans="1:17" ht="20.100000000000001" customHeight="1" x14ac:dyDescent="0.25">
      <c r="A9" s="109" t="s">
        <v>104</v>
      </c>
      <c r="B9" s="162"/>
      <c r="C9" s="162"/>
      <c r="D9" s="162"/>
      <c r="E9" s="238"/>
      <c r="F9" s="162"/>
      <c r="G9" s="162"/>
      <c r="H9" s="162"/>
      <c r="I9" s="163"/>
      <c r="J9" s="163">
        <v>365</v>
      </c>
      <c r="K9" s="163">
        <v>365</v>
      </c>
      <c r="L9" s="163">
        <v>365</v>
      </c>
      <c r="M9" s="163">
        <v>365</v>
      </c>
      <c r="N9" s="163">
        <v>365</v>
      </c>
      <c r="O9" s="164">
        <v>365</v>
      </c>
      <c r="P9" s="158"/>
      <c r="Q9" s="155"/>
    </row>
    <row r="10" spans="1:17" ht="20.100000000000001" customHeight="1" x14ac:dyDescent="0.25">
      <c r="A10" s="109" t="s">
        <v>105</v>
      </c>
      <c r="B10" s="276" t="s">
        <v>108</v>
      </c>
      <c r="C10" s="276" t="s">
        <v>112</v>
      </c>
      <c r="D10" s="276" t="s">
        <v>112</v>
      </c>
      <c r="E10" s="277"/>
      <c r="F10" s="276" t="s">
        <v>112</v>
      </c>
      <c r="G10" s="276" t="s">
        <v>112</v>
      </c>
      <c r="H10" s="276" t="s">
        <v>112</v>
      </c>
      <c r="I10" s="276" t="s">
        <v>112</v>
      </c>
      <c r="J10" s="276" t="s">
        <v>112</v>
      </c>
      <c r="K10" s="276" t="s">
        <v>112</v>
      </c>
      <c r="L10" s="276" t="s">
        <v>112</v>
      </c>
      <c r="M10" s="276" t="s">
        <v>112</v>
      </c>
      <c r="N10" s="276" t="s">
        <v>112</v>
      </c>
      <c r="O10" s="278" t="s">
        <v>112</v>
      </c>
      <c r="P10" s="158"/>
      <c r="Q10" s="155"/>
    </row>
    <row r="11" spans="1:17" ht="20.100000000000001" customHeight="1" x14ac:dyDescent="0.25">
      <c r="A11" s="109" t="s">
        <v>106</v>
      </c>
      <c r="B11" s="276" t="s">
        <v>117</v>
      </c>
      <c r="C11" s="276" t="s">
        <v>117</v>
      </c>
      <c r="D11" s="276" t="s">
        <v>117</v>
      </c>
      <c r="E11" s="277"/>
      <c r="F11" s="276" t="s">
        <v>117</v>
      </c>
      <c r="G11" s="276" t="s">
        <v>117</v>
      </c>
      <c r="H11" s="276" t="s">
        <v>118</v>
      </c>
      <c r="I11" s="276" t="s">
        <v>117</v>
      </c>
      <c r="J11" s="276" t="s">
        <v>117</v>
      </c>
      <c r="K11" s="276" t="s">
        <v>117</v>
      </c>
      <c r="L11" s="276" t="s">
        <v>117</v>
      </c>
      <c r="M11" s="276" t="s">
        <v>117</v>
      </c>
      <c r="N11" s="276" t="s">
        <v>117</v>
      </c>
      <c r="O11" s="278" t="s">
        <v>117</v>
      </c>
      <c r="P11" s="158"/>
      <c r="Q11" s="155"/>
    </row>
    <row r="12" spans="1:17" ht="20.100000000000001" customHeight="1" x14ac:dyDescent="0.25">
      <c r="A12" s="109" t="s">
        <v>588</v>
      </c>
      <c r="B12" s="165"/>
      <c r="C12" s="165"/>
      <c r="D12" s="165"/>
      <c r="E12" s="240"/>
      <c r="F12" s="165"/>
      <c r="G12" s="165"/>
      <c r="H12" s="165"/>
      <c r="I12" s="165"/>
      <c r="J12" s="165"/>
      <c r="K12" s="165"/>
      <c r="L12" s="165"/>
      <c r="M12" s="165"/>
      <c r="N12" s="165"/>
      <c r="O12" s="167"/>
      <c r="P12" s="158"/>
      <c r="Q12" s="155"/>
    </row>
    <row r="13" spans="1:17" ht="20.100000000000001" customHeight="1" x14ac:dyDescent="0.25">
      <c r="A13" s="109" t="s">
        <v>119</v>
      </c>
      <c r="B13" s="165"/>
      <c r="C13" s="165"/>
      <c r="D13" s="165"/>
      <c r="E13" s="240"/>
      <c r="F13" s="165"/>
      <c r="G13" s="165"/>
      <c r="H13" s="165"/>
      <c r="I13" s="165"/>
      <c r="J13" s="165"/>
      <c r="K13" s="165"/>
      <c r="L13" s="165"/>
      <c r="M13" s="165"/>
      <c r="N13" s="165"/>
      <c r="O13" s="167"/>
      <c r="P13" s="158"/>
      <c r="Q13" s="155"/>
    </row>
    <row r="14" spans="1:17" ht="20.100000000000001" customHeight="1" x14ac:dyDescent="0.25">
      <c r="A14" s="109" t="s">
        <v>600</v>
      </c>
      <c r="B14" s="131">
        <f t="shared" ref="B14" si="0">B13+B12</f>
        <v>0</v>
      </c>
      <c r="C14" s="131">
        <f t="shared" ref="C14:O14" si="1">C12-C13</f>
        <v>0</v>
      </c>
      <c r="D14" s="131">
        <f t="shared" si="1"/>
        <v>0</v>
      </c>
      <c r="E14" s="241">
        <f t="shared" si="1"/>
        <v>0</v>
      </c>
      <c r="F14" s="131">
        <f t="shared" si="1"/>
        <v>0</v>
      </c>
      <c r="G14" s="168">
        <f t="shared" si="1"/>
        <v>0</v>
      </c>
      <c r="H14" s="131">
        <f t="shared" si="1"/>
        <v>0</v>
      </c>
      <c r="I14" s="169">
        <f t="shared" si="1"/>
        <v>0</v>
      </c>
      <c r="J14" s="169">
        <f t="shared" si="1"/>
        <v>0</v>
      </c>
      <c r="K14" s="169">
        <f t="shared" si="1"/>
        <v>0</v>
      </c>
      <c r="L14" s="169">
        <f t="shared" si="1"/>
        <v>0</v>
      </c>
      <c r="M14" s="169">
        <f t="shared" si="1"/>
        <v>0</v>
      </c>
      <c r="N14" s="169">
        <f t="shared" si="1"/>
        <v>0</v>
      </c>
      <c r="O14" s="170">
        <f t="shared" si="1"/>
        <v>0</v>
      </c>
      <c r="P14" s="158"/>
      <c r="Q14" s="155"/>
    </row>
    <row r="15" spans="1:17" ht="20.100000000000001" customHeight="1" x14ac:dyDescent="0.25">
      <c r="A15" s="109" t="s">
        <v>601</v>
      </c>
      <c r="B15" s="168">
        <f>IFERROR((((1+(B14/100)*(VLOOKUP(B10,Admin!$AM$15:$AN$19,2,0)/365))^(365/VLOOKUP(B10,Admin!$AM$15:$AN$19,2,0)))-1)*(365/365*100),"")</f>
        <v>0</v>
      </c>
      <c r="C15" s="168">
        <f>IFERROR((((1+(C14/100)*(VLOOKUP(C10,Admin!$AM$15:$AN$19,2,0)/365))^(365/VLOOKUP(C10,Admin!$AM$15:$AN$19,2,0)))-1)*(365/365*100),"")</f>
        <v>0</v>
      </c>
      <c r="D15" s="168">
        <f>IFERROR((((1+(D14/100)*(VLOOKUP(D10,Admin!$AM$15:$AN$19,2,0)/365))^(365/VLOOKUP(D10,Admin!$AM$15:$AN$19,2,0)))-1)*(365/365*100),"")</f>
        <v>0</v>
      </c>
      <c r="E15" s="242" t="str">
        <f>IFERROR((((1+(E14/100)*(VLOOKUP(E10,Admin!$AM$15:$AN$19,2,0)/365))^(365/VLOOKUP(E10,Admin!$AM$15:$AN$19,2,0)))-1)*(365/365*100),"")</f>
        <v/>
      </c>
      <c r="F15" s="168">
        <f>IFERROR((((1+(F14/100)*(VLOOKUP(F10,Admin!$AM$15:$AN$19,2,0)/365))^(365/VLOOKUP(F10,Admin!$AM$15:$AN$19,2,0)))-1)*(365/365*100),"")</f>
        <v>0</v>
      </c>
      <c r="G15" s="168">
        <f>IFERROR((((1+(G14/100)*(VLOOKUP(G10,Admin!$AM$15:$AN$19,2,0)/365))^(365/VLOOKUP(G10,Admin!$AM$15:$AN$19,2,0)))-1)*(365/365*100),"")</f>
        <v>0</v>
      </c>
      <c r="H15" s="131">
        <f>IFERROR((((1+(H14/100)*(VLOOKUP(H10,Admin!$AM$15:$AN$19,2,0)/365))^(365/VLOOKUP(H10,Admin!$AM$15:$AN$19,2,0)))-1)*(365/365*100),"")</f>
        <v>0</v>
      </c>
      <c r="I15" s="169">
        <f>IFERROR((((1+(I14/100)*(VLOOKUP(I10,Admin!$AM$15:$AN$19,2,0)/365))^(365/VLOOKUP(I10,Admin!$AM$15:$AN$19,2,0)))-1)*(365/365*100),"")</f>
        <v>0</v>
      </c>
      <c r="J15" s="169">
        <f>IFERROR((((1+(J14/100)*(VLOOKUP(J10,Admin!$AM$15:$AN$19,2,0)/365))^(365/VLOOKUP(J10,Admin!$AM$15:$AN$19,2,0)))-1)*(365/365*100),"")</f>
        <v>0</v>
      </c>
      <c r="K15" s="169">
        <f>IFERROR((((1+(K14/100)*(VLOOKUP(K10,Admin!$AM$15:$AN$19,2,0)/365))^(365/VLOOKUP(K10,Admin!$AM$15:$AN$19,2,0)))-1)*(365/365*100),"")</f>
        <v>0</v>
      </c>
      <c r="L15" s="169">
        <f>IFERROR((((1+(L14/100)*(VLOOKUP(L10,Admin!$AM$15:$AN$19,2,0)/365))^(365/VLOOKUP(L10,Admin!$AM$15:$AN$19,2,0)))-1)*(365/365*100),"")</f>
        <v>0</v>
      </c>
      <c r="M15" s="169">
        <f>IFERROR((((1+(M14/100)*(VLOOKUP(M10,Admin!$AM$15:$AN$19,2,0)/365))^(365/VLOOKUP(M10,Admin!$AM$15:$AN$19,2,0)))-1)*(365/365*100),"")</f>
        <v>0</v>
      </c>
      <c r="N15" s="169">
        <f>IFERROR((((1+(N14/100)*(VLOOKUP(N10,Admin!$AM$15:$AN$19,2,0)/365))^(365/VLOOKUP(N10,Admin!$AM$15:$AN$19,2,0)))-1)*(365/365*100),"")</f>
        <v>0</v>
      </c>
      <c r="O15" s="170">
        <f>IFERROR((((1+(O14/100)*(VLOOKUP(O10,Admin!$AM$15:$AN$19,2,0)/365))^(365/VLOOKUP(O10,Admin!$AM$15:$AN$19,2,0)))-1)*(365/365*100),"")</f>
        <v>0</v>
      </c>
      <c r="P15" s="158"/>
      <c r="Q15" s="155"/>
    </row>
    <row r="16" spans="1:17" ht="20.100000000000001" customHeight="1" x14ac:dyDescent="0.25">
      <c r="A16" s="110" t="s">
        <v>109</v>
      </c>
      <c r="B16" s="259"/>
      <c r="C16" s="259"/>
      <c r="D16" s="259"/>
      <c r="E16" s="260"/>
      <c r="F16" s="259"/>
      <c r="G16" s="268"/>
      <c r="H16" s="259"/>
      <c r="I16" s="263"/>
      <c r="J16" s="263"/>
      <c r="K16" s="263"/>
      <c r="L16" s="263"/>
      <c r="M16" s="263"/>
      <c r="N16" s="263"/>
      <c r="O16" s="264"/>
      <c r="P16" s="158"/>
      <c r="Q16" s="155"/>
    </row>
    <row r="17" spans="1:17" ht="12.75" customHeight="1" x14ac:dyDescent="0.25">
      <c r="E17" s="1"/>
      <c r="P17" s="158"/>
      <c r="Q17" s="171"/>
    </row>
    <row r="18" spans="1:17" ht="20.100000000000001" customHeight="1" x14ac:dyDescent="0.25">
      <c r="A18" s="118" t="s">
        <v>114</v>
      </c>
      <c r="B18" s="172"/>
      <c r="C18" s="173"/>
      <c r="D18" s="173"/>
      <c r="E18" s="243"/>
      <c r="F18" s="173"/>
      <c r="G18" s="174"/>
      <c r="H18" s="173"/>
      <c r="I18" s="175"/>
      <c r="J18" s="175"/>
      <c r="K18" s="175"/>
      <c r="L18" s="175"/>
      <c r="M18" s="175"/>
      <c r="N18" s="175"/>
      <c r="O18" s="176"/>
      <c r="P18" s="158"/>
      <c r="Q18" s="155"/>
    </row>
    <row r="19" spans="1:17" ht="20.100000000000001" customHeight="1" x14ac:dyDescent="0.25">
      <c r="A19" s="109" t="s">
        <v>115</v>
      </c>
      <c r="B19" s="275">
        <f>-ABS(B5*B18%)</f>
        <v>0</v>
      </c>
      <c r="C19" s="177"/>
      <c r="D19" s="177"/>
      <c r="E19" s="269"/>
      <c r="F19" s="177"/>
      <c r="G19" s="177"/>
      <c r="H19" s="177"/>
      <c r="I19" s="177"/>
      <c r="J19" s="177"/>
      <c r="K19" s="177"/>
      <c r="L19" s="177"/>
      <c r="M19" s="177"/>
      <c r="N19" s="177"/>
      <c r="O19" s="265"/>
      <c r="P19" s="158"/>
      <c r="Q19" s="155"/>
    </row>
    <row r="20" spans="1:17" ht="20.100000000000001" customHeight="1" x14ac:dyDescent="0.25">
      <c r="A20" s="117" t="s">
        <v>121</v>
      </c>
      <c r="B20" s="244"/>
      <c r="C20" s="244"/>
      <c r="D20" s="244"/>
      <c r="E20" s="244"/>
      <c r="F20" s="250"/>
      <c r="G20" s="270"/>
      <c r="H20" s="271"/>
      <c r="I20" s="272"/>
      <c r="J20" s="272"/>
      <c r="K20" s="272"/>
      <c r="L20" s="272"/>
      <c r="M20" s="272"/>
      <c r="N20" s="272"/>
      <c r="O20" s="273"/>
      <c r="P20" s="158"/>
      <c r="Q20" s="155"/>
    </row>
    <row r="21" spans="1:17" ht="20.100000000000001" customHeight="1" x14ac:dyDescent="0.25">
      <c r="A21" s="110" t="s">
        <v>122</v>
      </c>
      <c r="B21" s="135"/>
      <c r="C21" s="135"/>
      <c r="D21" s="135"/>
      <c r="E21" s="245"/>
      <c r="F21" s="135"/>
      <c r="G21" s="135"/>
      <c r="H21" s="135"/>
      <c r="I21" s="135"/>
      <c r="J21" s="135"/>
      <c r="K21" s="135"/>
      <c r="L21" s="135"/>
      <c r="M21" s="135"/>
      <c r="N21" s="135"/>
      <c r="O21" s="136"/>
      <c r="P21" s="158"/>
      <c r="Q21" s="155"/>
    </row>
    <row r="22" spans="1:17" ht="12.75" customHeight="1" x14ac:dyDescent="0.25">
      <c r="A22" s="293" t="str">
        <f>IF(COUNTA(F22:O22)-COUNTIF(F22:O22,"")&lt;&gt;0, "obs. Fyll i valutakurser (rad 20)","")</f>
        <v/>
      </c>
      <c r="B22" s="155"/>
      <c r="C22" s="155"/>
      <c r="D22" s="155"/>
      <c r="E22" s="155"/>
      <c r="F22" s="294" t="str">
        <f>IF(AND(F$7&lt;&gt;"",F$20="",F$8&lt;&gt;""), "obs. Fyll i valutakursen (rad 20)", "")</f>
        <v/>
      </c>
      <c r="G22" s="294" t="str">
        <f t="shared" ref="G22:O22" si="2">IF(AND(G$7&lt;&gt;"",G$20="",G$8&lt;&gt;""), "obs. Fyll i valutakursen (rad 20)", "")</f>
        <v/>
      </c>
      <c r="H22" s="294" t="str">
        <f t="shared" si="2"/>
        <v/>
      </c>
      <c r="I22" s="294" t="str">
        <f t="shared" si="2"/>
        <v/>
      </c>
      <c r="J22" s="294" t="str">
        <f t="shared" si="2"/>
        <v/>
      </c>
      <c r="K22" s="294" t="str">
        <f t="shared" si="2"/>
        <v/>
      </c>
      <c r="L22" s="294" t="str">
        <f t="shared" si="2"/>
        <v/>
      </c>
      <c r="M22" s="294" t="str">
        <f t="shared" si="2"/>
        <v/>
      </c>
      <c r="N22" s="294" t="str">
        <f t="shared" si="2"/>
        <v/>
      </c>
      <c r="O22" s="294" t="str">
        <f t="shared" si="2"/>
        <v/>
      </c>
      <c r="P22" s="155"/>
      <c r="Q22" s="155"/>
    </row>
    <row r="23" spans="1:17" ht="20.100000000000001" customHeight="1" x14ac:dyDescent="0.25">
      <c r="A23" s="118" t="s">
        <v>602</v>
      </c>
      <c r="B23" s="258"/>
      <c r="C23" s="257"/>
      <c r="D23" s="257"/>
      <c r="E23" s="258"/>
      <c r="F23" s="257"/>
      <c r="G23" s="274"/>
      <c r="H23" s="257"/>
      <c r="I23" s="266"/>
      <c r="J23" s="266"/>
      <c r="K23" s="266"/>
      <c r="L23" s="266"/>
      <c r="M23" s="266"/>
      <c r="N23" s="266"/>
      <c r="O23" s="267"/>
      <c r="P23" s="158"/>
      <c r="Q23" s="155"/>
    </row>
    <row r="24" spans="1:17" ht="20.100000000000001" customHeight="1" x14ac:dyDescent="0.25">
      <c r="A24" s="109" t="s">
        <v>234</v>
      </c>
      <c r="B24" s="178"/>
      <c r="C24" s="145"/>
      <c r="D24" s="145"/>
      <c r="E24" s="239"/>
      <c r="F24" s="145"/>
      <c r="G24" s="179"/>
      <c r="H24" s="145"/>
      <c r="I24" s="180"/>
      <c r="J24" s="180"/>
      <c r="K24" s="180"/>
      <c r="L24" s="180"/>
      <c r="M24" s="180"/>
      <c r="N24" s="180"/>
      <c r="O24" s="181"/>
      <c r="P24" s="158"/>
      <c r="Q24" s="155"/>
    </row>
    <row r="25" spans="1:17" ht="20.100000000000001" customHeight="1" x14ac:dyDescent="0.25">
      <c r="A25" s="109" t="s">
        <v>235</v>
      </c>
      <c r="B25" s="207"/>
      <c r="C25" s="166"/>
      <c r="D25" s="166"/>
      <c r="E25" s="240"/>
      <c r="F25" s="166"/>
      <c r="G25" s="166"/>
      <c r="H25" s="166"/>
      <c r="I25" s="166"/>
      <c r="J25" s="166"/>
      <c r="K25" s="166"/>
      <c r="L25" s="166"/>
      <c r="M25" s="166"/>
      <c r="N25" s="166"/>
      <c r="O25" s="227"/>
      <c r="P25" s="155"/>
      <c r="Q25" s="155"/>
    </row>
    <row r="26" spans="1:17" ht="20.100000000000001" customHeight="1" x14ac:dyDescent="0.2">
      <c r="A26" s="110" t="s">
        <v>236</v>
      </c>
      <c r="B26" s="208">
        <f t="shared" ref="B26" si="3">IFERROR(IF(AND(B23="Ja",B12&lt;0),(B8-B24)*(B25*0.01),0),"")</f>
        <v>0</v>
      </c>
      <c r="C26" s="208">
        <f>IFERROR(IF(AND(C23="Ja",C12&lt;0),(C8-C24)*(C25*0.01),0),"")</f>
        <v>0</v>
      </c>
      <c r="D26" s="208">
        <f t="shared" ref="D26:E26" si="4">IFERROR(IF(AND(D23="Ja",D12&lt;0),(D8-D24)*(D25*0.01),0),"")</f>
        <v>0</v>
      </c>
      <c r="E26" s="208">
        <f t="shared" si="4"/>
        <v>0</v>
      </c>
      <c r="F26" s="208">
        <f>IFERROR(IF(AND(F23="Ja",F12&lt;0, F8&gt;F24),(F8-F24)*(F25*0.01)*IF(F20="",1,F20),0), "")</f>
        <v>0</v>
      </c>
      <c r="G26" s="208">
        <f t="shared" ref="G26:O26" si="5">IFERROR(IF(AND(G23="Ja",G12&lt;0, G8&gt;G24),(G8-G24)*(G25*0.01)*IF(G20="",1,G20),0), "")</f>
        <v>0</v>
      </c>
      <c r="H26" s="208">
        <f t="shared" si="5"/>
        <v>0</v>
      </c>
      <c r="I26" s="208">
        <f t="shared" si="5"/>
        <v>0</v>
      </c>
      <c r="J26" s="208">
        <f t="shared" si="5"/>
        <v>0</v>
      </c>
      <c r="K26" s="208">
        <f t="shared" si="5"/>
        <v>0</v>
      </c>
      <c r="L26" s="208">
        <f t="shared" si="5"/>
        <v>0</v>
      </c>
      <c r="M26" s="208">
        <f t="shared" si="5"/>
        <v>0</v>
      </c>
      <c r="N26" s="208">
        <f t="shared" si="5"/>
        <v>0</v>
      </c>
      <c r="O26" s="228">
        <f t="shared" si="5"/>
        <v>0</v>
      </c>
      <c r="P26" s="182"/>
      <c r="Q26" s="183"/>
    </row>
    <row r="27" spans="1:17" ht="0.75" customHeight="1" x14ac:dyDescent="0.25">
      <c r="A27" s="132"/>
      <c r="B27" s="132"/>
      <c r="C27" s="132"/>
      <c r="D27" s="132"/>
      <c r="E27" s="246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58"/>
      <c r="Q27" s="155"/>
    </row>
    <row r="28" spans="1:17" ht="12" customHeight="1" x14ac:dyDescent="0.25">
      <c r="A28" s="191"/>
      <c r="B28" s="132"/>
      <c r="C28" s="132"/>
      <c r="D28" s="132"/>
      <c r="E28" s="247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58"/>
      <c r="Q28" s="155"/>
    </row>
    <row r="29" spans="1:17" ht="14.45" customHeight="1" x14ac:dyDescent="0.25">
      <c r="A29" s="184" t="s">
        <v>591</v>
      </c>
      <c r="B29" s="132"/>
      <c r="C29" s="132"/>
      <c r="D29" s="132"/>
      <c r="E29" s="247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58"/>
      <c r="Q29" s="155"/>
    </row>
    <row r="30" spans="1:17" ht="20.85" customHeight="1" x14ac:dyDescent="0.2">
      <c r="A30" s="192">
        <f>SUM(B30:O30)</f>
        <v>0</v>
      </c>
      <c r="B30" s="185">
        <f>IFERROR(MIN((ABS(B8*1)*IF(B20="",1,B20)*MAX(B15,0)%/LOOKUP(B11,Admin!$AM$23:$AN$26)*(B9*LOOKUP(B11,Admin!$AM$28:$AN$31))),0)*-1+ABS(B19)+ABS(B21)+B26,"")+IFERROR(MAX((ABS(B8)*IF(B20="",1,B20)*B15%/LOOKUP(B11,Admin!$AM$23:$AN$26)*(B9*LOOKUP(B11,Admin!$AM$28:$AN$31))),0),"")</f>
        <v>0</v>
      </c>
      <c r="C30" s="185">
        <f>IFERROR(MIN((ABS(C8*1)*IF(C20="",1,C20)*MAX(C15,0)%/LOOKUP(C11,Admin!$AM$23:$AN$26)*(C9*LOOKUP(C11,Admin!$AM$28:$AN$31))),0)*-1+ABS(C19)+ABS(C21)+C26,"")</f>
        <v>0</v>
      </c>
      <c r="D30" s="185">
        <f>IFERROR(MIN((ABS(D8*1)*IF(D20="",1,D20)*MAX(D15,0)%/LOOKUP(D11,Admin!$AM$23:$AN$26)*(D9*LOOKUP(D11,Admin!$AM$28:$AN$31))),0)*-1+ABS(D19)+ABS(D21)+D26,"")</f>
        <v>0</v>
      </c>
      <c r="E30" s="248" t="str">
        <f>IFERROR(MIN((ABS(E8*1)*IF(E20="",1,E20)*MAX(E15,0)%/LOOKUP(E11,Admin!$AM$23:$AN$26)*(E9*LOOKUP(E11,Admin!$AM$28:$AN$31))),0)*-1+ABS(E19)+ABS(E21)+E26,"")</f>
        <v/>
      </c>
      <c r="F30" s="185">
        <f>IFERROR(MIN((ABS(F8*1)*IF(F20="",1,F20)*MAX(F15,0)%/LOOKUP(F11,Admin!$AM$23:$AN$26)*(F9*LOOKUP(F11,Admin!$AM$28:$AN$31))),0)*-1+ABS(F19)+ABS(F21)+F26,"")</f>
        <v>0</v>
      </c>
      <c r="G30" s="185">
        <f>IFERROR(MIN((ABS(G8*1)*IF(G20="",1,G20)*MAX(G15,0)%/LOOKUP(G11,Admin!$AM$23:$AN$26)*(G9*LOOKUP(G11,Admin!$AM$28:$AN$31))),0)*-1+ABS(G19)+ABS(G21)+G26,"")</f>
        <v>0</v>
      </c>
      <c r="H30" s="185">
        <f>IFERROR(MIN((ABS(H8*1)*IF(H20="",1,H20)*MAX(H15,0)%/LOOKUP(H11,Admin!$AM$23:$AN$26)*(H9*LOOKUP(H11,Admin!$AM$28:$AN$31))),0)*-1+ABS(H19)+ABS(H21)+H26,"")</f>
        <v>0</v>
      </c>
      <c r="I30" s="186">
        <f>IFERROR(MIN((ABS(I8*1)*IF(I20="",1,I20)*MAX(I15,0)%/LOOKUP(I11,Admin!$AM$23:$AN$26)*(I9*LOOKUP(I11,Admin!$AM$28:$AN$31))),0)*-1+ABS(I19)+ABS(I21)+I26,"")</f>
        <v>0</v>
      </c>
      <c r="J30" s="186">
        <f>IFERROR(MIN((ABS(J8*1)*IF(J20="",1,J20)*MAX(J15,0)%/LOOKUP(J11,Admin!$AM$23:$AN$26)*(J9*LOOKUP(J11,Admin!$AM$28:$AN$31))),0)*-1+ABS(J19)+ABS(J21)+J26,"")</f>
        <v>0</v>
      </c>
      <c r="K30" s="186">
        <f>IFERROR(MIN((ABS(K8*1)*IF(K20="",1,K20)*MAX(K15,0)%/LOOKUP(K11,Admin!$AM$23:$AN$26)*(K9*LOOKUP(K11,Admin!$AM$28:$AN$31))),0)*-1+ABS(K19)+ABS(K21)+K26,"")</f>
        <v>0</v>
      </c>
      <c r="L30" s="186">
        <f>IFERROR(MIN((ABS(L8*1)*IF(L20="",1,L20)*MAX(L15,0)%/LOOKUP(L11,Admin!$AM$23:$AN$26)*(L9*LOOKUP(L11,Admin!$AM$28:$AN$31))),0)*-1+ABS(L19)+ABS(L21)+L26,"")</f>
        <v>0</v>
      </c>
      <c r="M30" s="186">
        <f>IFERROR(MIN((ABS(M8*1)*IF(M20="",1,M20)*MAX(M15,0)%/LOOKUP(M11,Admin!$AM$23:$AN$26)*(M9*LOOKUP(M11,Admin!$AM$28:$AN$31))),0)*-1+ABS(M19)+ABS(M21)+M26,"")</f>
        <v>0</v>
      </c>
      <c r="N30" s="186">
        <f>IFERROR(MIN((ABS(N8*1)*IF(N20="",1,N20)*MAX(N15,0)%/LOOKUP(N11,Admin!$AM$23:$AN$26)*(N9*LOOKUP(N11,Admin!$AM$28:$AN$31))),0)*-1+ABS(N19)+ABS(N21)+N26,"")</f>
        <v>0</v>
      </c>
      <c r="O30" s="187">
        <f>IFERROR(MIN((ABS(O8*1)*IF(O20="",1,O20)*MAX(O15,0)%/LOOKUP(O11,Admin!$AM$23:$AN$26)*(O9*LOOKUP(O11,Admin!$AM$28:$AN$31))),0)*-1+ABS(O19)+ABS(O21)+O26,"")</f>
        <v>0</v>
      </c>
    </row>
    <row r="31" spans="1:17" ht="16.350000000000001" customHeight="1" x14ac:dyDescent="0.2">
      <c r="A31" s="18"/>
      <c r="E31" s="1"/>
    </row>
    <row r="32" spans="1:17" ht="17.850000000000001" customHeight="1" x14ac:dyDescent="0.2">
      <c r="A32" s="184" t="s">
        <v>590</v>
      </c>
      <c r="E32" s="1"/>
    </row>
    <row r="33" spans="1:15" ht="20.85" customHeight="1" x14ac:dyDescent="0.2">
      <c r="A33" s="193">
        <f>SUM(B33:O33)</f>
        <v>0</v>
      </c>
      <c r="B33" s="194"/>
      <c r="C33" s="188">
        <f>IFERROR(MAX((ABS(C8)*IF(C20="",1,C20)*C15%/LOOKUP(C11,Admin!$AM$23:$AN$26)*(C9*LOOKUP(C11,Admin!$AM$28:$AN$31))),0),"")</f>
        <v>0</v>
      </c>
      <c r="D33" s="188">
        <f>IFERROR(MAX((ABS(D8)*IF(D20="",1,D20)*D15%/LOOKUP(D11,Admin!$AM$23:$AN$26)*(D9*LOOKUP(D11,Admin!$AM$28:$AN$31))),0),"")</f>
        <v>0</v>
      </c>
      <c r="E33" s="249" t="str">
        <f>IFERROR(MAX((ABS(E8)*IF(E20="",1,E20)*E15%/LOOKUP(E11,Admin!$AM$23:$AN$26)*(E9*LOOKUP(E11,Admin!$AM$28:$AN$31))),0),"")</f>
        <v/>
      </c>
      <c r="F33" s="188">
        <f>IFERROR(MAX((ABS(F8)*IF(F20="",1,F20)*F15%/LOOKUP(F11,Admin!$AM$23:$AN$26)*(F9*LOOKUP(F11,Admin!$AM$28:$AN$31))),0),"")</f>
        <v>0</v>
      </c>
      <c r="G33" s="188">
        <f>IFERROR(MAX((ABS(G8)*IF(G20="",1,G20)*G15%/LOOKUP(G11,Admin!$AM$23:$AN$26)*(G9*LOOKUP(G11,Admin!$AM$28:$AN$31))),0),"")</f>
        <v>0</v>
      </c>
      <c r="H33" s="188">
        <f>IFERROR(MAX((ABS(H8)*IF(H20="",1,H20)*H15%/LOOKUP(H11,Admin!$AM$23:$AN$26)*(H9*LOOKUP(H11,Admin!$AM$28:$AN$31))),0),"")</f>
        <v>0</v>
      </c>
      <c r="I33" s="189">
        <f>IFERROR(MAX((ABS(I8)*IF(I20="",1,I20)*I15%/LOOKUP(I11,Admin!$AM$23:$AN$26)*(I9*LOOKUP(I11,Admin!$AM$28:$AN$31))),0),"")</f>
        <v>0</v>
      </c>
      <c r="J33" s="189">
        <f>IFERROR(MAX((ABS(J8)*IF(J20="",1,J20)*J15%/LOOKUP(J11,Admin!$AM$23:$AN$26)*(J9*LOOKUP(J11,Admin!$AM$28:$AN$31))),0),"")</f>
        <v>0</v>
      </c>
      <c r="K33" s="189">
        <f>IFERROR(MAX((ABS(K8)*IF(K20="",1,K20)*K15%/LOOKUP(K11,Admin!$AM$23:$AN$26)*(K9*LOOKUP(K11,Admin!$AM$28:$AN$31))),0),"")</f>
        <v>0</v>
      </c>
      <c r="L33" s="189">
        <f>IFERROR(MAX((ABS(L8)*IF(L20="",1,L20)*L15%/LOOKUP(L11,Admin!$AM$23:$AN$26)*(L9*LOOKUP(L11,Admin!$AM$28:$AN$31))),0),"")</f>
        <v>0</v>
      </c>
      <c r="M33" s="189">
        <f>IFERROR(MAX((ABS(M8)*IF(M20="",1,M20)*M15%/LOOKUP(M11,Admin!$AM$23:$AN$26)*(M9*LOOKUP(M11,Admin!$AM$28:$AN$31))),0),"")</f>
        <v>0</v>
      </c>
      <c r="N33" s="189">
        <f>IFERROR(MAX((ABS(N8)*IF(N20="",1,N20)*N15%/LOOKUP(N11,Admin!$AM$23:$AN$26)*(N9*LOOKUP(N11,Admin!$AM$28:$AN$31))),0),"")</f>
        <v>0</v>
      </c>
      <c r="O33" s="190">
        <f>IFERROR(MAX((ABS(O8)*IF(O20="",1,O20)*O15%/LOOKUP(O11,Admin!$AM$23:$AN$26)*(O9*LOOKUP(O11,Admin!$AM$28:$AN$31))),0),"")</f>
        <v>0</v>
      </c>
    </row>
    <row r="34" spans="1:15" ht="20.85" customHeight="1" x14ac:dyDescent="0.2">
      <c r="E34" s="1"/>
    </row>
    <row r="35" spans="1:15" ht="42" customHeight="1" x14ac:dyDescent="0.2">
      <c r="A35" s="118" t="s">
        <v>111</v>
      </c>
      <c r="B35" s="257"/>
      <c r="C35" s="257"/>
      <c r="D35" s="257"/>
      <c r="E35" s="258"/>
      <c r="F35" s="257"/>
      <c r="G35" s="257"/>
      <c r="H35" s="257"/>
      <c r="I35" s="257"/>
      <c r="J35" s="257"/>
      <c r="K35" s="257"/>
      <c r="L35" s="257"/>
      <c r="M35" s="257"/>
      <c r="N35" s="257"/>
      <c r="O35" s="257"/>
    </row>
    <row r="36" spans="1:15" ht="42" customHeight="1" x14ac:dyDescent="0.2">
      <c r="A36" s="110" t="s">
        <v>113</v>
      </c>
      <c r="B36" s="259"/>
      <c r="C36" s="259"/>
      <c r="D36" s="259"/>
      <c r="E36" s="260"/>
      <c r="F36" s="259"/>
      <c r="G36" s="259"/>
      <c r="H36" s="259"/>
      <c r="I36" s="259"/>
      <c r="J36" s="259"/>
      <c r="K36" s="259"/>
      <c r="L36" s="259"/>
      <c r="M36" s="259"/>
      <c r="N36" s="259"/>
      <c r="O36" s="259"/>
    </row>
    <row r="37" spans="1:15" x14ac:dyDescent="0.2">
      <c r="E37" s="1"/>
    </row>
    <row r="38" spans="1:15" ht="42" customHeight="1" x14ac:dyDescent="0.2">
      <c r="A38" s="137" t="s">
        <v>126</v>
      </c>
      <c r="B38" s="261"/>
      <c r="C38" s="261"/>
      <c r="D38" s="261"/>
      <c r="E38" s="262"/>
      <c r="F38" s="261"/>
      <c r="G38" s="261"/>
      <c r="H38" s="261"/>
      <c r="I38" s="261"/>
      <c r="J38" s="261"/>
      <c r="K38" s="261"/>
      <c r="L38" s="261"/>
      <c r="M38" s="261"/>
      <c r="N38" s="261"/>
      <c r="O38" s="261"/>
    </row>
  </sheetData>
  <sheetProtection sheet="1" objects="1" scenarios="1"/>
  <dataConsolidate/>
  <mergeCells count="3">
    <mergeCell ref="A2:C2"/>
    <mergeCell ref="B4:C4"/>
    <mergeCell ref="B5:C5"/>
  </mergeCells>
  <conditionalFormatting sqref="C24:O24">
    <cfRule type="expression" dxfId="40" priority="70">
      <formula>C23="Ja"</formula>
    </cfRule>
  </conditionalFormatting>
  <conditionalFormatting sqref="F16:O16 F20:O21 F23:O23 F35:O36 F38:O38 F8:O13 F30:O30 F33:O33">
    <cfRule type="expression" dxfId="39" priority="13">
      <formula>F$7=""</formula>
    </cfRule>
  </conditionalFormatting>
  <conditionalFormatting sqref="C25:O25">
    <cfRule type="expression" dxfId="38" priority="65">
      <formula>C23="Ja"</formula>
    </cfRule>
  </conditionalFormatting>
  <conditionalFormatting sqref="E14:O15">
    <cfRule type="expression" dxfId="37" priority="2">
      <formula>E$7=""</formula>
    </cfRule>
  </conditionalFormatting>
  <conditionalFormatting sqref="C26:O26">
    <cfRule type="expression" dxfId="36" priority="57">
      <formula>C23="Ja"</formula>
    </cfRule>
  </conditionalFormatting>
  <dataValidations count="13">
    <dataValidation type="custom" allowBlank="1" showInputMessage="1" showErrorMessage="1" errorTitle="Error" error="Only numbers are allowed" sqref="C24:O24">
      <formula1>ISNUMBER(C24)</formula1>
    </dataValidation>
    <dataValidation type="custom" allowBlank="1" showInputMessage="1" showErrorMessage="1" sqref="G20:O20">
      <formula1>ISNUMBER(G20)</formula1>
    </dataValidation>
    <dataValidation type="decimal" errorStyle="warning" allowBlank="1" showInputMessage="1" showErrorMessage="1" errorTitle="Warning" error="The value seems to be too high or too low. Continue?" sqref="B12:O13">
      <formula1>-1</formula1>
      <formula2>1</formula2>
    </dataValidation>
    <dataValidation type="custom" allowBlank="1" showInputMessage="1" showErrorMessage="1" errorTitle="Error" error="Only Numbers are allowed in this cell." sqref="B8:O9">
      <formula1>ISNUMBER(B8)</formula1>
    </dataValidation>
    <dataValidation type="date" errorStyle="warning" operator="greaterThan" allowBlank="1" showInputMessage="1" showErrorMessage="1" errorTitle="Wrong Date or Format" error="Earliest allowed date is 2020-01-01" sqref="B4:C4">
      <formula1>43831</formula1>
    </dataValidation>
    <dataValidation type="list" allowBlank="1" showInputMessage="1" showErrorMessage="1" sqref="C23:O23">
      <formula1>"Ja,Nej"</formula1>
    </dataValidation>
    <dataValidation allowBlank="1" showInputMessage="1" showErrorMessage="1" prompt="Ange eventuellt fribelopp på kontot som inte belastas med negativ ränta._x000a_Beräkning av detta belopp sker endast om &quot;fullt genomslag&quot; är ifyllt i cellen ovanför" sqref="A24"/>
    <dataValidation type="custom" allowBlank="1" showInputMessage="1" showErrorMessage="1" error="Ange belpp med minustecken före" sqref="B19">
      <formula1>B19&lt;0</formula1>
    </dataValidation>
    <dataValidation type="whole" allowBlank="1" showInputMessage="1" showErrorMessage="1" error="Ej aktuellt då fribelopp ej förkommer på checkräkning" promptTitle="Fribelopp" prompt="Fribelopp är inte aktuellt när det gäller checkräkningskredit." sqref="B24">
      <formula1>0</formula1>
      <formula2>0</formula2>
    </dataValidation>
    <dataValidation type="whole" allowBlank="1" showInputMessage="1" showErrorMessage="1" sqref="B21:O21">
      <formula1>0</formula1>
      <formula2>1000000</formula2>
    </dataValidation>
    <dataValidation type="decimal" errorStyle="warning" allowBlank="1" showInputMessage="1" showErrorMessage="1" errorTitle="Warning" error="Number seems to be too high" sqref="B25:O25">
      <formula1>0</formula1>
      <formula2>5</formula2>
    </dataValidation>
    <dataValidation allowBlank="1" showErrorMessage="1" error="Ange belopp med minustecken före" sqref="B35:O38"/>
    <dataValidation allowBlank="1" showInputMessage="1" showErrorMessage="1" prompt="Vill du som leverantör ge en högre ränta än marknadsräntan, lägg in marginalen som negativ." sqref="A13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Admin!$AP$3:$AP$250</xm:f>
          </x14:formula1>
          <xm:sqref>J7:O7</xm:sqref>
        </x14:dataValidation>
        <x14:dataValidation type="list" allowBlank="1" showInputMessage="1" showErrorMessage="1">
          <x14:formula1>
            <xm:f>Admin!$AM$23:$AM$26</xm:f>
          </x14:formula1>
          <xm:sqref>B11:O11</xm:sqref>
        </x14:dataValidation>
        <x14:dataValidation type="list" allowBlank="1" showInputMessage="1" showErrorMessage="1">
          <x14:formula1>
            <xm:f>Admin!$AM$15:$AM$19</xm:f>
          </x14:formula1>
          <xm:sqref>B10:O10</xm:sqref>
        </x14:dataValidation>
        <x14:dataValidation type="list" allowBlank="1" showInputMessage="1" showErrorMessage="1">
          <x14:formula1>
            <xm:f>Admin!$AE$4:$AE$8</xm:f>
          </x14:formula1>
          <xm:sqref>E7:I7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3" tint="0.59999389629810485"/>
  </sheetPr>
  <dimension ref="A2:AQ51"/>
  <sheetViews>
    <sheetView showGridLines="0" topLeftCell="A21" zoomScale="80" zoomScaleNormal="80" workbookViewId="0">
      <selection activeCell="H15" sqref="H15:I15"/>
    </sheetView>
  </sheetViews>
  <sheetFormatPr defaultRowHeight="12.75" outlineLevelRow="1" outlineLevelCol="1" x14ac:dyDescent="0.2"/>
  <cols>
    <col min="1" max="1" width="3.7109375" customWidth="1" outlineLevel="1"/>
    <col min="2" max="2" width="39.7109375" customWidth="1" outlineLevel="1"/>
    <col min="10" max="10" width="8.85546875" customWidth="1"/>
    <col min="11" max="11" width="11.140625" customWidth="1"/>
    <col min="12" max="12" width="12.7109375" customWidth="1"/>
    <col min="13" max="13" width="11" customWidth="1"/>
    <col min="17" max="17" width="8.85546875" customWidth="1"/>
    <col min="18" max="18" width="10" customWidth="1"/>
    <col min="19" max="19" width="8.85546875" customWidth="1"/>
    <col min="20" max="20" width="10.28515625" customWidth="1"/>
    <col min="21" max="22" width="8.85546875" customWidth="1"/>
    <col min="23" max="23" width="1.28515625" customWidth="1"/>
    <col min="24" max="24" width="17.140625" hidden="1" customWidth="1" outlineLevel="1"/>
    <col min="25" max="25" width="1.7109375" customWidth="1" collapsed="1"/>
    <col min="26" max="26" width="19" customWidth="1"/>
    <col min="27" max="27" width="17.140625" customWidth="1"/>
  </cols>
  <sheetData>
    <row r="2" spans="1:43" ht="34.15" customHeight="1" x14ac:dyDescent="0.3">
      <c r="B2" s="146" t="s">
        <v>614</v>
      </c>
      <c r="H2" s="367" t="s">
        <v>212</v>
      </c>
      <c r="I2" s="368" t="s">
        <v>211</v>
      </c>
      <c r="J2" s="121"/>
      <c r="U2" s="367" t="s">
        <v>583</v>
      </c>
      <c r="V2" s="368"/>
      <c r="Z2" s="138">
        <f>IFERROR(SUM(Z5:Z49),"")</f>
        <v>0</v>
      </c>
      <c r="AA2" s="138">
        <f>IFERROR(SUM(AA5:AA49),"")</f>
        <v>0</v>
      </c>
    </row>
    <row r="3" spans="1:43" ht="9.4" customHeight="1" x14ac:dyDescent="0.2"/>
    <row r="4" spans="1:43" ht="14.1" customHeight="1" x14ac:dyDescent="0.2">
      <c r="A4" s="113"/>
      <c r="B4" s="113"/>
    </row>
    <row r="5" spans="1:43" ht="36.75" customHeight="1" x14ac:dyDescent="0.2">
      <c r="A5" s="113"/>
      <c r="B5" s="120" t="s">
        <v>218</v>
      </c>
      <c r="C5" s="397" t="s">
        <v>204</v>
      </c>
      <c r="D5" s="397"/>
      <c r="E5" s="397"/>
      <c r="F5" s="397"/>
      <c r="G5" s="147" t="s">
        <v>231</v>
      </c>
      <c r="H5" s="398" t="s">
        <v>603</v>
      </c>
      <c r="I5" s="398"/>
      <c r="J5" s="370" t="s">
        <v>581</v>
      </c>
      <c r="K5" s="371"/>
      <c r="L5" s="147" t="s">
        <v>232</v>
      </c>
      <c r="M5" s="398" t="s">
        <v>206</v>
      </c>
      <c r="N5" s="398"/>
      <c r="O5" s="398" t="s">
        <v>207</v>
      </c>
      <c r="P5" s="398"/>
      <c r="Q5" s="398"/>
      <c r="R5" s="147" t="s">
        <v>233</v>
      </c>
      <c r="S5" s="370" t="s">
        <v>582</v>
      </c>
      <c r="T5" s="371"/>
      <c r="U5" s="370" t="s">
        <v>208</v>
      </c>
      <c r="V5" s="396"/>
      <c r="Z5" s="216" t="s">
        <v>240</v>
      </c>
      <c r="AA5" s="217" t="s">
        <v>592</v>
      </c>
    </row>
    <row r="6" spans="1:43" ht="45.4" customHeight="1" x14ac:dyDescent="0.2">
      <c r="A6" s="113"/>
      <c r="B6" s="280"/>
      <c r="C6" s="389"/>
      <c r="D6" s="389"/>
      <c r="E6" s="389"/>
      <c r="F6" s="389"/>
      <c r="G6" s="281"/>
      <c r="H6" s="390"/>
      <c r="I6" s="390"/>
      <c r="J6" s="372"/>
      <c r="K6" s="373"/>
      <c r="L6" s="122"/>
      <c r="M6" s="385"/>
      <c r="N6" s="385"/>
      <c r="O6" s="385"/>
      <c r="P6" s="385"/>
      <c r="Q6" s="385"/>
      <c r="R6" s="281"/>
      <c r="S6" s="387"/>
      <c r="T6" s="388"/>
      <c r="U6" s="377"/>
      <c r="V6" s="376"/>
      <c r="X6" s="195" t="str">
        <f>IF(AND(G6="Bör",L6="Ja",R6&lt;&gt;"Uppfylls Ej"),IF(R6="Kravet Uppfylls",ABS(J6),IF(ABS(S6)&gt;0,ABS(S6),"")),"")</f>
        <v/>
      </c>
      <c r="Y6" s="148"/>
      <c r="Z6" s="253" t="str">
        <f>IF(IF(X6="","",MIN(X6,0))=0,"",IF(X6="","",MIN(X6,0)))</f>
        <v/>
      </c>
      <c r="AA6" s="254" t="str">
        <f>IF(IF(X6="","",MAX(X6,0))=0,"",IF(X6="","",MAX(X6,0)))</f>
        <v/>
      </c>
      <c r="AQ6" t="s">
        <v>140</v>
      </c>
    </row>
    <row r="7" spans="1:43" ht="59.65" customHeight="1" x14ac:dyDescent="0.2">
      <c r="A7" s="113"/>
      <c r="B7" s="280"/>
      <c r="C7" s="389"/>
      <c r="D7" s="389"/>
      <c r="E7" s="389"/>
      <c r="F7" s="389"/>
      <c r="G7" s="281"/>
      <c r="H7" s="390"/>
      <c r="I7" s="390"/>
      <c r="J7" s="372"/>
      <c r="K7" s="373"/>
      <c r="L7" s="122"/>
      <c r="M7" s="385"/>
      <c r="N7" s="385"/>
      <c r="O7" s="385"/>
      <c r="P7" s="385"/>
      <c r="Q7" s="385"/>
      <c r="R7" s="281"/>
      <c r="S7" s="387"/>
      <c r="T7" s="388"/>
      <c r="U7" s="375"/>
      <c r="V7" s="376"/>
      <c r="X7" s="195" t="str">
        <f>IF(AND(G7="Bör",L7="Ja",R7&lt;&gt;"Uppfylls Ej"),IF(R7="Kravet Uppfylls",ABS(J7),IF(ABS(S7)&gt;0,ABS(S7),"")),"")</f>
        <v/>
      </c>
      <c r="Y7" s="148"/>
      <c r="Z7" s="253" t="str">
        <f t="shared" ref="Z7:Z19" si="0">IF(IF(X7="","",MIN(X7,0))=0,"",IF(X7="","",MIN(X7,0)))</f>
        <v/>
      </c>
      <c r="AA7" s="254" t="str">
        <f t="shared" ref="AA7:AA19" si="1">IF(IF(X7="","",MAX(X7,0))=0,"",IF(X7="","",MAX(X7,0)))</f>
        <v/>
      </c>
    </row>
    <row r="8" spans="1:43" ht="45.4" customHeight="1" x14ac:dyDescent="0.2">
      <c r="A8" s="113"/>
      <c r="B8" s="280"/>
      <c r="C8" s="389"/>
      <c r="D8" s="389"/>
      <c r="E8" s="389"/>
      <c r="F8" s="389"/>
      <c r="G8" s="281"/>
      <c r="H8" s="390"/>
      <c r="I8" s="390"/>
      <c r="J8" s="372"/>
      <c r="K8" s="373"/>
      <c r="L8" s="122"/>
      <c r="M8" s="385"/>
      <c r="N8" s="385"/>
      <c r="O8" s="385"/>
      <c r="P8" s="385"/>
      <c r="Q8" s="385"/>
      <c r="R8" s="281"/>
      <c r="S8" s="387"/>
      <c r="T8" s="388"/>
      <c r="U8" s="375"/>
      <c r="V8" s="376"/>
      <c r="X8" s="195" t="str">
        <f t="shared" ref="X8:X19" si="2">IF(AND(G8="Bör",L8="Ja",R8&lt;&gt;"Uppfylls Ej"),IF(R8="Kravet Uppfylls",ABS(J8),IF(ABS(S8)&gt;0,ABS(S8),"")),"")</f>
        <v/>
      </c>
      <c r="Y8" s="148"/>
      <c r="Z8" s="253" t="str">
        <f t="shared" si="0"/>
        <v/>
      </c>
      <c r="AA8" s="254" t="str">
        <f t="shared" si="1"/>
        <v/>
      </c>
    </row>
    <row r="9" spans="1:43" ht="45.4" customHeight="1" x14ac:dyDescent="0.2">
      <c r="A9" s="113"/>
      <c r="B9" s="280"/>
      <c r="C9" s="389"/>
      <c r="D9" s="389"/>
      <c r="E9" s="389"/>
      <c r="F9" s="389"/>
      <c r="G9" s="281"/>
      <c r="H9" s="390"/>
      <c r="I9" s="390"/>
      <c r="J9" s="372"/>
      <c r="K9" s="373"/>
      <c r="L9" s="122"/>
      <c r="M9" s="385"/>
      <c r="N9" s="385"/>
      <c r="O9" s="385"/>
      <c r="P9" s="385"/>
      <c r="Q9" s="385"/>
      <c r="R9" s="281"/>
      <c r="S9" s="387"/>
      <c r="T9" s="388"/>
      <c r="U9" s="375"/>
      <c r="V9" s="376"/>
      <c r="X9" s="195" t="str">
        <f t="shared" si="2"/>
        <v/>
      </c>
      <c r="Y9" s="148"/>
      <c r="Z9" s="253" t="str">
        <f t="shared" si="0"/>
        <v/>
      </c>
      <c r="AA9" s="254" t="str">
        <f t="shared" si="1"/>
        <v/>
      </c>
    </row>
    <row r="10" spans="1:43" ht="45.4" customHeight="1" x14ac:dyDescent="0.2">
      <c r="A10" s="113"/>
      <c r="B10" s="280"/>
      <c r="C10" s="389"/>
      <c r="D10" s="389"/>
      <c r="E10" s="389"/>
      <c r="F10" s="389"/>
      <c r="G10" s="281"/>
      <c r="H10" s="390"/>
      <c r="I10" s="390"/>
      <c r="J10" s="372"/>
      <c r="K10" s="373"/>
      <c r="L10" s="122"/>
      <c r="M10" s="385"/>
      <c r="N10" s="385"/>
      <c r="O10" s="385"/>
      <c r="P10" s="385"/>
      <c r="Q10" s="385"/>
      <c r="R10" s="281"/>
      <c r="S10" s="387"/>
      <c r="T10" s="388"/>
      <c r="U10" s="377"/>
      <c r="V10" s="376"/>
      <c r="X10" s="195" t="str">
        <f t="shared" si="2"/>
        <v/>
      </c>
      <c r="Y10" s="148"/>
      <c r="Z10" s="253" t="str">
        <f t="shared" si="0"/>
        <v/>
      </c>
      <c r="AA10" s="254" t="str">
        <f t="shared" si="1"/>
        <v/>
      </c>
    </row>
    <row r="11" spans="1:43" ht="45.4" customHeight="1" x14ac:dyDescent="0.2">
      <c r="A11" s="113"/>
      <c r="B11" s="280"/>
      <c r="C11" s="389"/>
      <c r="D11" s="389"/>
      <c r="E11" s="389"/>
      <c r="F11" s="389"/>
      <c r="G11" s="281"/>
      <c r="H11" s="390"/>
      <c r="I11" s="390"/>
      <c r="J11" s="372"/>
      <c r="K11" s="373"/>
      <c r="L11" s="122"/>
      <c r="M11" s="385"/>
      <c r="N11" s="385"/>
      <c r="O11" s="385"/>
      <c r="P11" s="385"/>
      <c r="Q11" s="385"/>
      <c r="R11" s="281"/>
      <c r="S11" s="387"/>
      <c r="T11" s="388"/>
      <c r="U11" s="377"/>
      <c r="V11" s="376"/>
      <c r="X11" s="195" t="str">
        <f t="shared" si="2"/>
        <v/>
      </c>
      <c r="Y11" s="148"/>
      <c r="Z11" s="253" t="str">
        <f t="shared" si="0"/>
        <v/>
      </c>
      <c r="AA11" s="254" t="str">
        <f t="shared" si="1"/>
        <v/>
      </c>
    </row>
    <row r="12" spans="1:43" ht="45.4" customHeight="1" outlineLevel="1" x14ac:dyDescent="0.2">
      <c r="A12" s="113"/>
      <c r="B12" s="280"/>
      <c r="C12" s="389"/>
      <c r="D12" s="389"/>
      <c r="E12" s="389"/>
      <c r="F12" s="389"/>
      <c r="G12" s="281"/>
      <c r="H12" s="390"/>
      <c r="I12" s="390"/>
      <c r="J12" s="372"/>
      <c r="K12" s="373"/>
      <c r="L12" s="122"/>
      <c r="M12" s="385"/>
      <c r="N12" s="385"/>
      <c r="O12" s="385"/>
      <c r="P12" s="385"/>
      <c r="Q12" s="385"/>
      <c r="R12" s="281"/>
      <c r="S12" s="387"/>
      <c r="T12" s="388"/>
      <c r="U12" s="377"/>
      <c r="V12" s="376"/>
      <c r="X12" s="195" t="str">
        <f t="shared" si="2"/>
        <v/>
      </c>
      <c r="Y12" s="148"/>
      <c r="Z12" s="253" t="str">
        <f t="shared" si="0"/>
        <v/>
      </c>
      <c r="AA12" s="254" t="str">
        <f t="shared" si="1"/>
        <v/>
      </c>
    </row>
    <row r="13" spans="1:43" ht="45.4" customHeight="1" outlineLevel="1" x14ac:dyDescent="0.2">
      <c r="A13" s="113"/>
      <c r="B13" s="280"/>
      <c r="C13" s="391"/>
      <c r="D13" s="392"/>
      <c r="E13" s="392"/>
      <c r="F13" s="393"/>
      <c r="G13" s="281"/>
      <c r="H13" s="394"/>
      <c r="I13" s="395"/>
      <c r="J13" s="372"/>
      <c r="K13" s="373"/>
      <c r="L13" s="122"/>
      <c r="M13" s="402"/>
      <c r="N13" s="404"/>
      <c r="O13" s="402"/>
      <c r="P13" s="403"/>
      <c r="Q13" s="404"/>
      <c r="R13" s="281"/>
      <c r="S13" s="387"/>
      <c r="T13" s="388"/>
      <c r="U13" s="378"/>
      <c r="V13" s="379"/>
      <c r="X13" s="195" t="str">
        <f t="shared" si="2"/>
        <v/>
      </c>
      <c r="Y13" s="148"/>
      <c r="Z13" s="253" t="str">
        <f t="shared" si="0"/>
        <v/>
      </c>
      <c r="AA13" s="254" t="str">
        <f t="shared" si="1"/>
        <v/>
      </c>
    </row>
    <row r="14" spans="1:43" ht="45.4" customHeight="1" outlineLevel="1" x14ac:dyDescent="0.2">
      <c r="A14" s="113"/>
      <c r="B14" s="280"/>
      <c r="C14" s="391"/>
      <c r="D14" s="392"/>
      <c r="E14" s="392"/>
      <c r="F14" s="393"/>
      <c r="G14" s="281"/>
      <c r="H14" s="394"/>
      <c r="I14" s="395"/>
      <c r="J14" s="372"/>
      <c r="K14" s="373"/>
      <c r="L14" s="122"/>
      <c r="M14" s="402"/>
      <c r="N14" s="404"/>
      <c r="O14" s="402"/>
      <c r="P14" s="403"/>
      <c r="Q14" s="404"/>
      <c r="R14" s="281"/>
      <c r="S14" s="387"/>
      <c r="T14" s="388"/>
      <c r="U14" s="378"/>
      <c r="V14" s="379"/>
      <c r="X14" s="195" t="str">
        <f t="shared" si="2"/>
        <v/>
      </c>
      <c r="Y14" s="148"/>
      <c r="Z14" s="253" t="str">
        <f t="shared" si="0"/>
        <v/>
      </c>
      <c r="AA14" s="254" t="str">
        <f t="shared" si="1"/>
        <v/>
      </c>
    </row>
    <row r="15" spans="1:43" ht="45.4" customHeight="1" outlineLevel="1" x14ac:dyDescent="0.2">
      <c r="A15" s="113"/>
      <c r="B15" s="280"/>
      <c r="C15" s="391"/>
      <c r="D15" s="392"/>
      <c r="E15" s="392"/>
      <c r="F15" s="393"/>
      <c r="G15" s="281"/>
      <c r="H15" s="394"/>
      <c r="I15" s="395"/>
      <c r="J15" s="372"/>
      <c r="K15" s="373"/>
      <c r="L15" s="122"/>
      <c r="M15" s="402"/>
      <c r="N15" s="404"/>
      <c r="O15" s="402"/>
      <c r="P15" s="403"/>
      <c r="Q15" s="404"/>
      <c r="R15" s="281"/>
      <c r="S15" s="387"/>
      <c r="T15" s="388"/>
      <c r="U15" s="378"/>
      <c r="V15" s="379"/>
      <c r="X15" s="195" t="str">
        <f t="shared" si="2"/>
        <v/>
      </c>
      <c r="Y15" s="148"/>
      <c r="Z15" s="253" t="str">
        <f t="shared" si="0"/>
        <v/>
      </c>
      <c r="AA15" s="254" t="str">
        <f t="shared" si="1"/>
        <v/>
      </c>
    </row>
    <row r="16" spans="1:43" ht="45.4" customHeight="1" outlineLevel="1" x14ac:dyDescent="0.2">
      <c r="A16" s="113"/>
      <c r="B16" s="280"/>
      <c r="C16" s="389"/>
      <c r="D16" s="389"/>
      <c r="E16" s="389"/>
      <c r="F16" s="389"/>
      <c r="G16" s="281" t="s">
        <v>193</v>
      </c>
      <c r="H16" s="390"/>
      <c r="I16" s="390"/>
      <c r="J16" s="372"/>
      <c r="K16" s="373"/>
      <c r="L16" s="122"/>
      <c r="M16" s="385"/>
      <c r="N16" s="385"/>
      <c r="O16" s="385"/>
      <c r="P16" s="385"/>
      <c r="Q16" s="385"/>
      <c r="R16" s="281"/>
      <c r="S16" s="387"/>
      <c r="T16" s="388"/>
      <c r="U16" s="375"/>
      <c r="V16" s="376"/>
      <c r="X16" s="195" t="str">
        <f t="shared" si="2"/>
        <v/>
      </c>
      <c r="Y16" s="148"/>
      <c r="Z16" s="253" t="str">
        <f t="shared" si="0"/>
        <v/>
      </c>
      <c r="AA16" s="254" t="str">
        <f t="shared" si="1"/>
        <v/>
      </c>
    </row>
    <row r="17" spans="1:27" ht="45.4" customHeight="1" outlineLevel="1" x14ac:dyDescent="0.2">
      <c r="A17" s="113"/>
      <c r="B17" s="280"/>
      <c r="C17" s="389"/>
      <c r="D17" s="389"/>
      <c r="E17" s="389"/>
      <c r="F17" s="389"/>
      <c r="G17" s="281" t="s">
        <v>192</v>
      </c>
      <c r="H17" s="390"/>
      <c r="I17" s="390"/>
      <c r="J17" s="372"/>
      <c r="K17" s="373"/>
      <c r="L17" s="122"/>
      <c r="M17" s="385"/>
      <c r="N17" s="385"/>
      <c r="O17" s="385"/>
      <c r="P17" s="385"/>
      <c r="Q17" s="385"/>
      <c r="R17" s="281"/>
      <c r="S17" s="387"/>
      <c r="T17" s="388"/>
      <c r="U17" s="375" t="s">
        <v>140</v>
      </c>
      <c r="V17" s="376"/>
      <c r="X17" s="195" t="str">
        <f t="shared" si="2"/>
        <v/>
      </c>
      <c r="Y17" s="148"/>
      <c r="Z17" s="253" t="str">
        <f t="shared" si="0"/>
        <v/>
      </c>
      <c r="AA17" s="254" t="str">
        <f t="shared" si="1"/>
        <v/>
      </c>
    </row>
    <row r="18" spans="1:27" ht="45.4" customHeight="1" outlineLevel="1" x14ac:dyDescent="0.2">
      <c r="A18" s="113"/>
      <c r="B18" s="280"/>
      <c r="C18" s="389"/>
      <c r="D18" s="389"/>
      <c r="E18" s="389"/>
      <c r="F18" s="389"/>
      <c r="G18" s="281" t="s">
        <v>193</v>
      </c>
      <c r="H18" s="390"/>
      <c r="I18" s="390"/>
      <c r="J18" s="372"/>
      <c r="K18" s="373"/>
      <c r="L18" s="122"/>
      <c r="M18" s="385"/>
      <c r="N18" s="385"/>
      <c r="O18" s="385"/>
      <c r="P18" s="385"/>
      <c r="Q18" s="385"/>
      <c r="R18" s="281"/>
      <c r="S18" s="387"/>
      <c r="T18" s="388"/>
      <c r="U18" s="375" t="s">
        <v>140</v>
      </c>
      <c r="V18" s="376"/>
      <c r="X18" s="195" t="str">
        <f t="shared" si="2"/>
        <v/>
      </c>
      <c r="Y18" s="148"/>
      <c r="Z18" s="253" t="str">
        <f t="shared" si="0"/>
        <v/>
      </c>
      <c r="AA18" s="254" t="str">
        <f t="shared" si="1"/>
        <v/>
      </c>
    </row>
    <row r="19" spans="1:27" ht="45.4" customHeight="1" x14ac:dyDescent="0.2">
      <c r="A19" s="113"/>
      <c r="B19" s="282"/>
      <c r="C19" s="407"/>
      <c r="D19" s="407"/>
      <c r="E19" s="407"/>
      <c r="F19" s="407"/>
      <c r="G19" s="283" t="s">
        <v>193</v>
      </c>
      <c r="H19" s="406"/>
      <c r="I19" s="406"/>
      <c r="J19" s="365"/>
      <c r="K19" s="366"/>
      <c r="L19" s="123"/>
      <c r="M19" s="386"/>
      <c r="N19" s="386"/>
      <c r="O19" s="386"/>
      <c r="P19" s="386"/>
      <c r="Q19" s="386"/>
      <c r="R19" s="283"/>
      <c r="S19" s="400"/>
      <c r="T19" s="401"/>
      <c r="U19" s="383" t="s">
        <v>140</v>
      </c>
      <c r="V19" s="384"/>
      <c r="X19" s="195" t="str">
        <f t="shared" si="2"/>
        <v/>
      </c>
      <c r="Y19" s="148"/>
      <c r="Z19" s="255" t="str">
        <f t="shared" si="0"/>
        <v/>
      </c>
      <c r="AA19" s="256" t="str">
        <f t="shared" si="1"/>
        <v/>
      </c>
    </row>
    <row r="20" spans="1:27" outlineLevel="1" x14ac:dyDescent="0.2">
      <c r="U20" t="str">
        <f>IF(AND(G20="Bör",J20="Ja",P20&lt;&gt;"Uppfylls Ej"),IF(Q20="",#REF!,Q20),"")</f>
        <v/>
      </c>
    </row>
    <row r="21" spans="1:27" ht="6.95" customHeight="1" x14ac:dyDescent="0.2"/>
    <row r="22" spans="1:27" ht="1.9" hidden="1" customHeight="1" x14ac:dyDescent="0.2"/>
    <row r="23" spans="1:27" hidden="1" x14ac:dyDescent="0.2"/>
    <row r="24" spans="1:27" hidden="1" x14ac:dyDescent="0.2"/>
    <row r="25" spans="1:27" hidden="1" x14ac:dyDescent="0.2"/>
    <row r="26" spans="1:27" hidden="1" x14ac:dyDescent="0.2"/>
    <row r="27" spans="1:27" hidden="1" x14ac:dyDescent="0.2"/>
    <row r="28" spans="1:27" hidden="1" x14ac:dyDescent="0.2"/>
    <row r="29" spans="1:27" hidden="1" x14ac:dyDescent="0.2"/>
    <row r="30" spans="1:27" ht="6.6" hidden="1" customHeight="1" x14ac:dyDescent="0.2"/>
    <row r="31" spans="1:27" hidden="1" x14ac:dyDescent="0.2"/>
    <row r="32" spans="1:27" hidden="1" x14ac:dyDescent="0.2"/>
    <row r="33" spans="1:27" hidden="1" x14ac:dyDescent="0.2"/>
    <row r="34" spans="1:27" hidden="1" x14ac:dyDescent="0.2"/>
    <row r="35" spans="1:27" hidden="1" x14ac:dyDescent="0.2"/>
    <row r="36" spans="1:27" hidden="1" x14ac:dyDescent="0.2"/>
    <row r="37" spans="1:27" ht="29.45" customHeight="1" x14ac:dyDescent="0.2"/>
    <row r="38" spans="1:27" ht="20.25" x14ac:dyDescent="0.3">
      <c r="A38" s="24"/>
      <c r="B38" s="146" t="s">
        <v>616</v>
      </c>
      <c r="C38" s="47"/>
      <c r="D38" s="48"/>
      <c r="E38" s="33"/>
      <c r="F38" s="33"/>
      <c r="G38" s="36"/>
      <c r="H38" s="64"/>
      <c r="I38" s="25"/>
      <c r="J38" s="4"/>
      <c r="K38" s="4"/>
    </row>
    <row r="39" spans="1:27" ht="15.75" x14ac:dyDescent="0.25">
      <c r="A39" s="24"/>
      <c r="B39" s="134"/>
      <c r="C39" s="47"/>
      <c r="D39" s="48"/>
      <c r="E39" s="33"/>
      <c r="F39" s="33"/>
      <c r="G39" s="36"/>
      <c r="H39" s="64"/>
      <c r="I39" s="25"/>
      <c r="J39" s="4"/>
      <c r="K39" s="4"/>
    </row>
    <row r="40" spans="1:27" ht="60.75" customHeight="1" x14ac:dyDescent="0.2">
      <c r="A40" s="2"/>
      <c r="B40" s="210" t="s">
        <v>616</v>
      </c>
      <c r="C40" s="226" t="s">
        <v>608</v>
      </c>
      <c r="D40" s="226" t="s">
        <v>609</v>
      </c>
      <c r="E40" s="405" t="s">
        <v>220</v>
      </c>
      <c r="F40" s="405"/>
      <c r="G40" s="211" t="s">
        <v>189</v>
      </c>
      <c r="H40" s="405" t="s">
        <v>604</v>
      </c>
      <c r="I40" s="405"/>
      <c r="J40" s="374" t="s">
        <v>239</v>
      </c>
      <c r="K40" s="374"/>
      <c r="L40" s="212" t="s">
        <v>606</v>
      </c>
      <c r="M40" s="212" t="s">
        <v>605</v>
      </c>
      <c r="N40" s="374" t="s">
        <v>241</v>
      </c>
      <c r="O40" s="399"/>
      <c r="Q40" s="360" t="s">
        <v>208</v>
      </c>
      <c r="R40" s="361"/>
      <c r="S40" s="361"/>
      <c r="T40" s="361"/>
      <c r="U40" s="350" t="s">
        <v>607</v>
      </c>
      <c r="V40" s="351"/>
      <c r="Z40" s="216" t="s">
        <v>593</v>
      </c>
      <c r="AA40" s="217" t="s">
        <v>592</v>
      </c>
    </row>
    <row r="41" spans="1:27" ht="53.25" customHeight="1" x14ac:dyDescent="0.2">
      <c r="A41" s="4"/>
      <c r="B41" s="213"/>
      <c r="C41" s="221"/>
      <c r="D41" s="209"/>
      <c r="E41" s="359"/>
      <c r="F41" s="359"/>
      <c r="G41" s="284"/>
      <c r="H41" s="359"/>
      <c r="I41" s="359"/>
      <c r="J41" s="369"/>
      <c r="K41" s="369"/>
      <c r="L41" s="251"/>
      <c r="M41" s="285"/>
      <c r="N41" s="362"/>
      <c r="O41" s="363"/>
      <c r="P41" s="286"/>
      <c r="Q41" s="347"/>
      <c r="R41" s="348"/>
      <c r="S41" s="348"/>
      <c r="T41" s="349"/>
      <c r="U41" s="358"/>
      <c r="V41" s="357"/>
      <c r="X41" s="196"/>
      <c r="Z41" s="218" t="str">
        <f t="shared" ref="Z41:Z49" si="3">IF(B41="","",IF(M41="Ja",N41*D41,IF(H41="Ökad utvärderingskostnad",J41,L41*U41*D41)))</f>
        <v/>
      </c>
      <c r="AA41" s="219"/>
    </row>
    <row r="42" spans="1:27" ht="53.25" customHeight="1" x14ac:dyDescent="0.2">
      <c r="A42" s="4"/>
      <c r="B42" s="213"/>
      <c r="C42" s="221"/>
      <c r="D42" s="209"/>
      <c r="E42" s="359"/>
      <c r="F42" s="359"/>
      <c r="G42" s="284"/>
      <c r="H42" s="359"/>
      <c r="I42" s="359"/>
      <c r="J42" s="369"/>
      <c r="K42" s="369"/>
      <c r="L42" s="251"/>
      <c r="M42" s="285"/>
      <c r="N42" s="362"/>
      <c r="O42" s="363"/>
      <c r="P42" s="286"/>
      <c r="Q42" s="347"/>
      <c r="R42" s="348"/>
      <c r="S42" s="348"/>
      <c r="T42" s="348"/>
      <c r="U42" s="358"/>
      <c r="V42" s="357"/>
      <c r="X42" s="196"/>
      <c r="Z42" s="218" t="str">
        <f t="shared" si="3"/>
        <v/>
      </c>
      <c r="AA42" s="219"/>
    </row>
    <row r="43" spans="1:27" ht="53.25" customHeight="1" x14ac:dyDescent="0.2">
      <c r="A43" s="4"/>
      <c r="B43" s="213"/>
      <c r="C43" s="221"/>
      <c r="D43" s="209"/>
      <c r="E43" s="369"/>
      <c r="F43" s="369"/>
      <c r="G43" s="284"/>
      <c r="H43" s="359"/>
      <c r="I43" s="359"/>
      <c r="J43" s="369"/>
      <c r="K43" s="369"/>
      <c r="L43" s="251"/>
      <c r="M43" s="285"/>
      <c r="N43" s="362"/>
      <c r="O43" s="363"/>
      <c r="P43" s="286"/>
      <c r="Q43" s="347"/>
      <c r="R43" s="348"/>
      <c r="S43" s="348"/>
      <c r="T43" s="348"/>
      <c r="U43" s="358"/>
      <c r="V43" s="357"/>
      <c r="Z43" s="218" t="str">
        <f t="shared" si="3"/>
        <v/>
      </c>
      <c r="AA43" s="219"/>
    </row>
    <row r="44" spans="1:27" ht="53.25" customHeight="1" x14ac:dyDescent="0.2">
      <c r="A44" s="4"/>
      <c r="B44" s="213"/>
      <c r="C44" s="221"/>
      <c r="D44" s="209"/>
      <c r="E44" s="359"/>
      <c r="F44" s="359"/>
      <c r="G44" s="284"/>
      <c r="H44" s="359"/>
      <c r="I44" s="359"/>
      <c r="J44" s="369"/>
      <c r="K44" s="369"/>
      <c r="L44" s="251"/>
      <c r="M44" s="285"/>
      <c r="N44" s="362"/>
      <c r="O44" s="363"/>
      <c r="P44" s="286"/>
      <c r="Q44" s="347"/>
      <c r="R44" s="348"/>
      <c r="S44" s="348"/>
      <c r="T44" s="348"/>
      <c r="U44" s="358"/>
      <c r="V44" s="357"/>
      <c r="Z44" s="218" t="str">
        <f t="shared" si="3"/>
        <v/>
      </c>
      <c r="AA44" s="219"/>
    </row>
    <row r="45" spans="1:27" ht="53.25" customHeight="1" x14ac:dyDescent="0.2">
      <c r="A45" s="4"/>
      <c r="B45" s="213"/>
      <c r="C45" s="221"/>
      <c r="D45" s="209"/>
      <c r="E45" s="359"/>
      <c r="F45" s="359"/>
      <c r="G45" s="284"/>
      <c r="H45" s="359"/>
      <c r="I45" s="359"/>
      <c r="J45" s="369"/>
      <c r="K45" s="369"/>
      <c r="L45" s="251"/>
      <c r="M45" s="285"/>
      <c r="N45" s="362"/>
      <c r="O45" s="363"/>
      <c r="P45" s="286"/>
      <c r="Q45" s="347"/>
      <c r="R45" s="348"/>
      <c r="S45" s="348"/>
      <c r="T45" s="348"/>
      <c r="U45" s="358"/>
      <c r="V45" s="357"/>
      <c r="Z45" s="218" t="str">
        <f t="shared" si="3"/>
        <v/>
      </c>
      <c r="AA45" s="219"/>
    </row>
    <row r="46" spans="1:27" ht="53.25" customHeight="1" x14ac:dyDescent="0.2">
      <c r="A46" s="4"/>
      <c r="B46" s="213"/>
      <c r="C46" s="221"/>
      <c r="D46" s="209"/>
      <c r="E46" s="359"/>
      <c r="F46" s="359"/>
      <c r="G46" s="284"/>
      <c r="H46" s="359"/>
      <c r="I46" s="359"/>
      <c r="J46" s="369"/>
      <c r="K46" s="369"/>
      <c r="L46" s="251"/>
      <c r="M46" s="285"/>
      <c r="N46" s="362"/>
      <c r="O46" s="363"/>
      <c r="P46" s="286"/>
      <c r="Q46" s="347"/>
      <c r="R46" s="348"/>
      <c r="S46" s="348"/>
      <c r="T46" s="349"/>
      <c r="U46" s="356"/>
      <c r="V46" s="357"/>
      <c r="Z46" s="218" t="str">
        <f t="shared" si="3"/>
        <v/>
      </c>
      <c r="AA46" s="219"/>
    </row>
    <row r="47" spans="1:27" ht="53.25" customHeight="1" x14ac:dyDescent="0.2">
      <c r="A47" s="4"/>
      <c r="B47" s="213"/>
      <c r="C47" s="221"/>
      <c r="D47" s="209"/>
      <c r="E47" s="359"/>
      <c r="F47" s="359"/>
      <c r="G47" s="284"/>
      <c r="H47" s="359"/>
      <c r="I47" s="359"/>
      <c r="J47" s="369"/>
      <c r="K47" s="369"/>
      <c r="L47" s="251"/>
      <c r="M47" s="285"/>
      <c r="N47" s="362"/>
      <c r="O47" s="363"/>
      <c r="P47" s="286"/>
      <c r="Q47" s="347"/>
      <c r="R47" s="348"/>
      <c r="S47" s="348"/>
      <c r="T47" s="349"/>
      <c r="U47" s="356"/>
      <c r="V47" s="357"/>
      <c r="Z47" s="218" t="str">
        <f t="shared" si="3"/>
        <v/>
      </c>
      <c r="AA47" s="219"/>
    </row>
    <row r="48" spans="1:27" ht="53.25" customHeight="1" x14ac:dyDescent="0.2">
      <c r="A48" s="4"/>
      <c r="B48" s="213"/>
      <c r="C48" s="221"/>
      <c r="D48" s="209"/>
      <c r="E48" s="359"/>
      <c r="F48" s="359"/>
      <c r="G48" s="284"/>
      <c r="H48" s="359"/>
      <c r="I48" s="359"/>
      <c r="J48" s="369"/>
      <c r="K48" s="369"/>
      <c r="L48" s="251"/>
      <c r="M48" s="285"/>
      <c r="N48" s="362"/>
      <c r="O48" s="363"/>
      <c r="P48" s="286"/>
      <c r="Q48" s="344"/>
      <c r="R48" s="345"/>
      <c r="S48" s="345"/>
      <c r="T48" s="346"/>
      <c r="U48" s="354"/>
      <c r="V48" s="355"/>
      <c r="Z48" s="218" t="str">
        <f t="shared" si="3"/>
        <v/>
      </c>
      <c r="AA48" s="219"/>
    </row>
    <row r="49" spans="1:27" ht="53.25" customHeight="1" x14ac:dyDescent="0.2">
      <c r="A49" s="4"/>
      <c r="B49" s="214"/>
      <c r="C49" s="222"/>
      <c r="D49" s="215"/>
      <c r="E49" s="364"/>
      <c r="F49" s="364"/>
      <c r="G49" s="287"/>
      <c r="H49" s="364"/>
      <c r="I49" s="364"/>
      <c r="J49" s="380"/>
      <c r="K49" s="380"/>
      <c r="L49" s="252"/>
      <c r="M49" s="288"/>
      <c r="N49" s="381"/>
      <c r="O49" s="382"/>
      <c r="P49" s="286"/>
      <c r="Q49" s="342"/>
      <c r="R49" s="343"/>
      <c r="S49" s="343"/>
      <c r="T49" s="343"/>
      <c r="U49" s="352"/>
      <c r="V49" s="353"/>
      <c r="Z49" s="224" t="str">
        <f t="shared" si="3"/>
        <v/>
      </c>
      <c r="AA49" s="220"/>
    </row>
    <row r="50" spans="1:27" ht="53.25" customHeight="1" x14ac:dyDescent="0.2">
      <c r="A50" s="4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Z50" s="225"/>
    </row>
    <row r="51" spans="1:27" ht="53.25" customHeight="1" x14ac:dyDescent="0.2"/>
  </sheetData>
  <sheetProtection sheet="1" objects="1" scenarios="1"/>
  <dataConsolidate/>
  <mergeCells count="167">
    <mergeCell ref="E42:F42"/>
    <mergeCell ref="E43:F43"/>
    <mergeCell ref="E44:F44"/>
    <mergeCell ref="E45:F45"/>
    <mergeCell ref="E46:F46"/>
    <mergeCell ref="E47:F47"/>
    <mergeCell ref="E48:F48"/>
    <mergeCell ref="E49:F49"/>
    <mergeCell ref="C18:F18"/>
    <mergeCell ref="C19:F19"/>
    <mergeCell ref="C17:F17"/>
    <mergeCell ref="C16:F16"/>
    <mergeCell ref="M12:N12"/>
    <mergeCell ref="M13:N13"/>
    <mergeCell ref="M14:N14"/>
    <mergeCell ref="M15:N15"/>
    <mergeCell ref="E40:F40"/>
    <mergeCell ref="E41:F41"/>
    <mergeCell ref="H17:I17"/>
    <mergeCell ref="H18:I18"/>
    <mergeCell ref="H19:I19"/>
    <mergeCell ref="J17:K17"/>
    <mergeCell ref="J18:K18"/>
    <mergeCell ref="H40:I40"/>
    <mergeCell ref="H41:I41"/>
    <mergeCell ref="H2:I2"/>
    <mergeCell ref="S5:T5"/>
    <mergeCell ref="S6:T6"/>
    <mergeCell ref="S7:T7"/>
    <mergeCell ref="S8:T8"/>
    <mergeCell ref="S9:T9"/>
    <mergeCell ref="S10:T10"/>
    <mergeCell ref="S11:T11"/>
    <mergeCell ref="N40:O40"/>
    <mergeCell ref="S18:T18"/>
    <mergeCell ref="S19:T19"/>
    <mergeCell ref="H16:I16"/>
    <mergeCell ref="J16:K16"/>
    <mergeCell ref="M10:N10"/>
    <mergeCell ref="O10:Q10"/>
    <mergeCell ref="M11:N11"/>
    <mergeCell ref="O11:Q11"/>
    <mergeCell ref="O12:Q12"/>
    <mergeCell ref="O13:Q13"/>
    <mergeCell ref="O14:Q14"/>
    <mergeCell ref="O15:Q15"/>
    <mergeCell ref="M16:N16"/>
    <mergeCell ref="O16:Q16"/>
    <mergeCell ref="S12:T12"/>
    <mergeCell ref="U8:V8"/>
    <mergeCell ref="U9:V9"/>
    <mergeCell ref="U10:V10"/>
    <mergeCell ref="U11:V11"/>
    <mergeCell ref="U7:V7"/>
    <mergeCell ref="U6:V6"/>
    <mergeCell ref="U5:V5"/>
    <mergeCell ref="C5:F5"/>
    <mergeCell ref="H5:I5"/>
    <mergeCell ref="M5:N5"/>
    <mergeCell ref="O5:Q5"/>
    <mergeCell ref="C6:F6"/>
    <mergeCell ref="H6:I6"/>
    <mergeCell ref="M6:N6"/>
    <mergeCell ref="O6:Q6"/>
    <mergeCell ref="C7:F7"/>
    <mergeCell ref="H7:I7"/>
    <mergeCell ref="M7:N7"/>
    <mergeCell ref="O7:Q7"/>
    <mergeCell ref="C9:F9"/>
    <mergeCell ref="C10:F10"/>
    <mergeCell ref="C11:F11"/>
    <mergeCell ref="M9:N9"/>
    <mergeCell ref="O9:Q9"/>
    <mergeCell ref="S13:T13"/>
    <mergeCell ref="S14:T14"/>
    <mergeCell ref="S15:T15"/>
    <mergeCell ref="C8:F8"/>
    <mergeCell ref="H8:I8"/>
    <mergeCell ref="M8:N8"/>
    <mergeCell ref="O8:Q8"/>
    <mergeCell ref="H9:I9"/>
    <mergeCell ref="H10:I10"/>
    <mergeCell ref="H11:I11"/>
    <mergeCell ref="C12:F12"/>
    <mergeCell ref="C13:F13"/>
    <mergeCell ref="C14:F14"/>
    <mergeCell ref="C15:F15"/>
    <mergeCell ref="H12:I12"/>
    <mergeCell ref="H13:I13"/>
    <mergeCell ref="H14:I14"/>
    <mergeCell ref="H15:I15"/>
    <mergeCell ref="U13:V13"/>
    <mergeCell ref="J47:K47"/>
    <mergeCell ref="J48:K48"/>
    <mergeCell ref="J49:K49"/>
    <mergeCell ref="N42:O42"/>
    <mergeCell ref="N43:O43"/>
    <mergeCell ref="N44:O44"/>
    <mergeCell ref="N45:O45"/>
    <mergeCell ref="N46:O46"/>
    <mergeCell ref="N47:O47"/>
    <mergeCell ref="N48:O48"/>
    <mergeCell ref="N49:O49"/>
    <mergeCell ref="J42:K42"/>
    <mergeCell ref="U14:V14"/>
    <mergeCell ref="U15:V15"/>
    <mergeCell ref="U19:V19"/>
    <mergeCell ref="M18:N18"/>
    <mergeCell ref="O18:Q18"/>
    <mergeCell ref="M17:N17"/>
    <mergeCell ref="O17:Q17"/>
    <mergeCell ref="M19:N19"/>
    <mergeCell ref="O19:Q19"/>
    <mergeCell ref="S16:T16"/>
    <mergeCell ref="S17:T17"/>
    <mergeCell ref="H49:I49"/>
    <mergeCell ref="J19:K19"/>
    <mergeCell ref="U2:V2"/>
    <mergeCell ref="J43:K43"/>
    <mergeCell ref="J44:K44"/>
    <mergeCell ref="J45:K45"/>
    <mergeCell ref="J46:K46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40:K40"/>
    <mergeCell ref="J41:K41"/>
    <mergeCell ref="U17:V17"/>
    <mergeCell ref="U18:V18"/>
    <mergeCell ref="U16:V16"/>
    <mergeCell ref="U12:V12"/>
    <mergeCell ref="H42:I42"/>
    <mergeCell ref="H43:I43"/>
    <mergeCell ref="H44:I44"/>
    <mergeCell ref="H45:I45"/>
    <mergeCell ref="H46:I46"/>
    <mergeCell ref="H47:I47"/>
    <mergeCell ref="H48:I48"/>
    <mergeCell ref="Q40:T40"/>
    <mergeCell ref="Q42:T42"/>
    <mergeCell ref="Q41:T41"/>
    <mergeCell ref="N41:O41"/>
    <mergeCell ref="Q49:T49"/>
    <mergeCell ref="Q48:T48"/>
    <mergeCell ref="Q47:T47"/>
    <mergeCell ref="Q46:T46"/>
    <mergeCell ref="Q45:T45"/>
    <mergeCell ref="Q44:T44"/>
    <mergeCell ref="Q43:T43"/>
    <mergeCell ref="U40:V40"/>
    <mergeCell ref="U49:V49"/>
    <mergeCell ref="U48:V48"/>
    <mergeCell ref="U47:V47"/>
    <mergeCell ref="U46:V46"/>
    <mergeCell ref="U45:V45"/>
    <mergeCell ref="U44:V44"/>
    <mergeCell ref="U43:V43"/>
    <mergeCell ref="U42:V42"/>
    <mergeCell ref="U41:V41"/>
  </mergeCells>
  <conditionalFormatting sqref="G6:V9 G13:V19">
    <cfRule type="expression" dxfId="35" priority="53">
      <formula>AND($B6="",$C6="")</formula>
    </cfRule>
  </conditionalFormatting>
  <conditionalFormatting sqref="J6:J9 J13:J19">
    <cfRule type="expression" dxfId="34" priority="430">
      <formula>NOT($G6="Bör")</formula>
    </cfRule>
  </conditionalFormatting>
  <conditionalFormatting sqref="M6:V9 M13:V19">
    <cfRule type="expression" dxfId="33" priority="431">
      <formula>AND($L6="Nej")</formula>
    </cfRule>
  </conditionalFormatting>
  <conditionalFormatting sqref="E41:G49">
    <cfRule type="expression" dxfId="32" priority="44">
      <formula>$D41&gt;0</formula>
    </cfRule>
  </conditionalFormatting>
  <conditionalFormatting sqref="J41:J49">
    <cfRule type="expression" dxfId="31" priority="51">
      <formula>AND($G41="Bör",$H41="Ökad utvärderingskostnad")</formula>
    </cfRule>
  </conditionalFormatting>
  <conditionalFormatting sqref="N41:N49">
    <cfRule type="expression" dxfId="30" priority="436">
      <formula>$M41="Ja"</formula>
    </cfRule>
  </conditionalFormatting>
  <conditionalFormatting sqref="L6:L9 L13:L19">
    <cfRule type="expression" dxfId="29" priority="80" stopIfTrue="1">
      <formula>AND(G6="Ska",L6="Nej")</formula>
    </cfRule>
  </conditionalFormatting>
  <conditionalFormatting sqref="S6:T9 S13:T19">
    <cfRule type="expression" dxfId="28" priority="432" stopIfTrue="1">
      <formula>AND($R6="Uppfylls Delvis",$G6="Bör")</formula>
    </cfRule>
  </conditionalFormatting>
  <conditionalFormatting sqref="H41:I49">
    <cfRule type="expression" dxfId="27" priority="47">
      <formula>$G41="Bör"</formula>
    </cfRule>
  </conditionalFormatting>
  <conditionalFormatting sqref="L41:L49">
    <cfRule type="expression" dxfId="26" priority="50">
      <formula>AND($G41="Bör",$H41="Faktor på konkurrerande pris")</formula>
    </cfRule>
  </conditionalFormatting>
  <conditionalFormatting sqref="M41:M49">
    <cfRule type="expression" dxfId="25" priority="2">
      <formula>$G41&lt;&gt;""</formula>
    </cfRule>
    <cfRule type="expression" dxfId="24" priority="357">
      <formula>AND(G41="Ska",M41="Nej")</formula>
    </cfRule>
  </conditionalFormatting>
  <conditionalFormatting sqref="H6:V9 H13:V19">
    <cfRule type="expression" dxfId="23" priority="57">
      <formula>AND($G6="")</formula>
    </cfRule>
  </conditionalFormatting>
  <conditionalFormatting sqref="G10:V10">
    <cfRule type="expression" dxfId="22" priority="15">
      <formula>AND($B10="",$C10="")</formula>
    </cfRule>
  </conditionalFormatting>
  <conditionalFormatting sqref="J10">
    <cfRule type="expression" dxfId="21" priority="18">
      <formula>NOT($G10="Bör")</formula>
    </cfRule>
  </conditionalFormatting>
  <conditionalFormatting sqref="M10:V10">
    <cfRule type="expression" dxfId="20" priority="19">
      <formula>AND($L10="Nej")</formula>
    </cfRule>
  </conditionalFormatting>
  <conditionalFormatting sqref="L10">
    <cfRule type="expression" dxfId="19" priority="17" stopIfTrue="1">
      <formula>AND(G10="Ska",L10="Nej")</formula>
    </cfRule>
  </conditionalFormatting>
  <conditionalFormatting sqref="S10:T10">
    <cfRule type="expression" dxfId="18" priority="20" stopIfTrue="1">
      <formula>$R10="Uppfylls Delvis"</formula>
    </cfRule>
  </conditionalFormatting>
  <conditionalFormatting sqref="H10:V10">
    <cfRule type="expression" dxfId="17" priority="16">
      <formula>AND($G10="")</formula>
    </cfRule>
  </conditionalFormatting>
  <conditionalFormatting sqref="G11:V11">
    <cfRule type="expression" dxfId="16" priority="9">
      <formula>AND($B11="",$C11="")</formula>
    </cfRule>
  </conditionalFormatting>
  <conditionalFormatting sqref="J11">
    <cfRule type="expression" dxfId="15" priority="12">
      <formula>NOT($G11="Bör")</formula>
    </cfRule>
  </conditionalFormatting>
  <conditionalFormatting sqref="M11:V11">
    <cfRule type="expression" dxfId="14" priority="13">
      <formula>AND($L11="Nej")</formula>
    </cfRule>
  </conditionalFormatting>
  <conditionalFormatting sqref="L11">
    <cfRule type="expression" dxfId="13" priority="11" stopIfTrue="1">
      <formula>AND(G11="Ska",L11="Nej")</formula>
    </cfRule>
  </conditionalFormatting>
  <conditionalFormatting sqref="S11:T11">
    <cfRule type="expression" dxfId="12" priority="14" stopIfTrue="1">
      <formula>$R11="Uppfylls Delvis"</formula>
    </cfRule>
  </conditionalFormatting>
  <conditionalFormatting sqref="H11:V11">
    <cfRule type="expression" dxfId="11" priority="10">
      <formula>AND($G11="")</formula>
    </cfRule>
  </conditionalFormatting>
  <conditionalFormatting sqref="G12:V12">
    <cfRule type="expression" dxfId="10" priority="3">
      <formula>AND($B12="",$C12="")</formula>
    </cfRule>
  </conditionalFormatting>
  <conditionalFormatting sqref="J12">
    <cfRule type="expression" dxfId="9" priority="6">
      <formula>NOT($G12="Bör")</formula>
    </cfRule>
  </conditionalFormatting>
  <conditionalFormatting sqref="M12:V12">
    <cfRule type="expression" dxfId="8" priority="7">
      <formula>AND($L12="Nej")</formula>
    </cfRule>
  </conditionalFormatting>
  <conditionalFormatting sqref="L12">
    <cfRule type="expression" dxfId="7" priority="5" stopIfTrue="1">
      <formula>AND(G12="Ska",L12="Nej")</formula>
    </cfRule>
  </conditionalFormatting>
  <conditionalFormatting sqref="S12:T12">
    <cfRule type="expression" dxfId="6" priority="8" stopIfTrue="1">
      <formula>$R12="Uppfylls Delvis"</formula>
    </cfRule>
  </conditionalFormatting>
  <conditionalFormatting sqref="H12:V12">
    <cfRule type="expression" dxfId="5" priority="4">
      <formula>AND($G12="")</formula>
    </cfRule>
  </conditionalFormatting>
  <conditionalFormatting sqref="Z6:AA19">
    <cfRule type="expression" dxfId="4" priority="1">
      <formula>$X6&lt;&gt;""</formula>
    </cfRule>
  </conditionalFormatting>
  <dataValidations xWindow="1210" yWindow="966" count="14">
    <dataValidation type="list" allowBlank="1" showInputMessage="1" showErrorMessage="1" sqref="M41:M49 L6:L19">
      <formula1>"Ja,Nej"</formula1>
    </dataValidation>
    <dataValidation type="list" allowBlank="1" showInputMessage="1" showErrorMessage="1" sqref="AH16:AH19 AB16:AB19 W16:W19">
      <formula1>"Ja, Nej"</formula1>
    </dataValidation>
    <dataValidation type="whole" allowBlank="1" showInputMessage="1" showErrorMessage="1" sqref="AJ10 AK11:AK15">
      <formula1>0</formula1>
      <formula2>100</formula2>
    </dataValidation>
    <dataValidation allowBlank="1" showInputMessage="1" showErrorMessage="1" prompt="Är kravet uppfyllt?" sqref="R5 M40"/>
    <dataValidation allowBlank="1" showInputMessage="1" showErrorMessage="1" prompt="Länk eller referens till verifikat" sqref="M5"/>
    <dataValidation allowBlank="1" showInputMessage="1" showErrorMessage="1" prompt="Hur verifieras kravet, skall det göras genom en specifik bilaga eller ett produktblad?" sqref="H5"/>
    <dataValidation allowBlank="1" showInputMessage="1" showErrorMessage="1" prompt="Skall-krav : måste vara uppfyllt för att leverantören alls skall kunna bli aktuell i upphandlingen._x000a_Bör-krav : är bör-kravet uppfyllt så får leverantören ett avdrag på priset_x000a_" sqref="G5"/>
    <dataValidation allowBlank="1" showInputMessage="1" showErrorMessage="1" promptTitle="Fritext" prompt="Beskriv vad det är för krav" sqref="C5"/>
    <dataValidation type="list" allowBlank="1" showInputMessage="1" showErrorMessage="1" sqref="G41:G49 G6:G19">
      <formula1>"Ska,Bör"</formula1>
    </dataValidation>
    <dataValidation allowBlank="1" showInputMessage="1" showErrorMessage="1" prompt="Om tjänsten inte erbjuds läggs denna kostnad till på utvärderingssumman." sqref="J40:K40"/>
    <dataValidation allowBlank="1" showInputMessage="1" showErrorMessage="1" prompt="Om tjänsten inte erbjuds lämnas fältet tomt." sqref="N40:O40"/>
    <dataValidation allowBlank="1" showInputMessage="1" showErrorMessage="1" prompt="Om kravet är delvis uppfyllt kan en annat belopp skrivas in här." sqref="S5"/>
    <dataValidation allowBlank="1" showInputMessage="1" showErrorMessage="1" prompt="Du kan välja att lägga på en fast kostnad istället för en procent." sqref="J5:K5"/>
    <dataValidation type="list" allowBlank="1" showInputMessage="1" showErrorMessage="1" sqref="H41:H49">
      <formula1>"Ökad utvärderingskostnad,Faktor på konkurrerande pris"</formula1>
    </dataValidation>
  </dataValidation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210" yWindow="966" count="2">
        <x14:dataValidation type="list" allowBlank="1" showInputMessage="1" showErrorMessage="1">
          <x14:formula1>
            <xm:f>Admin!$F$4:$F$13</xm:f>
          </x14:formula1>
          <xm:sqref>B6:B19</xm:sqref>
        </x14:dataValidation>
        <x14:dataValidation type="list" allowBlank="1" showInputMessage="1" showErrorMessage="1">
          <x14:formula1>
            <xm:f>Admin!$AC$5:$AC$7</xm:f>
          </x14:formula1>
          <xm:sqref>R6:R19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-0.249977111117893"/>
  </sheetPr>
  <dimension ref="A1:I185"/>
  <sheetViews>
    <sheetView showGridLines="0" zoomScale="130" zoomScaleNormal="130" workbookViewId="0">
      <selection activeCell="A70" sqref="A70"/>
    </sheetView>
  </sheetViews>
  <sheetFormatPr defaultRowHeight="12.75" x14ac:dyDescent="0.2"/>
  <cols>
    <col min="1" max="2" width="1.85546875" customWidth="1"/>
    <col min="3" max="3" width="12.28515625" customWidth="1"/>
    <col min="7" max="8" width="20.7109375" customWidth="1"/>
    <col min="9" max="9" width="12.85546875" customWidth="1"/>
  </cols>
  <sheetData>
    <row r="1" spans="1:9" x14ac:dyDescent="0.2">
      <c r="A1" s="1"/>
      <c r="B1" s="1"/>
      <c r="C1" s="1"/>
      <c r="D1" s="1"/>
      <c r="E1" s="1"/>
      <c r="F1" s="1"/>
    </row>
    <row r="2" spans="1:9" x14ac:dyDescent="0.2">
      <c r="A2" s="1"/>
      <c r="B2" s="1"/>
      <c r="C2" s="1"/>
      <c r="D2" s="1"/>
      <c r="E2" s="1"/>
      <c r="F2" s="1"/>
    </row>
    <row r="3" spans="1:9" x14ac:dyDescent="0.2">
      <c r="A3" s="1"/>
      <c r="B3" s="1"/>
      <c r="C3" s="289"/>
      <c r="D3" s="1"/>
      <c r="E3" s="1"/>
      <c r="F3" s="1"/>
    </row>
    <row r="4" spans="1:9" ht="25.35" customHeight="1" x14ac:dyDescent="0.2">
      <c r="A4" s="1"/>
      <c r="B4" s="1"/>
      <c r="C4" s="409"/>
      <c r="D4" s="410"/>
      <c r="E4" s="410"/>
      <c r="F4" s="410"/>
      <c r="G4" s="152" t="s">
        <v>203</v>
      </c>
      <c r="H4" s="153" t="s">
        <v>587</v>
      </c>
    </row>
    <row r="5" spans="1:9" ht="25.35" customHeight="1" x14ac:dyDescent="0.2">
      <c r="A5" s="1"/>
      <c r="B5" s="1"/>
      <c r="C5" s="413" t="s">
        <v>202</v>
      </c>
      <c r="D5" s="412" t="s">
        <v>56</v>
      </c>
      <c r="E5" s="412"/>
      <c r="F5" s="412"/>
      <c r="G5" s="197">
        <f>IFERROR('1.Betalningsförmedlingstjänster'!G99,"Fel. Kontrollera motsvarande flik")</f>
        <v>0</v>
      </c>
      <c r="H5" s="202"/>
    </row>
    <row r="6" spans="1:9" ht="25.35" customHeight="1" x14ac:dyDescent="0.2">
      <c r="A6" s="1"/>
      <c r="B6" s="1"/>
      <c r="C6" s="413"/>
      <c r="D6" s="412" t="s">
        <v>613</v>
      </c>
      <c r="E6" s="412"/>
      <c r="F6" s="412"/>
      <c r="G6" s="198">
        <f>'2.RäntorOchKrediter'!A30</f>
        <v>0</v>
      </c>
      <c r="H6" s="203">
        <f>'2.RäntorOchKrediter'!A33</f>
        <v>0</v>
      </c>
      <c r="I6" s="295" t="str">
        <f>IF('2.RäntorOchKrediter'!A22&lt;&gt;"", '2.RäntorOchKrediter'!A22 &amp; " för valutakonton på flik 2","")</f>
        <v/>
      </c>
    </row>
    <row r="7" spans="1:9" ht="25.35" customHeight="1" x14ac:dyDescent="0.2">
      <c r="A7" s="1"/>
      <c r="B7" s="1"/>
      <c r="C7" s="414"/>
      <c r="D7" s="411" t="s">
        <v>139</v>
      </c>
      <c r="E7" s="411"/>
      <c r="F7" s="411"/>
      <c r="G7" s="199">
        <f>SUM(G5:G6)</f>
        <v>0</v>
      </c>
      <c r="H7" s="204">
        <f>SUM(H5:H6)</f>
        <v>0</v>
      </c>
    </row>
    <row r="8" spans="1:9" ht="9.4" customHeight="1" x14ac:dyDescent="0.2">
      <c r="A8" s="1"/>
      <c r="B8" s="1"/>
      <c r="C8" s="1"/>
      <c r="D8" s="1"/>
      <c r="E8" s="1"/>
      <c r="F8" s="1"/>
      <c r="G8" s="200"/>
      <c r="H8" s="205"/>
    </row>
    <row r="9" spans="1:9" ht="25.35" customHeight="1" x14ac:dyDescent="0.2">
      <c r="A9" s="1"/>
      <c r="B9" s="1"/>
      <c r="C9" s="290"/>
      <c r="D9" s="415" t="s">
        <v>615</v>
      </c>
      <c r="E9" s="416"/>
      <c r="F9" s="417"/>
      <c r="G9" s="201">
        <f>'Specifika krav kravkatalog'!Z2</f>
        <v>0</v>
      </c>
      <c r="H9" s="206">
        <f>'Specifika krav kravkatalog'!AA2</f>
        <v>0</v>
      </c>
    </row>
    <row r="10" spans="1:9" ht="9.4" customHeight="1" x14ac:dyDescent="0.2">
      <c r="A10" s="1"/>
      <c r="B10" s="1"/>
      <c r="C10" s="1"/>
      <c r="D10" s="1"/>
      <c r="E10" s="1"/>
      <c r="F10" s="1"/>
    </row>
    <row r="11" spans="1:9" ht="25.35" customHeight="1" x14ac:dyDescent="0.2">
      <c r="A11" s="1"/>
      <c r="B11" s="1"/>
      <c r="C11" s="291"/>
      <c r="D11" s="408" t="s">
        <v>584</v>
      </c>
      <c r="E11" s="408"/>
      <c r="F11" s="408"/>
      <c r="G11" s="151">
        <f>G7+G9</f>
        <v>0</v>
      </c>
      <c r="H11" s="229">
        <f>H7+H9</f>
        <v>0</v>
      </c>
    </row>
    <row r="12" spans="1:9" ht="9.4" customHeight="1" x14ac:dyDescent="0.2">
      <c r="A12" s="1"/>
      <c r="B12" s="1"/>
      <c r="C12" s="1"/>
      <c r="D12" s="1"/>
      <c r="E12" s="1"/>
      <c r="F12" s="1"/>
    </row>
    <row r="13" spans="1:9" ht="23.85" customHeight="1" x14ac:dyDescent="0.2">
      <c r="A13" s="1"/>
      <c r="B13" s="1"/>
      <c r="C13" s="291"/>
      <c r="D13" s="408" t="s">
        <v>611</v>
      </c>
      <c r="E13" s="408"/>
      <c r="F13" s="408"/>
      <c r="G13" s="229">
        <f>G11-H11</f>
        <v>0</v>
      </c>
    </row>
    <row r="14" spans="1:9" x14ac:dyDescent="0.2">
      <c r="A14" s="1"/>
      <c r="B14" s="1"/>
      <c r="C14" s="292"/>
      <c r="D14" s="1"/>
      <c r="E14" s="1"/>
      <c r="F14" s="1"/>
    </row>
    <row r="15" spans="1:9" x14ac:dyDescent="0.2">
      <c r="A15" s="1"/>
      <c r="B15" s="1"/>
      <c r="C15" s="292"/>
      <c r="D15" s="1"/>
      <c r="E15" s="1"/>
      <c r="F15" s="1"/>
    </row>
    <row r="16" spans="1:9" x14ac:dyDescent="0.2">
      <c r="C16" s="115"/>
    </row>
    <row r="17" spans="3:3" x14ac:dyDescent="0.2">
      <c r="C17" s="115"/>
    </row>
    <row r="18" spans="3:3" x14ac:dyDescent="0.2">
      <c r="C18" s="115"/>
    </row>
    <row r="19" spans="3:3" x14ac:dyDescent="0.2">
      <c r="C19" s="115"/>
    </row>
    <row r="20" spans="3:3" x14ac:dyDescent="0.2">
      <c r="C20" s="115"/>
    </row>
    <row r="21" spans="3:3" x14ac:dyDescent="0.2">
      <c r="C21" s="115"/>
    </row>
    <row r="22" spans="3:3" x14ac:dyDescent="0.2">
      <c r="C22" s="115"/>
    </row>
    <row r="23" spans="3:3" x14ac:dyDescent="0.2">
      <c r="C23" s="115"/>
    </row>
    <row r="24" spans="3:3" x14ac:dyDescent="0.2">
      <c r="C24" s="115"/>
    </row>
    <row r="25" spans="3:3" x14ac:dyDescent="0.2">
      <c r="C25" s="115"/>
    </row>
    <row r="26" spans="3:3" x14ac:dyDescent="0.2">
      <c r="C26" s="115"/>
    </row>
    <row r="27" spans="3:3" x14ac:dyDescent="0.2">
      <c r="C27" s="115"/>
    </row>
    <row r="28" spans="3:3" x14ac:dyDescent="0.2">
      <c r="C28" s="115"/>
    </row>
    <row r="29" spans="3:3" x14ac:dyDescent="0.2">
      <c r="C29" s="115"/>
    </row>
    <row r="30" spans="3:3" x14ac:dyDescent="0.2">
      <c r="C30" s="115"/>
    </row>
    <row r="31" spans="3:3" x14ac:dyDescent="0.2">
      <c r="C31" s="115"/>
    </row>
    <row r="32" spans="3:3" x14ac:dyDescent="0.2">
      <c r="C32" s="115"/>
    </row>
    <row r="33" spans="3:3" x14ac:dyDescent="0.2">
      <c r="C33" s="115"/>
    </row>
    <row r="34" spans="3:3" x14ac:dyDescent="0.2">
      <c r="C34" s="115"/>
    </row>
    <row r="35" spans="3:3" x14ac:dyDescent="0.2">
      <c r="C35" s="115"/>
    </row>
    <row r="36" spans="3:3" x14ac:dyDescent="0.2">
      <c r="C36" s="115"/>
    </row>
    <row r="37" spans="3:3" x14ac:dyDescent="0.2">
      <c r="C37" s="115"/>
    </row>
    <row r="38" spans="3:3" x14ac:dyDescent="0.2">
      <c r="C38" s="115"/>
    </row>
    <row r="39" spans="3:3" x14ac:dyDescent="0.2">
      <c r="C39" s="115"/>
    </row>
    <row r="40" spans="3:3" x14ac:dyDescent="0.2">
      <c r="C40" s="115"/>
    </row>
    <row r="41" spans="3:3" x14ac:dyDescent="0.2">
      <c r="C41" s="115"/>
    </row>
    <row r="42" spans="3:3" x14ac:dyDescent="0.2">
      <c r="C42" s="115"/>
    </row>
    <row r="43" spans="3:3" x14ac:dyDescent="0.2">
      <c r="C43" s="115"/>
    </row>
    <row r="44" spans="3:3" x14ac:dyDescent="0.2">
      <c r="C44" s="115"/>
    </row>
    <row r="45" spans="3:3" x14ac:dyDescent="0.2">
      <c r="C45" s="115"/>
    </row>
    <row r="46" spans="3:3" x14ac:dyDescent="0.2">
      <c r="C46" s="115"/>
    </row>
    <row r="47" spans="3:3" x14ac:dyDescent="0.2">
      <c r="C47" s="115"/>
    </row>
    <row r="48" spans="3:3" x14ac:dyDescent="0.2">
      <c r="C48" s="115"/>
    </row>
    <row r="49" spans="3:3" x14ac:dyDescent="0.2">
      <c r="C49" s="115"/>
    </row>
    <row r="50" spans="3:3" x14ac:dyDescent="0.2">
      <c r="C50" s="115"/>
    </row>
    <row r="51" spans="3:3" x14ac:dyDescent="0.2">
      <c r="C51" s="115"/>
    </row>
    <row r="52" spans="3:3" x14ac:dyDescent="0.2">
      <c r="C52" s="115"/>
    </row>
    <row r="53" spans="3:3" x14ac:dyDescent="0.2">
      <c r="C53" s="115"/>
    </row>
    <row r="54" spans="3:3" x14ac:dyDescent="0.2">
      <c r="C54" s="115"/>
    </row>
    <row r="55" spans="3:3" x14ac:dyDescent="0.2">
      <c r="C55" s="115"/>
    </row>
    <row r="56" spans="3:3" x14ac:dyDescent="0.2">
      <c r="C56" s="115"/>
    </row>
    <row r="57" spans="3:3" x14ac:dyDescent="0.2">
      <c r="C57" s="115"/>
    </row>
    <row r="58" spans="3:3" x14ac:dyDescent="0.2">
      <c r="C58" s="115"/>
    </row>
    <row r="59" spans="3:3" x14ac:dyDescent="0.2">
      <c r="C59" s="115"/>
    </row>
    <row r="60" spans="3:3" x14ac:dyDescent="0.2">
      <c r="C60" s="115"/>
    </row>
    <row r="61" spans="3:3" x14ac:dyDescent="0.2">
      <c r="C61" s="115"/>
    </row>
    <row r="62" spans="3:3" x14ac:dyDescent="0.2">
      <c r="C62" s="115"/>
    </row>
    <row r="63" spans="3:3" x14ac:dyDescent="0.2">
      <c r="C63" s="115"/>
    </row>
    <row r="64" spans="3:3" x14ac:dyDescent="0.2">
      <c r="C64" s="115"/>
    </row>
    <row r="65" spans="3:3" x14ac:dyDescent="0.2">
      <c r="C65" s="115"/>
    </row>
    <row r="66" spans="3:3" x14ac:dyDescent="0.2">
      <c r="C66" s="115"/>
    </row>
    <row r="67" spans="3:3" x14ac:dyDescent="0.2">
      <c r="C67" s="115"/>
    </row>
    <row r="68" spans="3:3" x14ac:dyDescent="0.2">
      <c r="C68" s="115"/>
    </row>
    <row r="69" spans="3:3" x14ac:dyDescent="0.2">
      <c r="C69" s="115"/>
    </row>
    <row r="70" spans="3:3" x14ac:dyDescent="0.2">
      <c r="C70" s="115"/>
    </row>
    <row r="71" spans="3:3" x14ac:dyDescent="0.2">
      <c r="C71" s="115"/>
    </row>
    <row r="72" spans="3:3" x14ac:dyDescent="0.2">
      <c r="C72" s="115"/>
    </row>
    <row r="73" spans="3:3" x14ac:dyDescent="0.2">
      <c r="C73" s="115"/>
    </row>
    <row r="74" spans="3:3" x14ac:dyDescent="0.2">
      <c r="C74" s="115"/>
    </row>
    <row r="75" spans="3:3" x14ac:dyDescent="0.2">
      <c r="C75" s="115"/>
    </row>
    <row r="76" spans="3:3" x14ac:dyDescent="0.2">
      <c r="C76" s="115"/>
    </row>
    <row r="77" spans="3:3" x14ac:dyDescent="0.2">
      <c r="C77" s="115"/>
    </row>
    <row r="78" spans="3:3" x14ac:dyDescent="0.2">
      <c r="C78" s="115"/>
    </row>
    <row r="79" spans="3:3" x14ac:dyDescent="0.2">
      <c r="C79" s="115"/>
    </row>
    <row r="80" spans="3:3" x14ac:dyDescent="0.2">
      <c r="C80" s="115"/>
    </row>
    <row r="81" spans="3:3" x14ac:dyDescent="0.2">
      <c r="C81" s="115"/>
    </row>
    <row r="82" spans="3:3" x14ac:dyDescent="0.2">
      <c r="C82" s="115"/>
    </row>
    <row r="83" spans="3:3" x14ac:dyDescent="0.2">
      <c r="C83" s="115"/>
    </row>
    <row r="84" spans="3:3" x14ac:dyDescent="0.2">
      <c r="C84" s="115"/>
    </row>
    <row r="85" spans="3:3" x14ac:dyDescent="0.2">
      <c r="C85" s="115"/>
    </row>
    <row r="86" spans="3:3" x14ac:dyDescent="0.2">
      <c r="C86" s="115"/>
    </row>
    <row r="87" spans="3:3" x14ac:dyDescent="0.2">
      <c r="C87" s="115"/>
    </row>
    <row r="88" spans="3:3" x14ac:dyDescent="0.2">
      <c r="C88" s="115"/>
    </row>
    <row r="89" spans="3:3" x14ac:dyDescent="0.2">
      <c r="C89" s="115"/>
    </row>
    <row r="90" spans="3:3" x14ac:dyDescent="0.2">
      <c r="C90" s="115"/>
    </row>
    <row r="91" spans="3:3" x14ac:dyDescent="0.2">
      <c r="C91" s="115"/>
    </row>
    <row r="92" spans="3:3" x14ac:dyDescent="0.2">
      <c r="C92" s="115"/>
    </row>
    <row r="93" spans="3:3" x14ac:dyDescent="0.2">
      <c r="C93" s="115"/>
    </row>
    <row r="94" spans="3:3" x14ac:dyDescent="0.2">
      <c r="C94" s="115"/>
    </row>
    <row r="95" spans="3:3" x14ac:dyDescent="0.2">
      <c r="C95" s="115"/>
    </row>
    <row r="96" spans="3:3" x14ac:dyDescent="0.2">
      <c r="C96" s="115"/>
    </row>
    <row r="97" spans="3:3" x14ac:dyDescent="0.2">
      <c r="C97" s="115"/>
    </row>
    <row r="98" spans="3:3" x14ac:dyDescent="0.2">
      <c r="C98" s="115"/>
    </row>
    <row r="99" spans="3:3" x14ac:dyDescent="0.2">
      <c r="C99" s="115"/>
    </row>
    <row r="100" spans="3:3" x14ac:dyDescent="0.2">
      <c r="C100" s="115"/>
    </row>
    <row r="101" spans="3:3" ht="15" x14ac:dyDescent="0.2">
      <c r="C101" s="114"/>
    </row>
    <row r="102" spans="3:3" ht="15" x14ac:dyDescent="0.2">
      <c r="C102" s="114"/>
    </row>
    <row r="103" spans="3:3" x14ac:dyDescent="0.2">
      <c r="C103" s="115"/>
    </row>
    <row r="104" spans="3:3" x14ac:dyDescent="0.2">
      <c r="C104" s="115"/>
    </row>
    <row r="105" spans="3:3" x14ac:dyDescent="0.2">
      <c r="C105" s="115"/>
    </row>
    <row r="106" spans="3:3" x14ac:dyDescent="0.2">
      <c r="C106" s="115"/>
    </row>
    <row r="107" spans="3:3" x14ac:dyDescent="0.2">
      <c r="C107" s="115"/>
    </row>
    <row r="108" spans="3:3" x14ac:dyDescent="0.2">
      <c r="C108" s="115"/>
    </row>
    <row r="109" spans="3:3" x14ac:dyDescent="0.2">
      <c r="C109" s="115"/>
    </row>
    <row r="110" spans="3:3" x14ac:dyDescent="0.2">
      <c r="C110" s="115"/>
    </row>
    <row r="111" spans="3:3" x14ac:dyDescent="0.2">
      <c r="C111" s="115"/>
    </row>
    <row r="112" spans="3:3" x14ac:dyDescent="0.2">
      <c r="C112" s="115"/>
    </row>
    <row r="113" spans="3:3" x14ac:dyDescent="0.2">
      <c r="C113" s="115"/>
    </row>
    <row r="114" spans="3:3" x14ac:dyDescent="0.2">
      <c r="C114" s="115"/>
    </row>
    <row r="115" spans="3:3" x14ac:dyDescent="0.2">
      <c r="C115" s="115"/>
    </row>
    <row r="116" spans="3:3" x14ac:dyDescent="0.2">
      <c r="C116" s="115"/>
    </row>
    <row r="117" spans="3:3" x14ac:dyDescent="0.2">
      <c r="C117" s="115"/>
    </row>
    <row r="118" spans="3:3" x14ac:dyDescent="0.2">
      <c r="C118" s="115"/>
    </row>
    <row r="119" spans="3:3" x14ac:dyDescent="0.2">
      <c r="C119" s="115"/>
    </row>
    <row r="120" spans="3:3" x14ac:dyDescent="0.2">
      <c r="C120" s="115"/>
    </row>
    <row r="121" spans="3:3" x14ac:dyDescent="0.2">
      <c r="C121" s="115"/>
    </row>
    <row r="122" spans="3:3" x14ac:dyDescent="0.2">
      <c r="C122" s="115"/>
    </row>
    <row r="123" spans="3:3" x14ac:dyDescent="0.2">
      <c r="C123" s="115"/>
    </row>
    <row r="124" spans="3:3" x14ac:dyDescent="0.2">
      <c r="C124" s="115"/>
    </row>
    <row r="125" spans="3:3" x14ac:dyDescent="0.2">
      <c r="C125" s="115"/>
    </row>
    <row r="126" spans="3:3" x14ac:dyDescent="0.2">
      <c r="C126" s="115"/>
    </row>
    <row r="127" spans="3:3" x14ac:dyDescent="0.2">
      <c r="C127" s="115"/>
    </row>
    <row r="128" spans="3:3" x14ac:dyDescent="0.2">
      <c r="C128" s="115"/>
    </row>
    <row r="129" spans="3:3" x14ac:dyDescent="0.2">
      <c r="C129" s="115"/>
    </row>
    <row r="130" spans="3:3" x14ac:dyDescent="0.2">
      <c r="C130" s="115"/>
    </row>
    <row r="131" spans="3:3" x14ac:dyDescent="0.2">
      <c r="C131" s="115"/>
    </row>
    <row r="132" spans="3:3" x14ac:dyDescent="0.2">
      <c r="C132" s="115"/>
    </row>
    <row r="133" spans="3:3" x14ac:dyDescent="0.2">
      <c r="C133" s="115"/>
    </row>
    <row r="134" spans="3:3" x14ac:dyDescent="0.2">
      <c r="C134" s="115"/>
    </row>
    <row r="135" spans="3:3" x14ac:dyDescent="0.2">
      <c r="C135" s="115"/>
    </row>
    <row r="136" spans="3:3" x14ac:dyDescent="0.2">
      <c r="C136" s="115"/>
    </row>
    <row r="137" spans="3:3" x14ac:dyDescent="0.2">
      <c r="C137" s="115"/>
    </row>
    <row r="138" spans="3:3" x14ac:dyDescent="0.2">
      <c r="C138" s="115"/>
    </row>
    <row r="139" spans="3:3" x14ac:dyDescent="0.2">
      <c r="C139" s="115"/>
    </row>
    <row r="140" spans="3:3" x14ac:dyDescent="0.2">
      <c r="C140" s="115"/>
    </row>
    <row r="141" spans="3:3" x14ac:dyDescent="0.2">
      <c r="C141" s="115"/>
    </row>
    <row r="142" spans="3:3" x14ac:dyDescent="0.2">
      <c r="C142" s="115"/>
    </row>
    <row r="143" spans="3:3" x14ac:dyDescent="0.2">
      <c r="C143" s="115"/>
    </row>
    <row r="144" spans="3:3" x14ac:dyDescent="0.2">
      <c r="C144" s="115"/>
    </row>
    <row r="145" spans="3:3" x14ac:dyDescent="0.2">
      <c r="C145" s="115"/>
    </row>
    <row r="146" spans="3:3" x14ac:dyDescent="0.2">
      <c r="C146" s="115"/>
    </row>
    <row r="147" spans="3:3" x14ac:dyDescent="0.2">
      <c r="C147" s="115"/>
    </row>
    <row r="148" spans="3:3" x14ac:dyDescent="0.2">
      <c r="C148" s="115"/>
    </row>
    <row r="149" spans="3:3" x14ac:dyDescent="0.2">
      <c r="C149" s="115"/>
    </row>
    <row r="150" spans="3:3" x14ac:dyDescent="0.2">
      <c r="C150" s="115"/>
    </row>
    <row r="151" spans="3:3" x14ac:dyDescent="0.2">
      <c r="C151" s="115"/>
    </row>
    <row r="152" spans="3:3" x14ac:dyDescent="0.2">
      <c r="C152" s="115"/>
    </row>
    <row r="153" spans="3:3" x14ac:dyDescent="0.2">
      <c r="C153" s="115"/>
    </row>
    <row r="154" spans="3:3" x14ac:dyDescent="0.2">
      <c r="C154" s="115"/>
    </row>
    <row r="155" spans="3:3" x14ac:dyDescent="0.2">
      <c r="C155" s="115"/>
    </row>
    <row r="156" spans="3:3" x14ac:dyDescent="0.2">
      <c r="C156" s="115"/>
    </row>
    <row r="157" spans="3:3" x14ac:dyDescent="0.2">
      <c r="C157" s="115"/>
    </row>
    <row r="158" spans="3:3" x14ac:dyDescent="0.2">
      <c r="C158" s="115"/>
    </row>
    <row r="159" spans="3:3" x14ac:dyDescent="0.2">
      <c r="C159" s="115"/>
    </row>
    <row r="160" spans="3:3" x14ac:dyDescent="0.2">
      <c r="C160" s="115"/>
    </row>
    <row r="161" spans="3:3" x14ac:dyDescent="0.2">
      <c r="C161" s="115"/>
    </row>
    <row r="162" spans="3:3" x14ac:dyDescent="0.2">
      <c r="C162" s="115"/>
    </row>
    <row r="163" spans="3:3" x14ac:dyDescent="0.2">
      <c r="C163" s="115"/>
    </row>
    <row r="164" spans="3:3" x14ac:dyDescent="0.2">
      <c r="C164" s="115"/>
    </row>
    <row r="165" spans="3:3" x14ac:dyDescent="0.2">
      <c r="C165" s="115"/>
    </row>
    <row r="166" spans="3:3" x14ac:dyDescent="0.2">
      <c r="C166" s="115"/>
    </row>
    <row r="167" spans="3:3" x14ac:dyDescent="0.2">
      <c r="C167" s="115"/>
    </row>
    <row r="168" spans="3:3" x14ac:dyDescent="0.2">
      <c r="C168" s="115"/>
    </row>
    <row r="169" spans="3:3" x14ac:dyDescent="0.2">
      <c r="C169" s="115"/>
    </row>
    <row r="170" spans="3:3" x14ac:dyDescent="0.2">
      <c r="C170" s="115"/>
    </row>
    <row r="171" spans="3:3" x14ac:dyDescent="0.2">
      <c r="C171" s="115"/>
    </row>
    <row r="172" spans="3:3" x14ac:dyDescent="0.2">
      <c r="C172" s="115"/>
    </row>
    <row r="173" spans="3:3" x14ac:dyDescent="0.2">
      <c r="C173" s="115"/>
    </row>
    <row r="174" spans="3:3" x14ac:dyDescent="0.2">
      <c r="C174" s="115"/>
    </row>
    <row r="175" spans="3:3" x14ac:dyDescent="0.2">
      <c r="C175" s="115"/>
    </row>
    <row r="176" spans="3:3" x14ac:dyDescent="0.2">
      <c r="C176" s="115"/>
    </row>
    <row r="177" spans="3:3" x14ac:dyDescent="0.2">
      <c r="C177" s="115"/>
    </row>
    <row r="178" spans="3:3" x14ac:dyDescent="0.2">
      <c r="C178" s="115"/>
    </row>
    <row r="179" spans="3:3" x14ac:dyDescent="0.2">
      <c r="C179" s="115"/>
    </row>
    <row r="180" spans="3:3" x14ac:dyDescent="0.2">
      <c r="C180" s="115"/>
    </row>
    <row r="181" spans="3:3" x14ac:dyDescent="0.2">
      <c r="C181" s="115"/>
    </row>
    <row r="182" spans="3:3" x14ac:dyDescent="0.2">
      <c r="C182" s="115"/>
    </row>
    <row r="183" spans="3:3" x14ac:dyDescent="0.2">
      <c r="C183" s="115"/>
    </row>
    <row r="184" spans="3:3" x14ac:dyDescent="0.2">
      <c r="C184" s="115"/>
    </row>
    <row r="185" spans="3:3" x14ac:dyDescent="0.2">
      <c r="C185" s="115"/>
    </row>
  </sheetData>
  <sheetProtection sheet="1" objects="1" scenarios="1"/>
  <mergeCells count="8">
    <mergeCell ref="D13:F13"/>
    <mergeCell ref="D11:F11"/>
    <mergeCell ref="C4:F4"/>
    <mergeCell ref="D7:F7"/>
    <mergeCell ref="D5:F5"/>
    <mergeCell ref="D6:F6"/>
    <mergeCell ref="C5:C7"/>
    <mergeCell ref="D9:F9"/>
  </mergeCells>
  <conditionalFormatting sqref="C4 G4">
    <cfRule type="expression" dxfId="3" priority="7" stopIfTrue="1">
      <formula>"OM($E$17&gt;0 och $E$16=0)"</formula>
    </cfRule>
  </conditionalFormatting>
  <conditionalFormatting sqref="C11">
    <cfRule type="expression" dxfId="2" priority="6" stopIfTrue="1">
      <formula>"OM($E$17&gt;0 och $E$16=0)"</formula>
    </cfRule>
  </conditionalFormatting>
  <conditionalFormatting sqref="G5">
    <cfRule type="expression" dxfId="1" priority="3">
      <formula>NOT(ISNUMBER($G5))</formula>
    </cfRule>
  </conditionalFormatting>
  <conditionalFormatting sqref="C13">
    <cfRule type="expression" dxfId="0" priority="1" stopIfTrue="1">
      <formula>"OM($E$17&gt;0 och $E$16=0)"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3" tint="0.59999389629810485"/>
  </sheetPr>
  <dimension ref="B4:E95"/>
  <sheetViews>
    <sheetView topLeftCell="A43" zoomScale="85" zoomScaleNormal="85" workbookViewId="0">
      <selection activeCell="G43" sqref="G1:G1048576"/>
    </sheetView>
  </sheetViews>
  <sheetFormatPr defaultRowHeight="12.75" x14ac:dyDescent="0.2"/>
  <cols>
    <col min="2" max="2" width="63.28515625" customWidth="1"/>
    <col min="3" max="3" width="15.28515625" customWidth="1"/>
    <col min="4" max="5" width="11.7109375" customWidth="1"/>
    <col min="7" max="7" width="28.7109375" customWidth="1"/>
    <col min="11" max="11" width="45.7109375" customWidth="1"/>
  </cols>
  <sheetData>
    <row r="4" spans="2:5" x14ac:dyDescent="0.2">
      <c r="B4" s="119"/>
      <c r="C4" s="119" t="s">
        <v>220</v>
      </c>
      <c r="D4" s="119" t="s">
        <v>129</v>
      </c>
      <c r="E4" s="119" t="s">
        <v>128</v>
      </c>
    </row>
    <row r="5" spans="2:5" x14ac:dyDescent="0.2">
      <c r="B5" t="s">
        <v>27</v>
      </c>
      <c r="D5">
        <v>30000</v>
      </c>
      <c r="E5">
        <v>10000</v>
      </c>
    </row>
    <row r="6" spans="2:5" x14ac:dyDescent="0.2">
      <c r="B6" t="s">
        <v>24</v>
      </c>
      <c r="D6">
        <v>300</v>
      </c>
      <c r="E6">
        <v>1500</v>
      </c>
    </row>
    <row r="7" spans="2:5" x14ac:dyDescent="0.2">
      <c r="B7" t="s">
        <v>25</v>
      </c>
      <c r="D7">
        <v>300</v>
      </c>
      <c r="E7">
        <v>1500</v>
      </c>
    </row>
    <row r="8" spans="2:5" x14ac:dyDescent="0.2">
      <c r="B8" t="s">
        <v>26</v>
      </c>
      <c r="D8">
        <v>300</v>
      </c>
      <c r="E8">
        <v>750</v>
      </c>
    </row>
    <row r="9" spans="2:5" x14ac:dyDescent="0.2">
      <c r="D9" t="s">
        <v>140</v>
      </c>
    </row>
    <row r="10" spans="2:5" x14ac:dyDescent="0.2">
      <c r="B10" t="s">
        <v>35</v>
      </c>
      <c r="D10" t="s">
        <v>585</v>
      </c>
      <c r="E10" t="s">
        <v>585</v>
      </c>
    </row>
    <row r="11" spans="2:5" x14ac:dyDescent="0.2">
      <c r="B11" t="s">
        <v>28</v>
      </c>
      <c r="D11">
        <v>300</v>
      </c>
      <c r="E11">
        <v>450</v>
      </c>
    </row>
    <row r="12" spans="2:5" x14ac:dyDescent="0.2">
      <c r="B12" t="s">
        <v>29</v>
      </c>
      <c r="D12">
        <v>10000</v>
      </c>
      <c r="E12">
        <v>1500</v>
      </c>
    </row>
    <row r="13" spans="2:5" x14ac:dyDescent="0.2">
      <c r="B13" t="s">
        <v>13</v>
      </c>
      <c r="D13">
        <v>300</v>
      </c>
      <c r="E13">
        <v>0</v>
      </c>
    </row>
    <row r="14" spans="2:5" x14ac:dyDescent="0.2">
      <c r="B14" t="s">
        <v>15</v>
      </c>
      <c r="D14">
        <v>300</v>
      </c>
      <c r="E14">
        <v>0</v>
      </c>
    </row>
    <row r="15" spans="2:5" x14ac:dyDescent="0.2">
      <c r="B15" t="s">
        <v>60</v>
      </c>
      <c r="D15">
        <v>250</v>
      </c>
      <c r="E15">
        <v>0</v>
      </c>
    </row>
    <row r="16" spans="2:5" x14ac:dyDescent="0.2">
      <c r="D16" t="s">
        <v>140</v>
      </c>
    </row>
    <row r="17" spans="2:5" x14ac:dyDescent="0.2">
      <c r="B17" t="s">
        <v>36</v>
      </c>
      <c r="D17" t="s">
        <v>585</v>
      </c>
      <c r="E17" t="s">
        <v>585</v>
      </c>
    </row>
    <row r="18" spans="2:5" x14ac:dyDescent="0.2">
      <c r="B18" t="s">
        <v>54</v>
      </c>
      <c r="D18">
        <v>5000</v>
      </c>
      <c r="E18">
        <v>2000</v>
      </c>
    </row>
    <row r="19" spans="2:5" x14ac:dyDescent="0.2">
      <c r="B19" t="s">
        <v>52</v>
      </c>
      <c r="D19">
        <v>0</v>
      </c>
      <c r="E19">
        <v>2000</v>
      </c>
    </row>
    <row r="20" spans="2:5" x14ac:dyDescent="0.2">
      <c r="B20" t="s">
        <v>0</v>
      </c>
      <c r="D20">
        <v>0</v>
      </c>
      <c r="E20">
        <v>0</v>
      </c>
    </row>
    <row r="21" spans="2:5" x14ac:dyDescent="0.2">
      <c r="B21" t="s">
        <v>97</v>
      </c>
      <c r="D21">
        <v>0</v>
      </c>
      <c r="E21">
        <v>480</v>
      </c>
    </row>
    <row r="22" spans="2:5" x14ac:dyDescent="0.2">
      <c r="D22" t="s">
        <v>140</v>
      </c>
    </row>
    <row r="23" spans="2:5" x14ac:dyDescent="0.2">
      <c r="B23" t="s">
        <v>47</v>
      </c>
      <c r="D23" t="s">
        <v>585</v>
      </c>
      <c r="E23" t="s">
        <v>585</v>
      </c>
    </row>
    <row r="24" spans="2:5" x14ac:dyDescent="0.2">
      <c r="B24" t="s">
        <v>94</v>
      </c>
      <c r="D24">
        <v>0.5</v>
      </c>
      <c r="E24">
        <v>1</v>
      </c>
    </row>
    <row r="25" spans="2:5" x14ac:dyDescent="0.2">
      <c r="B25" t="s">
        <v>1</v>
      </c>
      <c r="D25">
        <v>1</v>
      </c>
      <c r="E25">
        <v>1</v>
      </c>
    </row>
    <row r="26" spans="2:5" x14ac:dyDescent="0.2">
      <c r="B26" t="s">
        <v>30</v>
      </c>
      <c r="D26">
        <v>1</v>
      </c>
      <c r="E26">
        <v>0</v>
      </c>
    </row>
    <row r="27" spans="2:5" x14ac:dyDescent="0.2">
      <c r="B27" t="s">
        <v>16</v>
      </c>
      <c r="D27">
        <v>5</v>
      </c>
      <c r="E27">
        <v>0</v>
      </c>
    </row>
    <row r="28" spans="2:5" x14ac:dyDescent="0.2">
      <c r="B28" t="s">
        <v>17</v>
      </c>
      <c r="D28">
        <v>1</v>
      </c>
      <c r="E28">
        <v>1</v>
      </c>
    </row>
    <row r="29" spans="2:5" x14ac:dyDescent="0.2">
      <c r="B29" t="s">
        <v>580</v>
      </c>
      <c r="D29">
        <v>4400</v>
      </c>
      <c r="E29">
        <v>2000</v>
      </c>
    </row>
    <row r="30" spans="2:5" x14ac:dyDescent="0.2">
      <c r="B30" t="s">
        <v>32</v>
      </c>
      <c r="D30">
        <v>500</v>
      </c>
      <c r="E30">
        <v>500</v>
      </c>
    </row>
    <row r="31" spans="2:5" x14ac:dyDescent="0.2">
      <c r="B31" t="s">
        <v>31</v>
      </c>
      <c r="D31">
        <v>1.2</v>
      </c>
      <c r="E31">
        <v>1.25</v>
      </c>
    </row>
    <row r="32" spans="2:5" x14ac:dyDescent="0.2">
      <c r="B32" t="s">
        <v>33</v>
      </c>
      <c r="D32">
        <v>2000</v>
      </c>
      <c r="E32">
        <v>500</v>
      </c>
    </row>
    <row r="33" spans="2:5" x14ac:dyDescent="0.2">
      <c r="B33" t="s">
        <v>68</v>
      </c>
      <c r="D33">
        <v>1.2</v>
      </c>
      <c r="E33">
        <v>1.25</v>
      </c>
    </row>
    <row r="34" spans="2:5" x14ac:dyDescent="0.2">
      <c r="D34" t="s">
        <v>140</v>
      </c>
    </row>
    <row r="35" spans="2:5" x14ac:dyDescent="0.2">
      <c r="B35" t="s">
        <v>88</v>
      </c>
      <c r="D35" t="s">
        <v>585</v>
      </c>
      <c r="E35" t="s">
        <v>585</v>
      </c>
    </row>
    <row r="36" spans="2:5" x14ac:dyDescent="0.2">
      <c r="B36" t="s">
        <v>95</v>
      </c>
      <c r="D36">
        <v>0.5</v>
      </c>
      <c r="E36">
        <v>1</v>
      </c>
    </row>
    <row r="37" spans="2:5" x14ac:dyDescent="0.2">
      <c r="B37" t="s">
        <v>96</v>
      </c>
      <c r="D37">
        <v>3</v>
      </c>
      <c r="E37">
        <v>1</v>
      </c>
    </row>
    <row r="38" spans="2:5" x14ac:dyDescent="0.2">
      <c r="B38" t="s">
        <v>18</v>
      </c>
      <c r="D38">
        <v>1.5</v>
      </c>
      <c r="E38">
        <v>1</v>
      </c>
    </row>
    <row r="39" spans="2:5" x14ac:dyDescent="0.2">
      <c r="B39" t="s">
        <v>14</v>
      </c>
      <c r="D39">
        <v>0</v>
      </c>
      <c r="E39">
        <v>1</v>
      </c>
    </row>
    <row r="40" spans="2:5" x14ac:dyDescent="0.2">
      <c r="B40" t="s">
        <v>597</v>
      </c>
      <c r="D40">
        <v>10</v>
      </c>
      <c r="E40">
        <v>16</v>
      </c>
    </row>
    <row r="41" spans="2:5" x14ac:dyDescent="0.2">
      <c r="B41" t="s">
        <v>598</v>
      </c>
      <c r="D41">
        <v>7</v>
      </c>
      <c r="E41">
        <v>16</v>
      </c>
    </row>
    <row r="42" spans="2:5" x14ac:dyDescent="0.2">
      <c r="B42" t="s">
        <v>23</v>
      </c>
      <c r="D42">
        <v>0</v>
      </c>
      <c r="E42">
        <v>0</v>
      </c>
    </row>
    <row r="43" spans="2:5" x14ac:dyDescent="0.2">
      <c r="B43" t="s">
        <v>22</v>
      </c>
      <c r="D43">
        <v>0</v>
      </c>
      <c r="E43">
        <v>0</v>
      </c>
    </row>
    <row r="44" spans="2:5" x14ac:dyDescent="0.2">
      <c r="D44" t="s">
        <v>140</v>
      </c>
    </row>
    <row r="45" spans="2:5" x14ac:dyDescent="0.2">
      <c r="B45" t="s">
        <v>89</v>
      </c>
      <c r="D45" t="s">
        <v>585</v>
      </c>
      <c r="E45" t="s">
        <v>585</v>
      </c>
    </row>
    <row r="46" spans="2:5" x14ac:dyDescent="0.2">
      <c r="B46" t="s">
        <v>37</v>
      </c>
      <c r="D46">
        <v>0</v>
      </c>
    </row>
    <row r="47" spans="2:5" x14ac:dyDescent="0.2">
      <c r="B47" t="s">
        <v>75</v>
      </c>
      <c r="D47">
        <v>1.5</v>
      </c>
      <c r="E47">
        <v>1.6</v>
      </c>
    </row>
    <row r="48" spans="2:5" x14ac:dyDescent="0.2">
      <c r="B48" t="s">
        <v>87</v>
      </c>
      <c r="D48">
        <v>150</v>
      </c>
      <c r="E48">
        <v>300</v>
      </c>
    </row>
    <row r="49" spans="2:5" x14ac:dyDescent="0.2">
      <c r="B49" t="s">
        <v>38</v>
      </c>
      <c r="D49">
        <v>50</v>
      </c>
      <c r="E49">
        <v>50</v>
      </c>
    </row>
    <row r="50" spans="2:5" x14ac:dyDescent="0.2">
      <c r="B50" t="s">
        <v>39</v>
      </c>
      <c r="D50">
        <v>150</v>
      </c>
      <c r="E50">
        <v>350</v>
      </c>
    </row>
    <row r="51" spans="2:5" x14ac:dyDescent="0.2">
      <c r="B51" t="s">
        <v>42</v>
      </c>
      <c r="D51">
        <v>50</v>
      </c>
      <c r="E51">
        <v>50</v>
      </c>
    </row>
    <row r="52" spans="2:5" x14ac:dyDescent="0.2">
      <c r="B52" t="s">
        <v>43</v>
      </c>
      <c r="D52">
        <v>150</v>
      </c>
      <c r="E52">
        <v>350</v>
      </c>
    </row>
    <row r="53" spans="2:5" x14ac:dyDescent="0.2">
      <c r="B53" t="s">
        <v>4</v>
      </c>
      <c r="D53">
        <v>500</v>
      </c>
      <c r="E53">
        <v>0</v>
      </c>
    </row>
    <row r="54" spans="2:5" x14ac:dyDescent="0.2">
      <c r="B54" t="s">
        <v>5</v>
      </c>
      <c r="D54">
        <v>0</v>
      </c>
      <c r="E54">
        <v>0</v>
      </c>
    </row>
    <row r="55" spans="2:5" x14ac:dyDescent="0.2">
      <c r="B55" t="s">
        <v>6</v>
      </c>
      <c r="D55">
        <v>500</v>
      </c>
      <c r="E55">
        <v>70</v>
      </c>
    </row>
    <row r="56" spans="2:5" x14ac:dyDescent="0.2">
      <c r="B56" t="s">
        <v>51</v>
      </c>
      <c r="D56" t="s">
        <v>585</v>
      </c>
      <c r="E56" t="s">
        <v>585</v>
      </c>
    </row>
    <row r="57" spans="2:5" x14ac:dyDescent="0.2">
      <c r="B57" t="s">
        <v>19</v>
      </c>
      <c r="D57">
        <v>1.5</v>
      </c>
      <c r="E57">
        <v>1.6</v>
      </c>
    </row>
    <row r="58" spans="2:5" x14ac:dyDescent="0.2">
      <c r="B58" t="s">
        <v>40</v>
      </c>
      <c r="D58">
        <v>40</v>
      </c>
      <c r="E58">
        <v>60</v>
      </c>
    </row>
    <row r="59" spans="2:5" x14ac:dyDescent="0.2">
      <c r="B59" t="s">
        <v>41</v>
      </c>
      <c r="D59">
        <v>40</v>
      </c>
      <c r="E59">
        <v>60</v>
      </c>
    </row>
    <row r="60" spans="2:5" x14ac:dyDescent="0.2">
      <c r="B60" t="s">
        <v>7</v>
      </c>
      <c r="D60">
        <v>500</v>
      </c>
      <c r="E60">
        <v>0</v>
      </c>
    </row>
    <row r="61" spans="2:5" x14ac:dyDescent="0.2">
      <c r="B61" t="s">
        <v>8</v>
      </c>
      <c r="D61">
        <v>0</v>
      </c>
      <c r="E61">
        <v>0</v>
      </c>
    </row>
    <row r="62" spans="2:5" x14ac:dyDescent="0.2">
      <c r="D62" t="s">
        <v>140</v>
      </c>
    </row>
    <row r="63" spans="2:5" x14ac:dyDescent="0.2">
      <c r="B63" t="s">
        <v>90</v>
      </c>
      <c r="D63" t="s">
        <v>585</v>
      </c>
      <c r="E63" t="s">
        <v>585</v>
      </c>
    </row>
    <row r="64" spans="2:5" x14ac:dyDescent="0.2">
      <c r="B64" t="s">
        <v>2</v>
      </c>
      <c r="D64">
        <v>50</v>
      </c>
      <c r="E64">
        <v>240</v>
      </c>
    </row>
    <row r="65" spans="2:5" x14ac:dyDescent="0.2">
      <c r="B65" t="s">
        <v>3</v>
      </c>
      <c r="D65">
        <v>50</v>
      </c>
      <c r="E65">
        <v>0</v>
      </c>
    </row>
    <row r="66" spans="2:5" x14ac:dyDescent="0.2">
      <c r="D66" t="s">
        <v>140</v>
      </c>
    </row>
    <row r="67" spans="2:5" x14ac:dyDescent="0.2">
      <c r="B67" t="s">
        <v>44</v>
      </c>
      <c r="D67" t="s">
        <v>585</v>
      </c>
      <c r="E67" t="s">
        <v>585</v>
      </c>
    </row>
    <row r="68" spans="2:5" x14ac:dyDescent="0.2">
      <c r="B68" t="s">
        <v>98</v>
      </c>
      <c r="D68">
        <v>1.75</v>
      </c>
      <c r="E68">
        <v>2.5</v>
      </c>
    </row>
    <row r="69" spans="2:5" x14ac:dyDescent="0.2">
      <c r="B69" t="s">
        <v>11</v>
      </c>
      <c r="D69">
        <v>0</v>
      </c>
      <c r="E69">
        <v>0</v>
      </c>
    </row>
    <row r="70" spans="2:5" x14ac:dyDescent="0.2">
      <c r="B70" t="s">
        <v>12</v>
      </c>
      <c r="D70">
        <v>5000</v>
      </c>
      <c r="E70">
        <v>1500</v>
      </c>
    </row>
    <row r="71" spans="2:5" x14ac:dyDescent="0.2">
      <c r="B71" t="s">
        <v>80</v>
      </c>
      <c r="D71">
        <v>0</v>
      </c>
      <c r="E71">
        <v>0</v>
      </c>
    </row>
    <row r="72" spans="2:5" x14ac:dyDescent="0.2">
      <c r="D72" t="s">
        <v>140</v>
      </c>
    </row>
    <row r="73" spans="2:5" x14ac:dyDescent="0.2">
      <c r="B73" t="s">
        <v>45</v>
      </c>
      <c r="D73" t="s">
        <v>585</v>
      </c>
      <c r="E73" t="s">
        <v>585</v>
      </c>
    </row>
    <row r="74" spans="2:5" x14ac:dyDescent="0.2">
      <c r="B74" t="s">
        <v>46</v>
      </c>
      <c r="D74">
        <v>10000</v>
      </c>
      <c r="E74">
        <v>10000</v>
      </c>
    </row>
    <row r="75" spans="2:5" x14ac:dyDescent="0.2">
      <c r="B75" t="s">
        <v>81</v>
      </c>
      <c r="D75">
        <v>5500</v>
      </c>
      <c r="E75">
        <v>6000</v>
      </c>
    </row>
    <row r="76" spans="2:5" x14ac:dyDescent="0.2">
      <c r="B76" t="s">
        <v>82</v>
      </c>
      <c r="D76">
        <v>0.19</v>
      </c>
      <c r="E76">
        <v>0.15</v>
      </c>
    </row>
    <row r="77" spans="2:5" x14ac:dyDescent="0.2">
      <c r="B77" t="s">
        <v>83</v>
      </c>
      <c r="D77">
        <v>0.19</v>
      </c>
      <c r="E77">
        <v>0.4</v>
      </c>
    </row>
    <row r="78" spans="2:5" x14ac:dyDescent="0.2">
      <c r="D78" t="s">
        <v>140</v>
      </c>
    </row>
    <row r="79" spans="2:5" x14ac:dyDescent="0.2">
      <c r="B79" t="s">
        <v>48</v>
      </c>
      <c r="D79" t="s">
        <v>585</v>
      </c>
      <c r="E79" t="s">
        <v>585</v>
      </c>
    </row>
    <row r="80" spans="2:5" x14ac:dyDescent="0.2">
      <c r="B80" t="s">
        <v>20</v>
      </c>
      <c r="D80">
        <v>0</v>
      </c>
      <c r="E80">
        <v>2400</v>
      </c>
    </row>
    <row r="81" spans="2:5" x14ac:dyDescent="0.2">
      <c r="D81" t="s">
        <v>140</v>
      </c>
    </row>
    <row r="82" spans="2:5" x14ac:dyDescent="0.2">
      <c r="B82" t="s">
        <v>91</v>
      </c>
      <c r="D82" t="s">
        <v>585</v>
      </c>
      <c r="E82" t="s">
        <v>585</v>
      </c>
    </row>
    <row r="83" spans="2:5" x14ac:dyDescent="0.2">
      <c r="B83" t="s">
        <v>21</v>
      </c>
      <c r="D83">
        <v>1.5</v>
      </c>
      <c r="E83">
        <v>1</v>
      </c>
    </row>
    <row r="84" spans="2:5" x14ac:dyDescent="0.2">
      <c r="B84" t="s">
        <v>9</v>
      </c>
      <c r="D84">
        <v>3</v>
      </c>
      <c r="E84">
        <v>3.7</v>
      </c>
    </row>
    <row r="85" spans="2:5" x14ac:dyDescent="0.2">
      <c r="B85" t="s">
        <v>219</v>
      </c>
      <c r="D85" t="s">
        <v>140</v>
      </c>
    </row>
    <row r="86" spans="2:5" x14ac:dyDescent="0.2">
      <c r="B86" t="s">
        <v>10</v>
      </c>
      <c r="D86">
        <v>20</v>
      </c>
      <c r="E86">
        <v>25</v>
      </c>
    </row>
    <row r="87" spans="2:5" x14ac:dyDescent="0.2">
      <c r="D87" t="s">
        <v>140</v>
      </c>
    </row>
    <row r="88" spans="2:5" x14ac:dyDescent="0.2">
      <c r="B88" t="s">
        <v>92</v>
      </c>
      <c r="D88" t="s">
        <v>585</v>
      </c>
      <c r="E88" t="s">
        <v>585</v>
      </c>
    </row>
    <row r="89" spans="2:5" x14ac:dyDescent="0.2">
      <c r="B89" t="s">
        <v>49</v>
      </c>
      <c r="D89">
        <v>215</v>
      </c>
      <c r="E89">
        <v>395</v>
      </c>
    </row>
    <row r="90" spans="2:5" x14ac:dyDescent="0.2">
      <c r="B90" t="s">
        <v>50</v>
      </c>
      <c r="D90">
        <v>250</v>
      </c>
      <c r="E90">
        <v>595</v>
      </c>
    </row>
    <row r="91" spans="2:5" x14ac:dyDescent="0.2">
      <c r="D91" t="s">
        <v>140</v>
      </c>
    </row>
    <row r="92" spans="2:5" x14ac:dyDescent="0.2">
      <c r="D92" t="s">
        <v>140</v>
      </c>
    </row>
    <row r="93" spans="2:5" x14ac:dyDescent="0.2">
      <c r="B93" t="s">
        <v>93</v>
      </c>
      <c r="D93" t="s">
        <v>585</v>
      </c>
      <c r="E93" t="s">
        <v>585</v>
      </c>
    </row>
    <row r="94" spans="2:5" x14ac:dyDescent="0.2">
      <c r="B94" t="s">
        <v>53</v>
      </c>
      <c r="D94">
        <v>0</v>
      </c>
      <c r="E94">
        <v>50000</v>
      </c>
    </row>
    <row r="95" spans="2:5" x14ac:dyDescent="0.2">
      <c r="D95" t="s">
        <v>140</v>
      </c>
    </row>
  </sheetData>
  <conditionalFormatting sqref="N5:N8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AW256"/>
  <sheetViews>
    <sheetView topLeftCell="R1" workbookViewId="0">
      <selection activeCell="AH4" sqref="AH4"/>
    </sheetView>
  </sheetViews>
  <sheetFormatPr defaultRowHeight="12.75" x14ac:dyDescent="0.2"/>
  <cols>
    <col min="2" max="2" width="24.85546875" customWidth="1"/>
    <col min="6" max="6" width="20.7109375" customWidth="1"/>
    <col min="8" max="8" width="26.5703125" customWidth="1"/>
    <col min="12" max="12" width="12.42578125" customWidth="1"/>
    <col min="29" max="29" width="17.28515625" customWidth="1"/>
    <col min="42" max="42" width="23" customWidth="1"/>
    <col min="47" max="48" width="18.28515625" customWidth="1"/>
    <col min="49" max="49" width="22.7109375" customWidth="1"/>
  </cols>
  <sheetData>
    <row r="2" spans="2:49" x14ac:dyDescent="0.2">
      <c r="H2" s="17" t="s">
        <v>146</v>
      </c>
      <c r="I2" s="17"/>
      <c r="K2" t="s">
        <v>190</v>
      </c>
      <c r="M2" s="16"/>
    </row>
    <row r="3" spans="2:49" x14ac:dyDescent="0.2">
      <c r="B3" t="s">
        <v>127</v>
      </c>
      <c r="C3" t="s">
        <v>128</v>
      </c>
      <c r="D3" t="s">
        <v>129</v>
      </c>
      <c r="F3" s="17" t="s">
        <v>161</v>
      </c>
      <c r="H3" s="17" t="s">
        <v>145</v>
      </c>
      <c r="I3" s="17" t="s">
        <v>147</v>
      </c>
      <c r="J3" s="16"/>
      <c r="K3" s="17" t="s">
        <v>191</v>
      </c>
      <c r="O3" s="17" t="s">
        <v>201</v>
      </c>
      <c r="AC3" s="17" t="s">
        <v>201</v>
      </c>
      <c r="AE3" s="17" t="s">
        <v>197</v>
      </c>
      <c r="AG3" s="17" t="s">
        <v>242</v>
      </c>
      <c r="AH3" s="17" t="s">
        <v>128</v>
      </c>
      <c r="AI3" s="17" t="s">
        <v>129</v>
      </c>
      <c r="AM3" s="17" t="s">
        <v>569</v>
      </c>
      <c r="AN3" s="17"/>
      <c r="AP3" s="17" t="s">
        <v>563</v>
      </c>
      <c r="AQ3" s="17" t="s">
        <v>564</v>
      </c>
      <c r="AS3" s="17" t="s">
        <v>565</v>
      </c>
      <c r="AU3" s="142" t="s">
        <v>570</v>
      </c>
      <c r="AV3" s="144" t="s">
        <v>571</v>
      </c>
      <c r="AW3" s="143" t="s">
        <v>574</v>
      </c>
    </row>
    <row r="4" spans="2:49" x14ac:dyDescent="0.2">
      <c r="B4" t="s">
        <v>60</v>
      </c>
      <c r="C4">
        <v>1</v>
      </c>
      <c r="D4">
        <v>2</v>
      </c>
      <c r="F4" t="s">
        <v>141</v>
      </c>
      <c r="H4" t="s">
        <v>141</v>
      </c>
      <c r="I4" s="16" t="s">
        <v>149</v>
      </c>
      <c r="K4" t="s">
        <v>192</v>
      </c>
      <c r="O4" t="s">
        <v>195</v>
      </c>
      <c r="P4" t="s">
        <v>195</v>
      </c>
      <c r="Q4" t="s">
        <v>195</v>
      </c>
      <c r="R4" t="s">
        <v>195</v>
      </c>
      <c r="S4" t="s">
        <v>195</v>
      </c>
      <c r="T4" t="s">
        <v>195</v>
      </c>
      <c r="U4" t="s">
        <v>195</v>
      </c>
      <c r="V4" t="s">
        <v>195</v>
      </c>
      <c r="W4" t="s">
        <v>195</v>
      </c>
      <c r="X4" t="s">
        <v>195</v>
      </c>
      <c r="Y4" t="s">
        <v>195</v>
      </c>
      <c r="Z4" t="s">
        <v>196</v>
      </c>
      <c r="AC4" s="16" t="s">
        <v>210</v>
      </c>
      <c r="AE4" t="s">
        <v>100</v>
      </c>
      <c r="AG4" t="s">
        <v>215</v>
      </c>
      <c r="AH4" t="s">
        <v>243</v>
      </c>
      <c r="AI4" t="s">
        <v>244</v>
      </c>
      <c r="AP4" t="s">
        <v>252</v>
      </c>
      <c r="AQ4" t="s">
        <v>253</v>
      </c>
      <c r="AS4" s="139" t="s">
        <v>100</v>
      </c>
      <c r="AU4" s="100" t="s">
        <v>572</v>
      </c>
      <c r="AV4" s="18">
        <v>0.14544965005583199</v>
      </c>
      <c r="AW4" s="19"/>
    </row>
    <row r="5" spans="2:49" x14ac:dyDescent="0.2">
      <c r="F5" t="s">
        <v>142</v>
      </c>
      <c r="H5" t="s">
        <v>141</v>
      </c>
      <c r="I5" t="s">
        <v>150</v>
      </c>
      <c r="K5" t="s">
        <v>193</v>
      </c>
      <c r="O5" t="s">
        <v>196</v>
      </c>
      <c r="P5">
        <v>10</v>
      </c>
      <c r="Q5">
        <v>9</v>
      </c>
      <c r="R5">
        <v>8</v>
      </c>
      <c r="S5">
        <v>7</v>
      </c>
      <c r="T5">
        <v>6</v>
      </c>
      <c r="U5">
        <v>5</v>
      </c>
      <c r="V5">
        <v>4</v>
      </c>
      <c r="W5">
        <v>3</v>
      </c>
      <c r="X5">
        <v>2</v>
      </c>
      <c r="Y5">
        <v>1</v>
      </c>
      <c r="Z5">
        <v>0</v>
      </c>
      <c r="AC5" t="s">
        <v>205</v>
      </c>
      <c r="AE5" t="s">
        <v>101</v>
      </c>
      <c r="AG5" t="s">
        <v>132</v>
      </c>
      <c r="AH5" t="s">
        <v>245</v>
      </c>
      <c r="AI5" t="s">
        <v>246</v>
      </c>
      <c r="AP5" t="s">
        <v>254</v>
      </c>
      <c r="AQ5" t="s">
        <v>100</v>
      </c>
      <c r="AS5" s="140" t="s">
        <v>101</v>
      </c>
      <c r="AU5" s="100" t="s">
        <v>568</v>
      </c>
      <c r="AV5" s="18">
        <v>0.19999990000000001</v>
      </c>
      <c r="AW5" s="19"/>
    </row>
    <row r="6" spans="2:49" x14ac:dyDescent="0.2">
      <c r="F6" t="s">
        <v>143</v>
      </c>
      <c r="H6" t="s">
        <v>141</v>
      </c>
      <c r="I6" t="s">
        <v>151</v>
      </c>
      <c r="O6">
        <v>0</v>
      </c>
      <c r="P6">
        <v>9</v>
      </c>
      <c r="Q6">
        <v>8</v>
      </c>
      <c r="R6">
        <v>7</v>
      </c>
      <c r="S6">
        <v>6</v>
      </c>
      <c r="T6">
        <v>5</v>
      </c>
      <c r="U6">
        <v>4</v>
      </c>
      <c r="V6">
        <v>3</v>
      </c>
      <c r="W6">
        <v>2</v>
      </c>
      <c r="X6">
        <v>1</v>
      </c>
      <c r="Y6">
        <v>0</v>
      </c>
      <c r="AC6" s="16" t="s">
        <v>577</v>
      </c>
      <c r="AE6" t="s">
        <v>102</v>
      </c>
      <c r="AG6" t="s">
        <v>133</v>
      </c>
      <c r="AH6">
        <v>999</v>
      </c>
      <c r="AI6">
        <v>888</v>
      </c>
      <c r="AP6" t="s">
        <v>254</v>
      </c>
      <c r="AQ6" t="s">
        <v>100</v>
      </c>
      <c r="AS6" s="140" t="s">
        <v>102</v>
      </c>
      <c r="AU6" s="100" t="s">
        <v>573</v>
      </c>
      <c r="AV6" s="18">
        <v>0.19999990000000001</v>
      </c>
      <c r="AW6" s="101" t="s">
        <v>575</v>
      </c>
    </row>
    <row r="7" spans="2:49" x14ac:dyDescent="0.2">
      <c r="F7" t="s">
        <v>148</v>
      </c>
      <c r="H7" t="s">
        <v>141</v>
      </c>
      <c r="I7" t="s">
        <v>152</v>
      </c>
      <c r="O7">
        <v>1</v>
      </c>
      <c r="P7">
        <v>8</v>
      </c>
      <c r="Q7">
        <v>7</v>
      </c>
      <c r="R7">
        <v>6</v>
      </c>
      <c r="S7">
        <v>5</v>
      </c>
      <c r="T7">
        <v>4</v>
      </c>
      <c r="U7">
        <v>3</v>
      </c>
      <c r="V7">
        <v>2</v>
      </c>
      <c r="W7">
        <v>1</v>
      </c>
      <c r="X7">
        <v>0</v>
      </c>
      <c r="Y7" t="s">
        <v>196</v>
      </c>
      <c r="AC7" t="s">
        <v>209</v>
      </c>
      <c r="AE7" t="s">
        <v>103</v>
      </c>
      <c r="AG7" t="s">
        <v>134</v>
      </c>
      <c r="AH7" s="116" t="s">
        <v>247</v>
      </c>
      <c r="AI7" s="116" t="s">
        <v>248</v>
      </c>
      <c r="AP7" t="s">
        <v>255</v>
      </c>
      <c r="AQ7" t="s">
        <v>256</v>
      </c>
      <c r="AS7" s="140" t="s">
        <v>103</v>
      </c>
      <c r="AU7" s="111"/>
      <c r="AV7" s="18"/>
      <c r="AW7" s="19"/>
    </row>
    <row r="8" spans="2:49" x14ac:dyDescent="0.2">
      <c r="F8" t="s">
        <v>144</v>
      </c>
      <c r="H8" t="s">
        <v>141</v>
      </c>
      <c r="I8" t="s">
        <v>153</v>
      </c>
      <c r="O8">
        <v>2</v>
      </c>
      <c r="P8">
        <v>7</v>
      </c>
      <c r="Q8">
        <v>6</v>
      </c>
      <c r="R8">
        <v>5</v>
      </c>
      <c r="S8">
        <v>4</v>
      </c>
      <c r="T8">
        <v>3</v>
      </c>
      <c r="U8">
        <v>2</v>
      </c>
      <c r="V8">
        <v>1</v>
      </c>
      <c r="W8">
        <v>0</v>
      </c>
      <c r="X8" t="s">
        <v>196</v>
      </c>
      <c r="AE8" t="s">
        <v>99</v>
      </c>
      <c r="AG8" t="s">
        <v>135</v>
      </c>
      <c r="AH8" t="s">
        <v>249</v>
      </c>
      <c r="AI8" t="s">
        <v>250</v>
      </c>
      <c r="AP8" t="s">
        <v>257</v>
      </c>
      <c r="AQ8" t="s">
        <v>258</v>
      </c>
      <c r="AS8" s="140" t="s">
        <v>251</v>
      </c>
      <c r="AU8" s="111"/>
      <c r="AV8" s="18"/>
      <c r="AW8" s="19"/>
    </row>
    <row r="9" spans="2:49" x14ac:dyDescent="0.2">
      <c r="F9" t="s">
        <v>188</v>
      </c>
      <c r="H9" t="s">
        <v>141</v>
      </c>
      <c r="I9" s="16" t="s">
        <v>222</v>
      </c>
      <c r="O9">
        <v>3</v>
      </c>
      <c r="P9">
        <v>6</v>
      </c>
      <c r="Q9">
        <v>5</v>
      </c>
      <c r="R9">
        <v>4</v>
      </c>
      <c r="S9">
        <v>3</v>
      </c>
      <c r="T9">
        <v>2</v>
      </c>
      <c r="U9">
        <v>1</v>
      </c>
      <c r="V9">
        <v>0</v>
      </c>
      <c r="W9" t="s">
        <v>196</v>
      </c>
      <c r="AP9" t="s">
        <v>259</v>
      </c>
      <c r="AQ9" t="s">
        <v>103</v>
      </c>
      <c r="AS9" s="140"/>
      <c r="AU9" s="111"/>
      <c r="AV9" s="18"/>
      <c r="AW9" s="19"/>
    </row>
    <row r="10" spans="2:49" x14ac:dyDescent="0.2">
      <c r="F10" s="16" t="s">
        <v>194</v>
      </c>
      <c r="H10" t="s">
        <v>142</v>
      </c>
      <c r="I10" s="16" t="s">
        <v>160</v>
      </c>
      <c r="O10">
        <v>4</v>
      </c>
      <c r="P10">
        <v>5</v>
      </c>
      <c r="Q10">
        <v>4</v>
      </c>
      <c r="R10">
        <v>3</v>
      </c>
      <c r="S10">
        <v>2</v>
      </c>
      <c r="T10">
        <v>1</v>
      </c>
      <c r="U10">
        <v>0</v>
      </c>
      <c r="V10" t="s">
        <v>196</v>
      </c>
      <c r="AP10" t="s">
        <v>254</v>
      </c>
      <c r="AQ10" t="s">
        <v>100</v>
      </c>
      <c r="AS10" s="141"/>
      <c r="AU10" s="112"/>
      <c r="AV10" s="20"/>
      <c r="AW10" s="21"/>
    </row>
    <row r="11" spans="2:49" x14ac:dyDescent="0.2">
      <c r="F11" t="s">
        <v>163</v>
      </c>
      <c r="H11" t="s">
        <v>142</v>
      </c>
      <c r="I11" s="16" t="s">
        <v>169</v>
      </c>
      <c r="O11">
        <v>5</v>
      </c>
      <c r="P11">
        <v>4</v>
      </c>
      <c r="Q11">
        <v>3</v>
      </c>
      <c r="R11">
        <v>2</v>
      </c>
      <c r="S11">
        <v>1</v>
      </c>
      <c r="T11">
        <v>0</v>
      </c>
      <c r="U11" t="s">
        <v>196</v>
      </c>
      <c r="AP11" t="s">
        <v>260</v>
      </c>
      <c r="AQ11" t="s">
        <v>261</v>
      </c>
    </row>
    <row r="12" spans="2:49" x14ac:dyDescent="0.2">
      <c r="F12" t="s">
        <v>164</v>
      </c>
      <c r="H12" t="s">
        <v>142</v>
      </c>
      <c r="I12" s="16" t="s">
        <v>170</v>
      </c>
      <c r="O12">
        <v>6</v>
      </c>
      <c r="P12">
        <v>3</v>
      </c>
      <c r="Q12">
        <v>2</v>
      </c>
      <c r="R12">
        <v>1</v>
      </c>
      <c r="S12">
        <v>0</v>
      </c>
      <c r="T12" t="s">
        <v>196</v>
      </c>
      <c r="AP12" t="s">
        <v>262</v>
      </c>
      <c r="AQ12" t="s">
        <v>263</v>
      </c>
    </row>
    <row r="13" spans="2:49" x14ac:dyDescent="0.2">
      <c r="E13" t="s">
        <v>165</v>
      </c>
      <c r="H13" t="s">
        <v>142</v>
      </c>
      <c r="I13" s="16" t="s">
        <v>171</v>
      </c>
      <c r="O13">
        <v>7</v>
      </c>
      <c r="P13">
        <v>2</v>
      </c>
      <c r="Q13">
        <v>1</v>
      </c>
      <c r="R13">
        <v>0</v>
      </c>
      <c r="S13" t="s">
        <v>196</v>
      </c>
      <c r="AP13" t="s">
        <v>262</v>
      </c>
      <c r="AQ13" t="s">
        <v>263</v>
      </c>
    </row>
    <row r="14" spans="2:49" x14ac:dyDescent="0.2">
      <c r="F14" t="s">
        <v>166</v>
      </c>
      <c r="H14" t="s">
        <v>142</v>
      </c>
      <c r="I14" s="16" t="s">
        <v>172</v>
      </c>
      <c r="O14">
        <v>8</v>
      </c>
      <c r="P14">
        <v>1</v>
      </c>
      <c r="Q14">
        <v>0</v>
      </c>
      <c r="R14" t="s">
        <v>196</v>
      </c>
      <c r="AM14" t="s">
        <v>162</v>
      </c>
      <c r="AP14" t="s">
        <v>264</v>
      </c>
      <c r="AQ14" t="s">
        <v>265</v>
      </c>
    </row>
    <row r="15" spans="2:49" x14ac:dyDescent="0.2">
      <c r="F15" t="s">
        <v>167</v>
      </c>
      <c r="H15" t="s">
        <v>142</v>
      </c>
      <c r="I15" s="16" t="s">
        <v>180</v>
      </c>
      <c r="O15">
        <v>9</v>
      </c>
      <c r="P15">
        <v>0</v>
      </c>
      <c r="Q15" t="s">
        <v>196</v>
      </c>
      <c r="AM15" t="s">
        <v>107</v>
      </c>
      <c r="AN15">
        <v>182.5</v>
      </c>
      <c r="AP15" t="s">
        <v>266</v>
      </c>
      <c r="AQ15" t="s">
        <v>267</v>
      </c>
    </row>
    <row r="16" spans="2:49" x14ac:dyDescent="0.2">
      <c r="F16" t="s">
        <v>168</v>
      </c>
      <c r="H16" t="s">
        <v>142</v>
      </c>
      <c r="I16" s="16" t="s">
        <v>181</v>
      </c>
      <c r="O16">
        <v>10</v>
      </c>
      <c r="P16" t="s">
        <v>196</v>
      </c>
      <c r="AM16" t="s">
        <v>108</v>
      </c>
      <c r="AN16">
        <v>91.25</v>
      </c>
      <c r="AP16" t="s">
        <v>268</v>
      </c>
      <c r="AQ16" t="s">
        <v>269</v>
      </c>
    </row>
    <row r="17" spans="8:43" x14ac:dyDescent="0.2">
      <c r="H17" t="s">
        <v>142</v>
      </c>
      <c r="I17" s="16" t="s">
        <v>223</v>
      </c>
      <c r="AP17" t="s">
        <v>270</v>
      </c>
      <c r="AQ17" t="s">
        <v>271</v>
      </c>
    </row>
    <row r="18" spans="8:43" x14ac:dyDescent="0.2">
      <c r="H18" t="s">
        <v>143</v>
      </c>
      <c r="I18" t="s">
        <v>154</v>
      </c>
      <c r="AM18" t="s">
        <v>110</v>
      </c>
      <c r="AN18">
        <v>30.416666666666668</v>
      </c>
      <c r="AP18" t="s">
        <v>272</v>
      </c>
      <c r="AQ18" t="s">
        <v>273</v>
      </c>
    </row>
    <row r="19" spans="8:43" x14ac:dyDescent="0.2">
      <c r="H19" t="s">
        <v>143</v>
      </c>
      <c r="I19" t="s">
        <v>155</v>
      </c>
      <c r="M19" s="16"/>
      <c r="AM19" t="s">
        <v>112</v>
      </c>
      <c r="AN19">
        <v>365</v>
      </c>
      <c r="AP19" t="s">
        <v>254</v>
      </c>
      <c r="AQ19" t="s">
        <v>100</v>
      </c>
    </row>
    <row r="20" spans="8:43" x14ac:dyDescent="0.2">
      <c r="H20" t="s">
        <v>143</v>
      </c>
      <c r="I20" t="s">
        <v>156</v>
      </c>
      <c r="AM20">
        <v>0</v>
      </c>
      <c r="AN20">
        <v>0</v>
      </c>
      <c r="AP20" t="s">
        <v>274</v>
      </c>
      <c r="AQ20" t="s">
        <v>275</v>
      </c>
    </row>
    <row r="21" spans="8:43" x14ac:dyDescent="0.2">
      <c r="H21" t="s">
        <v>143</v>
      </c>
      <c r="I21" t="s">
        <v>157</v>
      </c>
      <c r="AM21">
        <v>0</v>
      </c>
      <c r="AN21">
        <v>0</v>
      </c>
      <c r="AP21" t="s">
        <v>276</v>
      </c>
      <c r="AQ21" t="s">
        <v>277</v>
      </c>
    </row>
    <row r="22" spans="8:43" x14ac:dyDescent="0.2">
      <c r="H22" t="s">
        <v>143</v>
      </c>
      <c r="I22" t="s">
        <v>158</v>
      </c>
      <c r="AM22">
        <v>0</v>
      </c>
      <c r="AN22">
        <v>0</v>
      </c>
      <c r="AP22" t="s">
        <v>278</v>
      </c>
      <c r="AQ22" t="s">
        <v>279</v>
      </c>
    </row>
    <row r="23" spans="8:43" x14ac:dyDescent="0.2">
      <c r="H23" t="s">
        <v>143</v>
      </c>
      <c r="I23" s="16" t="s">
        <v>221</v>
      </c>
      <c r="AM23" t="s">
        <v>116</v>
      </c>
      <c r="AN23">
        <v>360</v>
      </c>
      <c r="AP23" t="s">
        <v>280</v>
      </c>
      <c r="AQ23" t="s">
        <v>281</v>
      </c>
    </row>
    <row r="24" spans="8:43" x14ac:dyDescent="0.2">
      <c r="H24" t="s">
        <v>148</v>
      </c>
      <c r="I24" s="16" t="s">
        <v>177</v>
      </c>
      <c r="AM24" t="s">
        <v>117</v>
      </c>
      <c r="AN24">
        <v>360</v>
      </c>
      <c r="AP24" t="s">
        <v>282</v>
      </c>
      <c r="AQ24" t="s">
        <v>283</v>
      </c>
    </row>
    <row r="25" spans="8:43" x14ac:dyDescent="0.2">
      <c r="H25" t="s">
        <v>148</v>
      </c>
      <c r="I25" s="16" t="s">
        <v>178</v>
      </c>
      <c r="AM25" t="s">
        <v>118</v>
      </c>
      <c r="AN25">
        <v>365</v>
      </c>
      <c r="AP25" t="s">
        <v>284</v>
      </c>
      <c r="AQ25" t="s">
        <v>285</v>
      </c>
    </row>
    <row r="26" spans="8:43" x14ac:dyDescent="0.2">
      <c r="H26" t="s">
        <v>148</v>
      </c>
      <c r="I26" s="16" t="s">
        <v>179</v>
      </c>
      <c r="AM26" t="s">
        <v>120</v>
      </c>
      <c r="AN26">
        <v>365</v>
      </c>
      <c r="AP26" t="s">
        <v>254</v>
      </c>
      <c r="AQ26" t="s">
        <v>100</v>
      </c>
    </row>
    <row r="27" spans="8:43" x14ac:dyDescent="0.2">
      <c r="H27" t="s">
        <v>148</v>
      </c>
      <c r="I27" s="16" t="s">
        <v>224</v>
      </c>
      <c r="AM27">
        <v>0</v>
      </c>
      <c r="AN27">
        <v>0</v>
      </c>
      <c r="AP27" t="s">
        <v>286</v>
      </c>
      <c r="AQ27" t="s">
        <v>287</v>
      </c>
    </row>
    <row r="28" spans="8:43" x14ac:dyDescent="0.2">
      <c r="H28" t="s">
        <v>144</v>
      </c>
      <c r="I28" s="16" t="s">
        <v>159</v>
      </c>
      <c r="AM28" t="s">
        <v>116</v>
      </c>
      <c r="AN28">
        <v>1</v>
      </c>
      <c r="AP28" t="s">
        <v>288</v>
      </c>
      <c r="AQ28" t="s">
        <v>289</v>
      </c>
    </row>
    <row r="29" spans="8:43" x14ac:dyDescent="0.2">
      <c r="H29" t="s">
        <v>144</v>
      </c>
      <c r="I29" s="16" t="s">
        <v>173</v>
      </c>
      <c r="AM29" t="s">
        <v>117</v>
      </c>
      <c r="AN29">
        <v>1.0138888888888888</v>
      </c>
      <c r="AP29" t="s">
        <v>290</v>
      </c>
      <c r="AQ29" t="s">
        <v>291</v>
      </c>
    </row>
    <row r="30" spans="8:43" x14ac:dyDescent="0.2">
      <c r="H30" t="s">
        <v>144</v>
      </c>
      <c r="I30" t="s">
        <v>174</v>
      </c>
      <c r="AM30" t="s">
        <v>118</v>
      </c>
      <c r="AN30">
        <v>1</v>
      </c>
      <c r="AP30" t="s">
        <v>292</v>
      </c>
      <c r="AQ30" t="s">
        <v>293</v>
      </c>
    </row>
    <row r="31" spans="8:43" x14ac:dyDescent="0.2">
      <c r="H31" t="s">
        <v>144</v>
      </c>
      <c r="I31" s="16" t="s">
        <v>225</v>
      </c>
      <c r="M31" s="16"/>
      <c r="AM31" t="s">
        <v>120</v>
      </c>
      <c r="AN31">
        <v>1</v>
      </c>
      <c r="AP31" t="s">
        <v>294</v>
      </c>
      <c r="AQ31" t="s">
        <v>295</v>
      </c>
    </row>
    <row r="32" spans="8:43" x14ac:dyDescent="0.2">
      <c r="H32" t="s">
        <v>188</v>
      </c>
      <c r="I32" s="16" t="s">
        <v>175</v>
      </c>
      <c r="AM32">
        <v>0</v>
      </c>
      <c r="AN32">
        <v>0</v>
      </c>
      <c r="AP32" t="s">
        <v>259</v>
      </c>
      <c r="AQ32" t="s">
        <v>103</v>
      </c>
    </row>
    <row r="33" spans="8:43" x14ac:dyDescent="0.2">
      <c r="H33" t="s">
        <v>188</v>
      </c>
      <c r="I33" s="16" t="s">
        <v>226</v>
      </c>
      <c r="AM33" t="s">
        <v>123</v>
      </c>
      <c r="AN33">
        <v>0</v>
      </c>
      <c r="AP33" t="s">
        <v>296</v>
      </c>
      <c r="AQ33" t="s">
        <v>297</v>
      </c>
    </row>
    <row r="34" spans="8:43" x14ac:dyDescent="0.2">
      <c r="H34" s="16" t="s">
        <v>194</v>
      </c>
      <c r="I34" s="16" t="s">
        <v>176</v>
      </c>
      <c r="AM34" t="s">
        <v>124</v>
      </c>
      <c r="AN34">
        <v>36074.999999999993</v>
      </c>
      <c r="AP34" t="s">
        <v>298</v>
      </c>
      <c r="AQ34" t="s">
        <v>299</v>
      </c>
    </row>
    <row r="35" spans="8:43" x14ac:dyDescent="0.2">
      <c r="H35" s="16" t="s">
        <v>194</v>
      </c>
      <c r="I35" s="16" t="s">
        <v>227</v>
      </c>
      <c r="AM35" t="s">
        <v>125</v>
      </c>
      <c r="AN35">
        <v>36111.111111111109</v>
      </c>
      <c r="AP35" t="s">
        <v>300</v>
      </c>
      <c r="AQ35" t="s">
        <v>301</v>
      </c>
    </row>
    <row r="36" spans="8:43" x14ac:dyDescent="0.2">
      <c r="H36" t="s">
        <v>163</v>
      </c>
      <c r="I36" s="16" t="s">
        <v>182</v>
      </c>
      <c r="AM36">
        <v>0</v>
      </c>
      <c r="AN36">
        <v>0</v>
      </c>
      <c r="AP36" t="s">
        <v>259</v>
      </c>
      <c r="AQ36" t="s">
        <v>103</v>
      </c>
    </row>
    <row r="37" spans="8:43" x14ac:dyDescent="0.2">
      <c r="H37" t="s">
        <v>163</v>
      </c>
      <c r="I37" s="16" t="s">
        <v>183</v>
      </c>
      <c r="AM37" t="s">
        <v>123</v>
      </c>
      <c r="AN37">
        <v>0</v>
      </c>
      <c r="AP37" t="s">
        <v>259</v>
      </c>
      <c r="AQ37" t="s">
        <v>103</v>
      </c>
    </row>
    <row r="38" spans="8:43" x14ac:dyDescent="0.2">
      <c r="H38" t="s">
        <v>163</v>
      </c>
      <c r="I38" s="16" t="s">
        <v>184</v>
      </c>
      <c r="AM38" t="s">
        <v>124</v>
      </c>
      <c r="AN38">
        <v>573675.80587487877</v>
      </c>
      <c r="AP38" t="s">
        <v>302</v>
      </c>
      <c r="AQ38" t="s">
        <v>303</v>
      </c>
    </row>
    <row r="39" spans="8:43" x14ac:dyDescent="0.2">
      <c r="H39" t="s">
        <v>163</v>
      </c>
      <c r="I39" s="16" t="s">
        <v>228</v>
      </c>
      <c r="AM39" t="s">
        <v>125</v>
      </c>
      <c r="AN39">
        <v>574537.03703703708</v>
      </c>
      <c r="AP39" t="s">
        <v>304</v>
      </c>
      <c r="AQ39" t="s">
        <v>305</v>
      </c>
    </row>
    <row r="40" spans="8:43" x14ac:dyDescent="0.2">
      <c r="H40" t="s">
        <v>164</v>
      </c>
      <c r="I40" s="16" t="s">
        <v>185</v>
      </c>
      <c r="AM40">
        <v>0</v>
      </c>
      <c r="AN40">
        <v>0</v>
      </c>
      <c r="AP40" t="s">
        <v>288</v>
      </c>
      <c r="AQ40" t="s">
        <v>289</v>
      </c>
    </row>
    <row r="41" spans="8:43" x14ac:dyDescent="0.2">
      <c r="H41" t="s">
        <v>164</v>
      </c>
      <c r="I41" s="16" t="s">
        <v>186</v>
      </c>
      <c r="AM41" t="s">
        <v>123</v>
      </c>
      <c r="AN41">
        <v>0</v>
      </c>
      <c r="AP41" t="s">
        <v>306</v>
      </c>
      <c r="AQ41" t="s">
        <v>307</v>
      </c>
    </row>
    <row r="42" spans="8:43" x14ac:dyDescent="0.2">
      <c r="H42" t="s">
        <v>164</v>
      </c>
      <c r="I42" s="16" t="s">
        <v>187</v>
      </c>
      <c r="AM42" t="s">
        <v>124</v>
      </c>
      <c r="AN42">
        <v>23956.048852240117</v>
      </c>
      <c r="AP42" t="s">
        <v>308</v>
      </c>
      <c r="AQ42" t="s">
        <v>309</v>
      </c>
    </row>
    <row r="43" spans="8:43" x14ac:dyDescent="0.2">
      <c r="H43" t="s">
        <v>164</v>
      </c>
      <c r="I43" s="16" t="s">
        <v>229</v>
      </c>
      <c r="AM43" t="s">
        <v>125</v>
      </c>
      <c r="AN43">
        <v>24000.000000000004</v>
      </c>
      <c r="AP43" t="s">
        <v>310</v>
      </c>
      <c r="AQ43" t="s">
        <v>311</v>
      </c>
    </row>
    <row r="44" spans="8:43" x14ac:dyDescent="0.2">
      <c r="H44" t="s">
        <v>165</v>
      </c>
      <c r="I44" s="16" t="s">
        <v>230</v>
      </c>
      <c r="AM44">
        <v>0</v>
      </c>
      <c r="AN44">
        <v>0</v>
      </c>
      <c r="AP44" t="s">
        <v>312</v>
      </c>
      <c r="AQ44" t="s">
        <v>313</v>
      </c>
    </row>
    <row r="45" spans="8:43" x14ac:dyDescent="0.2">
      <c r="AM45" t="s">
        <v>123</v>
      </c>
      <c r="AN45" t="e">
        <v>#N/A</v>
      </c>
      <c r="AP45" t="s">
        <v>314</v>
      </c>
      <c r="AQ45" t="s">
        <v>315</v>
      </c>
    </row>
    <row r="46" spans="8:43" x14ac:dyDescent="0.2">
      <c r="AM46" t="s">
        <v>124</v>
      </c>
      <c r="AN46" t="e">
        <v>#N/A</v>
      </c>
      <c r="AP46" t="s">
        <v>259</v>
      </c>
      <c r="AQ46" t="s">
        <v>103</v>
      </c>
    </row>
    <row r="47" spans="8:43" x14ac:dyDescent="0.2">
      <c r="AM47" t="s">
        <v>125</v>
      </c>
      <c r="AN47" t="e">
        <v>#N/A</v>
      </c>
      <c r="AP47" t="s">
        <v>316</v>
      </c>
      <c r="AQ47" t="s">
        <v>317</v>
      </c>
    </row>
    <row r="48" spans="8:43" x14ac:dyDescent="0.2">
      <c r="AM48">
        <v>0</v>
      </c>
      <c r="AN48">
        <v>0</v>
      </c>
      <c r="AP48" t="s">
        <v>312</v>
      </c>
      <c r="AQ48" t="s">
        <v>313</v>
      </c>
    </row>
    <row r="49" spans="39:43" x14ac:dyDescent="0.2">
      <c r="AM49" t="s">
        <v>123</v>
      </c>
      <c r="AN49" t="e">
        <v>#N/A</v>
      </c>
      <c r="AP49" t="s">
        <v>312</v>
      </c>
      <c r="AQ49" t="s">
        <v>313</v>
      </c>
    </row>
    <row r="50" spans="39:43" x14ac:dyDescent="0.2">
      <c r="AM50" t="s">
        <v>124</v>
      </c>
      <c r="AN50" t="e">
        <v>#N/A</v>
      </c>
      <c r="AP50" t="s">
        <v>318</v>
      </c>
      <c r="AQ50" t="s">
        <v>319</v>
      </c>
    </row>
    <row r="51" spans="39:43" x14ac:dyDescent="0.2">
      <c r="AM51" t="s">
        <v>125</v>
      </c>
      <c r="AN51" t="e">
        <v>#N/A</v>
      </c>
      <c r="AP51" t="s">
        <v>320</v>
      </c>
      <c r="AQ51" t="s">
        <v>321</v>
      </c>
    </row>
    <row r="52" spans="39:43" x14ac:dyDescent="0.2">
      <c r="AM52">
        <v>0</v>
      </c>
      <c r="AN52">
        <v>0</v>
      </c>
      <c r="AP52" t="s">
        <v>322</v>
      </c>
      <c r="AQ52" t="s">
        <v>323</v>
      </c>
    </row>
    <row r="53" spans="39:43" x14ac:dyDescent="0.2">
      <c r="AM53" t="s">
        <v>123</v>
      </c>
      <c r="AN53">
        <v>0</v>
      </c>
      <c r="AP53" t="s">
        <v>272</v>
      </c>
      <c r="AQ53" t="s">
        <v>273</v>
      </c>
    </row>
    <row r="54" spans="39:43" x14ac:dyDescent="0.2">
      <c r="AM54" t="s">
        <v>124</v>
      </c>
      <c r="AN54" t="e">
        <v>#N/A</v>
      </c>
      <c r="AP54" t="s">
        <v>272</v>
      </c>
      <c r="AQ54" t="s">
        <v>273</v>
      </c>
    </row>
    <row r="55" spans="39:43" x14ac:dyDescent="0.2">
      <c r="AM55" t="s">
        <v>125</v>
      </c>
      <c r="AN55" t="e">
        <v>#N/A</v>
      </c>
      <c r="AP55" t="s">
        <v>324</v>
      </c>
      <c r="AQ55" t="s">
        <v>325</v>
      </c>
    </row>
    <row r="56" spans="39:43" x14ac:dyDescent="0.2">
      <c r="AM56">
        <v>0</v>
      </c>
      <c r="AN56">
        <v>0</v>
      </c>
      <c r="AP56" t="s">
        <v>326</v>
      </c>
      <c r="AQ56" t="s">
        <v>327</v>
      </c>
    </row>
    <row r="57" spans="39:43" x14ac:dyDescent="0.2">
      <c r="AM57" t="s">
        <v>123</v>
      </c>
      <c r="AN57">
        <v>0</v>
      </c>
      <c r="AP57" t="s">
        <v>328</v>
      </c>
      <c r="AQ57" t="s">
        <v>329</v>
      </c>
    </row>
    <row r="58" spans="39:43" x14ac:dyDescent="0.2">
      <c r="AM58" t="s">
        <v>124</v>
      </c>
      <c r="AN58" t="e">
        <v>#N/A</v>
      </c>
      <c r="AP58" t="s">
        <v>312</v>
      </c>
      <c r="AQ58" t="s">
        <v>313</v>
      </c>
    </row>
    <row r="59" spans="39:43" x14ac:dyDescent="0.2">
      <c r="AM59" t="s">
        <v>125</v>
      </c>
      <c r="AN59" t="e">
        <v>#N/A</v>
      </c>
      <c r="AP59" t="s">
        <v>330</v>
      </c>
      <c r="AQ59" t="s">
        <v>331</v>
      </c>
    </row>
    <row r="60" spans="39:43" x14ac:dyDescent="0.2">
      <c r="AM60">
        <v>0</v>
      </c>
      <c r="AN60">
        <v>0</v>
      </c>
      <c r="AP60" t="s">
        <v>332</v>
      </c>
      <c r="AQ60" t="s">
        <v>333</v>
      </c>
    </row>
    <row r="61" spans="39:43" x14ac:dyDescent="0.2">
      <c r="AM61">
        <v>0</v>
      </c>
      <c r="AN61">
        <v>0</v>
      </c>
      <c r="AP61" t="s">
        <v>288</v>
      </c>
      <c r="AQ61" t="s">
        <v>289</v>
      </c>
    </row>
    <row r="62" spans="39:43" x14ac:dyDescent="0.2">
      <c r="AM62">
        <v>0</v>
      </c>
      <c r="AN62">
        <v>0</v>
      </c>
      <c r="AP62" t="s">
        <v>334</v>
      </c>
      <c r="AQ62" t="s">
        <v>335</v>
      </c>
    </row>
    <row r="63" spans="39:43" x14ac:dyDescent="0.2">
      <c r="AM63">
        <v>0</v>
      </c>
      <c r="AN63">
        <v>0</v>
      </c>
      <c r="AP63" t="s">
        <v>336</v>
      </c>
      <c r="AQ63" t="s">
        <v>337</v>
      </c>
    </row>
    <row r="64" spans="39:43" x14ac:dyDescent="0.2">
      <c r="AM64">
        <v>0</v>
      </c>
      <c r="AN64">
        <v>0</v>
      </c>
      <c r="AP64" t="s">
        <v>338</v>
      </c>
      <c r="AQ64" t="s">
        <v>339</v>
      </c>
    </row>
    <row r="65" spans="39:43" x14ac:dyDescent="0.2">
      <c r="AM65">
        <v>0</v>
      </c>
      <c r="AN65">
        <v>0</v>
      </c>
      <c r="AP65" t="s">
        <v>254</v>
      </c>
      <c r="AQ65" t="s">
        <v>100</v>
      </c>
    </row>
    <row r="66" spans="39:43" x14ac:dyDescent="0.2">
      <c r="AM66">
        <v>0</v>
      </c>
      <c r="AN66">
        <v>0</v>
      </c>
      <c r="AP66" t="s">
        <v>340</v>
      </c>
      <c r="AQ66" t="s">
        <v>341</v>
      </c>
    </row>
    <row r="67" spans="39:43" x14ac:dyDescent="0.2">
      <c r="AM67">
        <v>0</v>
      </c>
      <c r="AN67">
        <v>0</v>
      </c>
      <c r="AP67" t="s">
        <v>342</v>
      </c>
      <c r="AQ67" t="s">
        <v>101</v>
      </c>
    </row>
    <row r="68" spans="39:43" x14ac:dyDescent="0.2">
      <c r="AM68">
        <v>0</v>
      </c>
      <c r="AN68">
        <v>0</v>
      </c>
      <c r="AP68" t="s">
        <v>343</v>
      </c>
      <c r="AQ68" t="s">
        <v>344</v>
      </c>
    </row>
    <row r="69" spans="39:43" x14ac:dyDescent="0.2">
      <c r="AM69">
        <v>0</v>
      </c>
      <c r="AN69">
        <v>0</v>
      </c>
      <c r="AP69" t="s">
        <v>262</v>
      </c>
      <c r="AQ69" t="s">
        <v>263</v>
      </c>
    </row>
    <row r="70" spans="39:43" x14ac:dyDescent="0.2">
      <c r="AM70">
        <v>0</v>
      </c>
      <c r="AN70">
        <v>0</v>
      </c>
      <c r="AP70" t="s">
        <v>345</v>
      </c>
      <c r="AQ70" t="s">
        <v>346</v>
      </c>
    </row>
    <row r="71" spans="39:43" x14ac:dyDescent="0.2">
      <c r="AM71">
        <v>0</v>
      </c>
      <c r="AN71">
        <v>0</v>
      </c>
      <c r="AP71" t="s">
        <v>259</v>
      </c>
      <c r="AQ71" t="s">
        <v>103</v>
      </c>
    </row>
    <row r="72" spans="39:43" x14ac:dyDescent="0.2">
      <c r="AM72">
        <v>0</v>
      </c>
      <c r="AN72">
        <v>0</v>
      </c>
      <c r="AP72" t="s">
        <v>347</v>
      </c>
      <c r="AQ72" t="s">
        <v>348</v>
      </c>
    </row>
    <row r="73" spans="39:43" x14ac:dyDescent="0.2">
      <c r="AM73">
        <v>0</v>
      </c>
      <c r="AN73">
        <v>0</v>
      </c>
      <c r="AP73" t="s">
        <v>259</v>
      </c>
      <c r="AQ73" t="s">
        <v>103</v>
      </c>
    </row>
    <row r="74" spans="39:43" x14ac:dyDescent="0.2">
      <c r="AM74">
        <v>0</v>
      </c>
      <c r="AN74">
        <v>0</v>
      </c>
      <c r="AP74" t="s">
        <v>312</v>
      </c>
      <c r="AQ74" t="s">
        <v>313</v>
      </c>
    </row>
    <row r="75" spans="39:43" x14ac:dyDescent="0.2">
      <c r="AM75">
        <v>0</v>
      </c>
      <c r="AN75">
        <v>0</v>
      </c>
      <c r="AP75" t="s">
        <v>349</v>
      </c>
      <c r="AQ75" t="s">
        <v>350</v>
      </c>
    </row>
    <row r="76" spans="39:43" x14ac:dyDescent="0.2">
      <c r="AM76">
        <v>0</v>
      </c>
      <c r="AN76">
        <v>0</v>
      </c>
      <c r="AP76" t="s">
        <v>254</v>
      </c>
      <c r="AQ76" t="s">
        <v>100</v>
      </c>
    </row>
    <row r="77" spans="39:43" x14ac:dyDescent="0.2">
      <c r="AM77">
        <v>0</v>
      </c>
      <c r="AN77">
        <v>0</v>
      </c>
      <c r="AP77" t="s">
        <v>351</v>
      </c>
      <c r="AQ77" t="s">
        <v>352</v>
      </c>
    </row>
    <row r="78" spans="39:43" x14ac:dyDescent="0.2">
      <c r="AP78" t="s">
        <v>353</v>
      </c>
      <c r="AQ78" t="s">
        <v>354</v>
      </c>
    </row>
    <row r="79" spans="39:43" x14ac:dyDescent="0.2">
      <c r="AP79" t="s">
        <v>355</v>
      </c>
      <c r="AQ79" t="s">
        <v>356</v>
      </c>
    </row>
    <row r="80" spans="39:43" x14ac:dyDescent="0.2">
      <c r="AP80" t="s">
        <v>357</v>
      </c>
      <c r="AQ80" t="s">
        <v>331</v>
      </c>
    </row>
    <row r="81" spans="42:43" x14ac:dyDescent="0.2">
      <c r="AP81" t="s">
        <v>358</v>
      </c>
      <c r="AQ81" t="s">
        <v>359</v>
      </c>
    </row>
    <row r="82" spans="42:43" x14ac:dyDescent="0.2">
      <c r="AP82" t="s">
        <v>254</v>
      </c>
      <c r="AQ82" t="s">
        <v>100</v>
      </c>
    </row>
    <row r="83" spans="42:43" x14ac:dyDescent="0.2">
      <c r="AP83" t="s">
        <v>254</v>
      </c>
      <c r="AQ83" t="s">
        <v>100</v>
      </c>
    </row>
    <row r="84" spans="42:43" x14ac:dyDescent="0.2">
      <c r="AP84" t="s">
        <v>254</v>
      </c>
      <c r="AQ84" t="s">
        <v>100</v>
      </c>
    </row>
    <row r="85" spans="42:43" x14ac:dyDescent="0.2">
      <c r="AP85" t="s">
        <v>360</v>
      </c>
      <c r="AQ85" t="s">
        <v>361</v>
      </c>
    </row>
    <row r="86" spans="42:43" x14ac:dyDescent="0.2">
      <c r="AP86" t="s">
        <v>312</v>
      </c>
      <c r="AQ86" t="s">
        <v>313</v>
      </c>
    </row>
    <row r="87" spans="42:43" x14ac:dyDescent="0.2">
      <c r="AP87" t="s">
        <v>362</v>
      </c>
      <c r="AQ87" t="s">
        <v>363</v>
      </c>
    </row>
    <row r="88" spans="42:43" x14ac:dyDescent="0.2">
      <c r="AP88" t="s">
        <v>364</v>
      </c>
      <c r="AQ88" t="s">
        <v>365</v>
      </c>
    </row>
    <row r="89" spans="42:43" x14ac:dyDescent="0.2">
      <c r="AP89" t="s">
        <v>254</v>
      </c>
      <c r="AQ89" t="s">
        <v>100</v>
      </c>
    </row>
    <row r="90" spans="42:43" x14ac:dyDescent="0.2">
      <c r="AP90" t="s">
        <v>366</v>
      </c>
      <c r="AQ90" t="s">
        <v>367</v>
      </c>
    </row>
    <row r="91" spans="42:43" x14ac:dyDescent="0.2">
      <c r="AP91" t="s">
        <v>368</v>
      </c>
      <c r="AQ91" t="s">
        <v>369</v>
      </c>
    </row>
    <row r="92" spans="42:43" x14ac:dyDescent="0.2">
      <c r="AP92" t="s">
        <v>254</v>
      </c>
      <c r="AQ92" t="s">
        <v>100</v>
      </c>
    </row>
    <row r="93" spans="42:43" x14ac:dyDescent="0.2">
      <c r="AP93" t="s">
        <v>342</v>
      </c>
      <c r="AQ93" t="s">
        <v>101</v>
      </c>
    </row>
    <row r="94" spans="42:43" x14ac:dyDescent="0.2">
      <c r="AP94" t="s">
        <v>262</v>
      </c>
      <c r="AQ94" t="s">
        <v>263</v>
      </c>
    </row>
    <row r="95" spans="42:43" x14ac:dyDescent="0.2">
      <c r="AP95" t="s">
        <v>254</v>
      </c>
      <c r="AQ95" t="s">
        <v>100</v>
      </c>
    </row>
    <row r="96" spans="42:43" x14ac:dyDescent="0.2">
      <c r="AP96" t="s">
        <v>259</v>
      </c>
      <c r="AQ96" t="s">
        <v>103</v>
      </c>
    </row>
    <row r="97" spans="42:43" x14ac:dyDescent="0.2">
      <c r="AP97" t="s">
        <v>370</v>
      </c>
      <c r="AQ97" t="s">
        <v>371</v>
      </c>
    </row>
    <row r="98" spans="42:43" x14ac:dyDescent="0.2">
      <c r="AP98" t="s">
        <v>372</v>
      </c>
      <c r="AQ98" t="s">
        <v>373</v>
      </c>
    </row>
    <row r="99" spans="42:43" x14ac:dyDescent="0.2">
      <c r="AP99" t="s">
        <v>374</v>
      </c>
      <c r="AQ99" t="s">
        <v>375</v>
      </c>
    </row>
    <row r="100" spans="42:43" x14ac:dyDescent="0.2">
      <c r="AP100" t="s">
        <v>288</v>
      </c>
      <c r="AQ100" t="s">
        <v>289</v>
      </c>
    </row>
    <row r="101" spans="42:43" x14ac:dyDescent="0.2">
      <c r="AP101" t="s">
        <v>376</v>
      </c>
      <c r="AQ101" t="s">
        <v>377</v>
      </c>
    </row>
    <row r="102" spans="42:43" x14ac:dyDescent="0.2">
      <c r="AP102" t="s">
        <v>378</v>
      </c>
      <c r="AQ102" t="s">
        <v>379</v>
      </c>
    </row>
    <row r="103" spans="42:43" x14ac:dyDescent="0.2">
      <c r="AP103" t="s">
        <v>380</v>
      </c>
      <c r="AQ103" t="s">
        <v>381</v>
      </c>
    </row>
    <row r="104" spans="42:43" x14ac:dyDescent="0.2">
      <c r="AP104" t="s">
        <v>382</v>
      </c>
      <c r="AQ104" t="s">
        <v>383</v>
      </c>
    </row>
    <row r="105" spans="42:43" x14ac:dyDescent="0.2">
      <c r="AP105" t="s">
        <v>384</v>
      </c>
      <c r="AQ105" t="s">
        <v>385</v>
      </c>
    </row>
    <row r="106" spans="42:43" x14ac:dyDescent="0.2">
      <c r="AP106" t="s">
        <v>386</v>
      </c>
      <c r="AQ106" t="s">
        <v>387</v>
      </c>
    </row>
    <row r="107" spans="42:43" x14ac:dyDescent="0.2">
      <c r="AP107" t="s">
        <v>388</v>
      </c>
      <c r="AQ107" t="s">
        <v>389</v>
      </c>
    </row>
    <row r="108" spans="42:43" x14ac:dyDescent="0.2">
      <c r="AP108" t="s">
        <v>390</v>
      </c>
      <c r="AQ108" t="s">
        <v>391</v>
      </c>
    </row>
    <row r="109" spans="42:43" x14ac:dyDescent="0.2">
      <c r="AP109" t="s">
        <v>392</v>
      </c>
      <c r="AQ109" t="s">
        <v>393</v>
      </c>
    </row>
    <row r="110" spans="42:43" x14ac:dyDescent="0.2">
      <c r="AP110" t="s">
        <v>394</v>
      </c>
      <c r="AQ110" t="s">
        <v>395</v>
      </c>
    </row>
    <row r="111" spans="42:43" x14ac:dyDescent="0.2">
      <c r="AP111" t="s">
        <v>396</v>
      </c>
      <c r="AQ111" t="s">
        <v>397</v>
      </c>
    </row>
    <row r="112" spans="42:43" x14ac:dyDescent="0.2">
      <c r="AP112" t="s">
        <v>254</v>
      </c>
      <c r="AQ112" t="s">
        <v>100</v>
      </c>
    </row>
    <row r="113" spans="42:43" x14ac:dyDescent="0.2">
      <c r="AP113" t="s">
        <v>398</v>
      </c>
      <c r="AQ113" t="s">
        <v>399</v>
      </c>
    </row>
    <row r="114" spans="42:43" x14ac:dyDescent="0.2">
      <c r="AP114" t="s">
        <v>400</v>
      </c>
      <c r="AQ114" t="s">
        <v>401</v>
      </c>
    </row>
    <row r="115" spans="42:43" x14ac:dyDescent="0.2">
      <c r="AP115" t="s">
        <v>254</v>
      </c>
      <c r="AQ115" t="s">
        <v>100</v>
      </c>
    </row>
    <row r="116" spans="42:43" x14ac:dyDescent="0.2">
      <c r="AP116" t="s">
        <v>402</v>
      </c>
      <c r="AQ116" t="s">
        <v>403</v>
      </c>
    </row>
    <row r="117" spans="42:43" x14ac:dyDescent="0.2">
      <c r="AP117" t="s">
        <v>404</v>
      </c>
      <c r="AQ117" t="s">
        <v>405</v>
      </c>
    </row>
    <row r="118" spans="42:43" x14ac:dyDescent="0.2">
      <c r="AP118" t="s">
        <v>406</v>
      </c>
      <c r="AQ118" t="s">
        <v>407</v>
      </c>
    </row>
    <row r="119" spans="42:43" x14ac:dyDescent="0.2">
      <c r="AP119" t="s">
        <v>408</v>
      </c>
      <c r="AQ119" t="s">
        <v>409</v>
      </c>
    </row>
    <row r="120" spans="42:43" x14ac:dyDescent="0.2">
      <c r="AP120" t="s">
        <v>410</v>
      </c>
      <c r="AQ120" t="s">
        <v>411</v>
      </c>
    </row>
    <row r="121" spans="42:43" x14ac:dyDescent="0.2">
      <c r="AP121" t="s">
        <v>412</v>
      </c>
      <c r="AQ121" t="s">
        <v>413</v>
      </c>
    </row>
    <row r="122" spans="42:43" x14ac:dyDescent="0.2">
      <c r="AP122" t="s">
        <v>272</v>
      </c>
      <c r="AQ122" t="s">
        <v>273</v>
      </c>
    </row>
    <row r="123" spans="42:43" x14ac:dyDescent="0.2">
      <c r="AP123" t="s">
        <v>254</v>
      </c>
      <c r="AQ123" t="s">
        <v>100</v>
      </c>
    </row>
    <row r="124" spans="42:43" x14ac:dyDescent="0.2">
      <c r="AP124" t="s">
        <v>414</v>
      </c>
      <c r="AQ124" t="s">
        <v>415</v>
      </c>
    </row>
    <row r="125" spans="42:43" x14ac:dyDescent="0.2">
      <c r="AP125" t="s">
        <v>416</v>
      </c>
      <c r="AQ125" t="s">
        <v>417</v>
      </c>
    </row>
    <row r="126" spans="42:43" x14ac:dyDescent="0.2">
      <c r="AP126" t="s">
        <v>418</v>
      </c>
      <c r="AQ126" t="s">
        <v>419</v>
      </c>
    </row>
    <row r="127" spans="42:43" x14ac:dyDescent="0.2">
      <c r="AP127" t="s">
        <v>254</v>
      </c>
      <c r="AQ127" t="s">
        <v>100</v>
      </c>
    </row>
    <row r="128" spans="42:43" x14ac:dyDescent="0.2">
      <c r="AP128" t="s">
        <v>420</v>
      </c>
      <c r="AQ128" t="s">
        <v>421</v>
      </c>
    </row>
    <row r="129" spans="42:43" x14ac:dyDescent="0.2">
      <c r="AP129" t="s">
        <v>422</v>
      </c>
      <c r="AQ129" t="s">
        <v>423</v>
      </c>
    </row>
    <row r="130" spans="42:43" x14ac:dyDescent="0.2">
      <c r="AP130" t="s">
        <v>424</v>
      </c>
      <c r="AQ130" t="s">
        <v>425</v>
      </c>
    </row>
    <row r="131" spans="42:43" x14ac:dyDescent="0.2">
      <c r="AP131" t="s">
        <v>426</v>
      </c>
      <c r="AQ131" t="s">
        <v>427</v>
      </c>
    </row>
    <row r="132" spans="42:43" x14ac:dyDescent="0.2">
      <c r="AP132" t="s">
        <v>428</v>
      </c>
      <c r="AQ132" t="s">
        <v>429</v>
      </c>
    </row>
    <row r="133" spans="42:43" x14ac:dyDescent="0.2">
      <c r="AP133" t="s">
        <v>254</v>
      </c>
      <c r="AQ133" t="s">
        <v>100</v>
      </c>
    </row>
    <row r="134" spans="42:43" x14ac:dyDescent="0.2">
      <c r="AP134" t="s">
        <v>254</v>
      </c>
      <c r="AQ134" t="s">
        <v>100</v>
      </c>
    </row>
    <row r="135" spans="42:43" x14ac:dyDescent="0.2">
      <c r="AP135" t="s">
        <v>430</v>
      </c>
      <c r="AQ135" t="s">
        <v>431</v>
      </c>
    </row>
    <row r="136" spans="42:43" x14ac:dyDescent="0.2">
      <c r="AP136" t="s">
        <v>432</v>
      </c>
      <c r="AQ136" t="s">
        <v>433</v>
      </c>
    </row>
    <row r="137" spans="42:43" x14ac:dyDescent="0.2">
      <c r="AP137" t="s">
        <v>434</v>
      </c>
      <c r="AQ137" t="s">
        <v>435</v>
      </c>
    </row>
    <row r="138" spans="42:43" x14ac:dyDescent="0.2">
      <c r="AP138" t="s">
        <v>436</v>
      </c>
      <c r="AQ138" t="s">
        <v>437</v>
      </c>
    </row>
    <row r="139" spans="42:43" x14ac:dyDescent="0.2">
      <c r="AP139" t="s">
        <v>438</v>
      </c>
      <c r="AQ139" t="s">
        <v>439</v>
      </c>
    </row>
    <row r="140" spans="42:43" x14ac:dyDescent="0.2">
      <c r="AP140" t="s">
        <v>288</v>
      </c>
      <c r="AQ140" t="s">
        <v>289</v>
      </c>
    </row>
    <row r="141" spans="42:43" x14ac:dyDescent="0.2">
      <c r="AP141" t="s">
        <v>254</v>
      </c>
      <c r="AQ141" t="s">
        <v>100</v>
      </c>
    </row>
    <row r="142" spans="42:43" x14ac:dyDescent="0.2">
      <c r="AP142" t="s">
        <v>259</v>
      </c>
      <c r="AQ142" t="s">
        <v>103</v>
      </c>
    </row>
    <row r="143" spans="42:43" x14ac:dyDescent="0.2">
      <c r="AP143" t="s">
        <v>254</v>
      </c>
      <c r="AQ143" t="s">
        <v>100</v>
      </c>
    </row>
    <row r="144" spans="42:43" x14ac:dyDescent="0.2">
      <c r="AP144" t="s">
        <v>440</v>
      </c>
      <c r="AQ144" t="s">
        <v>441</v>
      </c>
    </row>
    <row r="145" spans="42:43" x14ac:dyDescent="0.2">
      <c r="AP145" t="s">
        <v>442</v>
      </c>
      <c r="AQ145" t="s">
        <v>443</v>
      </c>
    </row>
    <row r="146" spans="42:43" x14ac:dyDescent="0.2">
      <c r="AP146" t="s">
        <v>254</v>
      </c>
      <c r="AQ146" t="s">
        <v>100</v>
      </c>
    </row>
    <row r="147" spans="42:43" x14ac:dyDescent="0.2">
      <c r="AP147" t="s">
        <v>444</v>
      </c>
      <c r="AQ147" t="s">
        <v>445</v>
      </c>
    </row>
    <row r="148" spans="42:43" x14ac:dyDescent="0.2">
      <c r="AP148" t="s">
        <v>259</v>
      </c>
      <c r="AQ148" t="s">
        <v>103</v>
      </c>
    </row>
    <row r="149" spans="42:43" x14ac:dyDescent="0.2">
      <c r="AP149" t="s">
        <v>446</v>
      </c>
      <c r="AQ149" t="s">
        <v>447</v>
      </c>
    </row>
    <row r="150" spans="42:43" x14ac:dyDescent="0.2">
      <c r="AP150" t="s">
        <v>254</v>
      </c>
      <c r="AQ150" t="s">
        <v>100</v>
      </c>
    </row>
    <row r="151" spans="42:43" x14ac:dyDescent="0.2">
      <c r="AP151" t="s">
        <v>448</v>
      </c>
      <c r="AQ151" t="s">
        <v>449</v>
      </c>
    </row>
    <row r="152" spans="42:43" x14ac:dyDescent="0.2">
      <c r="AP152" t="s">
        <v>254</v>
      </c>
      <c r="AQ152" t="s">
        <v>100</v>
      </c>
    </row>
    <row r="153" spans="42:43" x14ac:dyDescent="0.2">
      <c r="AP153" t="s">
        <v>262</v>
      </c>
      <c r="AQ153" t="s">
        <v>263</v>
      </c>
    </row>
    <row r="154" spans="42:43" x14ac:dyDescent="0.2">
      <c r="AP154" t="s">
        <v>450</v>
      </c>
      <c r="AQ154" t="s">
        <v>451</v>
      </c>
    </row>
    <row r="155" spans="42:43" x14ac:dyDescent="0.2">
      <c r="AP155" t="s">
        <v>452</v>
      </c>
      <c r="AQ155" t="s">
        <v>453</v>
      </c>
    </row>
    <row r="156" spans="42:43" x14ac:dyDescent="0.2">
      <c r="AP156" t="s">
        <v>454</v>
      </c>
      <c r="AQ156" t="s">
        <v>455</v>
      </c>
    </row>
    <row r="157" spans="42:43" x14ac:dyDescent="0.2">
      <c r="AP157" t="s">
        <v>456</v>
      </c>
      <c r="AQ157" t="s">
        <v>457</v>
      </c>
    </row>
    <row r="158" spans="42:43" x14ac:dyDescent="0.2">
      <c r="AP158" t="s">
        <v>272</v>
      </c>
      <c r="AQ158" t="s">
        <v>273</v>
      </c>
    </row>
    <row r="159" spans="42:43" x14ac:dyDescent="0.2">
      <c r="AP159" t="s">
        <v>458</v>
      </c>
      <c r="AQ159" t="s">
        <v>459</v>
      </c>
    </row>
    <row r="160" spans="42:43" x14ac:dyDescent="0.2">
      <c r="AP160" t="s">
        <v>254</v>
      </c>
      <c r="AQ160" t="s">
        <v>100</v>
      </c>
    </row>
    <row r="161" spans="42:43" x14ac:dyDescent="0.2">
      <c r="AP161" t="s">
        <v>360</v>
      </c>
      <c r="AQ161" t="s">
        <v>361</v>
      </c>
    </row>
    <row r="162" spans="42:43" x14ac:dyDescent="0.2">
      <c r="AP162" t="s">
        <v>318</v>
      </c>
      <c r="AQ162" t="s">
        <v>319</v>
      </c>
    </row>
    <row r="163" spans="42:43" x14ac:dyDescent="0.2">
      <c r="AP163" t="s">
        <v>460</v>
      </c>
      <c r="AQ163" t="s">
        <v>461</v>
      </c>
    </row>
    <row r="164" spans="42:43" x14ac:dyDescent="0.2">
      <c r="AP164" t="s">
        <v>288</v>
      </c>
      <c r="AQ164" t="s">
        <v>289</v>
      </c>
    </row>
    <row r="165" spans="42:43" x14ac:dyDescent="0.2">
      <c r="AP165" t="s">
        <v>462</v>
      </c>
      <c r="AQ165" t="s">
        <v>463</v>
      </c>
    </row>
    <row r="166" spans="42:43" x14ac:dyDescent="0.2">
      <c r="AP166" t="s">
        <v>318</v>
      </c>
      <c r="AQ166" t="s">
        <v>319</v>
      </c>
    </row>
    <row r="167" spans="42:43" x14ac:dyDescent="0.2">
      <c r="AP167" t="s">
        <v>272</v>
      </c>
      <c r="AQ167" t="s">
        <v>273</v>
      </c>
    </row>
    <row r="168" spans="42:43" x14ac:dyDescent="0.2">
      <c r="AP168" t="s">
        <v>259</v>
      </c>
      <c r="AQ168" t="s">
        <v>103</v>
      </c>
    </row>
    <row r="169" spans="42:43" x14ac:dyDescent="0.2">
      <c r="AP169" t="s">
        <v>464</v>
      </c>
      <c r="AQ169" t="s">
        <v>465</v>
      </c>
    </row>
    <row r="170" spans="42:43" x14ac:dyDescent="0.2">
      <c r="AP170" t="s">
        <v>466</v>
      </c>
      <c r="AQ170" t="s">
        <v>467</v>
      </c>
    </row>
    <row r="171" spans="42:43" x14ac:dyDescent="0.2">
      <c r="AP171" t="s">
        <v>468</v>
      </c>
      <c r="AQ171" t="s">
        <v>251</v>
      </c>
    </row>
    <row r="172" spans="42:43" x14ac:dyDescent="0.2">
      <c r="AP172" t="s">
        <v>469</v>
      </c>
      <c r="AQ172" t="s">
        <v>470</v>
      </c>
    </row>
    <row r="173" spans="42:43" x14ac:dyDescent="0.2">
      <c r="AP173" t="s">
        <v>471</v>
      </c>
      <c r="AQ173" t="s">
        <v>472</v>
      </c>
    </row>
    <row r="174" spans="42:43" x14ac:dyDescent="0.2">
      <c r="AP174" t="s">
        <v>259</v>
      </c>
      <c r="AQ174" t="s">
        <v>103</v>
      </c>
    </row>
    <row r="175" spans="42:43" x14ac:dyDescent="0.2">
      <c r="AP175" t="s">
        <v>400</v>
      </c>
      <c r="AQ175" t="s">
        <v>401</v>
      </c>
    </row>
    <row r="176" spans="42:43" x14ac:dyDescent="0.2">
      <c r="AP176" t="s">
        <v>259</v>
      </c>
      <c r="AQ176" t="s">
        <v>103</v>
      </c>
    </row>
    <row r="177" spans="42:43" x14ac:dyDescent="0.2">
      <c r="AP177" t="s">
        <v>473</v>
      </c>
      <c r="AQ177" t="s">
        <v>474</v>
      </c>
    </row>
    <row r="178" spans="42:43" x14ac:dyDescent="0.2">
      <c r="AP178" t="s">
        <v>475</v>
      </c>
      <c r="AQ178" t="s">
        <v>476</v>
      </c>
    </row>
    <row r="179" spans="42:43" x14ac:dyDescent="0.2">
      <c r="AP179" t="s">
        <v>477</v>
      </c>
      <c r="AQ179" t="s">
        <v>478</v>
      </c>
    </row>
    <row r="180" spans="42:43" x14ac:dyDescent="0.2">
      <c r="AP180" t="s">
        <v>479</v>
      </c>
      <c r="AQ180" t="s">
        <v>480</v>
      </c>
    </row>
    <row r="181" spans="42:43" x14ac:dyDescent="0.2">
      <c r="AP181" t="s">
        <v>318</v>
      </c>
      <c r="AQ181" t="s">
        <v>319</v>
      </c>
    </row>
    <row r="182" spans="42:43" x14ac:dyDescent="0.2">
      <c r="AP182" t="s">
        <v>481</v>
      </c>
      <c r="AQ182" t="s">
        <v>482</v>
      </c>
    </row>
    <row r="183" spans="42:43" x14ac:dyDescent="0.2">
      <c r="AP183" t="s">
        <v>254</v>
      </c>
      <c r="AQ183" t="s">
        <v>100</v>
      </c>
    </row>
    <row r="184" spans="42:43" x14ac:dyDescent="0.2">
      <c r="AP184" t="s">
        <v>259</v>
      </c>
      <c r="AQ184" t="s">
        <v>103</v>
      </c>
    </row>
    <row r="185" spans="42:43" x14ac:dyDescent="0.2">
      <c r="AP185" t="s">
        <v>483</v>
      </c>
      <c r="AQ185" t="s">
        <v>484</v>
      </c>
    </row>
    <row r="186" spans="42:43" x14ac:dyDescent="0.2">
      <c r="AP186" t="s">
        <v>254</v>
      </c>
      <c r="AQ186" t="s">
        <v>100</v>
      </c>
    </row>
    <row r="187" spans="42:43" x14ac:dyDescent="0.2">
      <c r="AP187" t="s">
        <v>485</v>
      </c>
      <c r="AQ187" t="s">
        <v>486</v>
      </c>
    </row>
    <row r="188" spans="42:43" x14ac:dyDescent="0.2">
      <c r="AP188" t="s">
        <v>487</v>
      </c>
      <c r="AQ188" t="s">
        <v>488</v>
      </c>
    </row>
    <row r="189" spans="42:43" x14ac:dyDescent="0.2">
      <c r="AP189" t="s">
        <v>489</v>
      </c>
      <c r="AQ189" t="s">
        <v>490</v>
      </c>
    </row>
    <row r="190" spans="42:43" x14ac:dyDescent="0.2">
      <c r="AP190" t="s">
        <v>259</v>
      </c>
      <c r="AQ190" t="s">
        <v>103</v>
      </c>
    </row>
    <row r="191" spans="42:43" x14ac:dyDescent="0.2">
      <c r="AP191" t="s">
        <v>254</v>
      </c>
      <c r="AQ191" t="s">
        <v>100</v>
      </c>
    </row>
    <row r="192" spans="42:43" x14ac:dyDescent="0.2">
      <c r="AP192" t="s">
        <v>270</v>
      </c>
      <c r="AQ192" t="s">
        <v>271</v>
      </c>
    </row>
    <row r="193" spans="42:43" x14ac:dyDescent="0.2">
      <c r="AP193" t="s">
        <v>262</v>
      </c>
      <c r="AQ193" t="s">
        <v>263</v>
      </c>
    </row>
    <row r="194" spans="42:43" x14ac:dyDescent="0.2">
      <c r="AP194" t="s">
        <v>262</v>
      </c>
      <c r="AQ194" t="s">
        <v>263</v>
      </c>
    </row>
    <row r="195" spans="42:43" x14ac:dyDescent="0.2">
      <c r="AP195" t="s">
        <v>254</v>
      </c>
      <c r="AQ195" t="s">
        <v>100</v>
      </c>
    </row>
    <row r="196" spans="42:43" x14ac:dyDescent="0.2">
      <c r="AP196" t="s">
        <v>254</v>
      </c>
      <c r="AQ196" t="s">
        <v>100</v>
      </c>
    </row>
    <row r="197" spans="42:43" x14ac:dyDescent="0.2">
      <c r="AP197" t="s">
        <v>262</v>
      </c>
      <c r="AQ197" t="s">
        <v>263</v>
      </c>
    </row>
    <row r="198" spans="42:43" x14ac:dyDescent="0.2">
      <c r="AP198" t="s">
        <v>491</v>
      </c>
      <c r="AQ198" t="s">
        <v>492</v>
      </c>
    </row>
    <row r="199" spans="42:43" x14ac:dyDescent="0.2">
      <c r="AP199" t="s">
        <v>254</v>
      </c>
      <c r="AQ199" t="s">
        <v>100</v>
      </c>
    </row>
    <row r="200" spans="42:43" x14ac:dyDescent="0.2">
      <c r="AP200" t="s">
        <v>493</v>
      </c>
      <c r="AQ200" t="s">
        <v>494</v>
      </c>
    </row>
    <row r="201" spans="42:43" x14ac:dyDescent="0.2">
      <c r="AP201" t="s">
        <v>495</v>
      </c>
      <c r="AQ201" t="s">
        <v>496</v>
      </c>
    </row>
    <row r="202" spans="42:43" x14ac:dyDescent="0.2">
      <c r="AP202" t="s">
        <v>288</v>
      </c>
      <c r="AQ202" t="s">
        <v>289</v>
      </c>
    </row>
    <row r="203" spans="42:43" x14ac:dyDescent="0.2">
      <c r="AP203" t="s">
        <v>497</v>
      </c>
      <c r="AQ203" t="s">
        <v>498</v>
      </c>
    </row>
    <row r="204" spans="42:43" x14ac:dyDescent="0.2">
      <c r="AP204" t="s">
        <v>499</v>
      </c>
      <c r="AQ204" t="s">
        <v>500</v>
      </c>
    </row>
    <row r="205" spans="42:43" x14ac:dyDescent="0.2">
      <c r="AP205" t="s">
        <v>501</v>
      </c>
      <c r="AQ205" t="s">
        <v>502</v>
      </c>
    </row>
    <row r="206" spans="42:43" x14ac:dyDescent="0.2">
      <c r="AP206" t="s">
        <v>503</v>
      </c>
      <c r="AQ206" t="s">
        <v>504</v>
      </c>
    </row>
    <row r="207" spans="42:43" x14ac:dyDescent="0.2">
      <c r="AP207" t="s">
        <v>259</v>
      </c>
      <c r="AQ207" t="s">
        <v>103</v>
      </c>
    </row>
    <row r="208" spans="42:43" x14ac:dyDescent="0.2">
      <c r="AP208" t="s">
        <v>338</v>
      </c>
      <c r="AQ208" t="s">
        <v>339</v>
      </c>
    </row>
    <row r="209" spans="42:43" x14ac:dyDescent="0.2">
      <c r="AP209" t="s">
        <v>254</v>
      </c>
      <c r="AQ209" t="s">
        <v>100</v>
      </c>
    </row>
    <row r="210" spans="42:43" x14ac:dyDescent="0.2">
      <c r="AP210" t="s">
        <v>254</v>
      </c>
      <c r="AQ210" t="s">
        <v>100</v>
      </c>
    </row>
    <row r="211" spans="42:43" x14ac:dyDescent="0.2">
      <c r="AP211" t="s">
        <v>505</v>
      </c>
      <c r="AQ211" t="s">
        <v>506</v>
      </c>
    </row>
    <row r="212" spans="42:43" x14ac:dyDescent="0.2">
      <c r="AP212" t="s">
        <v>507</v>
      </c>
      <c r="AQ212" t="s">
        <v>508</v>
      </c>
    </row>
    <row r="213" spans="42:43" x14ac:dyDescent="0.2">
      <c r="AP213" t="s">
        <v>509</v>
      </c>
      <c r="AQ213" t="s">
        <v>510</v>
      </c>
    </row>
    <row r="214" spans="42:43" x14ac:dyDescent="0.2">
      <c r="AP214" t="s">
        <v>511</v>
      </c>
      <c r="AQ214" t="s">
        <v>102</v>
      </c>
    </row>
    <row r="215" spans="42:43" x14ac:dyDescent="0.2">
      <c r="AP215" t="s">
        <v>512</v>
      </c>
      <c r="AQ215" t="s">
        <v>513</v>
      </c>
    </row>
    <row r="216" spans="42:43" x14ac:dyDescent="0.2">
      <c r="AP216" t="s">
        <v>514</v>
      </c>
      <c r="AQ216" t="s">
        <v>515</v>
      </c>
    </row>
    <row r="217" spans="42:43" x14ac:dyDescent="0.2">
      <c r="AP217" t="s">
        <v>254</v>
      </c>
      <c r="AQ217" t="s">
        <v>100</v>
      </c>
    </row>
    <row r="218" spans="42:43" x14ac:dyDescent="0.2">
      <c r="AP218" t="s">
        <v>516</v>
      </c>
      <c r="AQ218" t="s">
        <v>517</v>
      </c>
    </row>
    <row r="219" spans="42:43" x14ac:dyDescent="0.2">
      <c r="AP219" t="s">
        <v>518</v>
      </c>
      <c r="AQ219" t="s">
        <v>519</v>
      </c>
    </row>
    <row r="220" spans="42:43" x14ac:dyDescent="0.2">
      <c r="AP220" t="s">
        <v>520</v>
      </c>
      <c r="AQ220" t="s">
        <v>521</v>
      </c>
    </row>
    <row r="221" spans="42:43" x14ac:dyDescent="0.2">
      <c r="AP221" t="s">
        <v>468</v>
      </c>
      <c r="AQ221" t="s">
        <v>251</v>
      </c>
    </row>
    <row r="222" spans="42:43" x14ac:dyDescent="0.2">
      <c r="AP222" t="s">
        <v>522</v>
      </c>
      <c r="AQ222" t="s">
        <v>99</v>
      </c>
    </row>
    <row r="223" spans="42:43" x14ac:dyDescent="0.2">
      <c r="AP223" t="s">
        <v>428</v>
      </c>
      <c r="AQ223" t="s">
        <v>429</v>
      </c>
    </row>
    <row r="224" spans="42:43" x14ac:dyDescent="0.2">
      <c r="AP224" t="s">
        <v>523</v>
      </c>
      <c r="AQ224" t="s">
        <v>524</v>
      </c>
    </row>
    <row r="225" spans="42:43" x14ac:dyDescent="0.2">
      <c r="AP225" t="s">
        <v>525</v>
      </c>
      <c r="AQ225" t="s">
        <v>526</v>
      </c>
    </row>
    <row r="226" spans="42:43" x14ac:dyDescent="0.2">
      <c r="AP226" t="s">
        <v>527</v>
      </c>
      <c r="AQ226" t="s">
        <v>528</v>
      </c>
    </row>
    <row r="227" spans="42:43" x14ac:dyDescent="0.2">
      <c r="AP227" t="s">
        <v>529</v>
      </c>
      <c r="AQ227" t="s">
        <v>530</v>
      </c>
    </row>
    <row r="228" spans="42:43" x14ac:dyDescent="0.2">
      <c r="AP228" t="s">
        <v>531</v>
      </c>
      <c r="AQ228" t="s">
        <v>532</v>
      </c>
    </row>
    <row r="229" spans="42:43" x14ac:dyDescent="0.2">
      <c r="AP229" t="s">
        <v>259</v>
      </c>
      <c r="AQ229" t="s">
        <v>103</v>
      </c>
    </row>
    <row r="230" spans="42:43" x14ac:dyDescent="0.2">
      <c r="AP230" t="s">
        <v>288</v>
      </c>
      <c r="AQ230" t="s">
        <v>289</v>
      </c>
    </row>
    <row r="231" spans="42:43" x14ac:dyDescent="0.2">
      <c r="AP231" t="s">
        <v>318</v>
      </c>
      <c r="AQ231" t="s">
        <v>319</v>
      </c>
    </row>
    <row r="232" spans="42:43" x14ac:dyDescent="0.2">
      <c r="AP232" t="s">
        <v>533</v>
      </c>
      <c r="AQ232" t="s">
        <v>534</v>
      </c>
    </row>
    <row r="233" spans="42:43" x14ac:dyDescent="0.2">
      <c r="AP233" t="s">
        <v>535</v>
      </c>
      <c r="AQ233" t="s">
        <v>536</v>
      </c>
    </row>
    <row r="234" spans="42:43" x14ac:dyDescent="0.2">
      <c r="AP234" t="s">
        <v>511</v>
      </c>
      <c r="AQ234" t="s">
        <v>102</v>
      </c>
    </row>
    <row r="235" spans="42:43" x14ac:dyDescent="0.2">
      <c r="AP235" t="s">
        <v>537</v>
      </c>
      <c r="AQ235" t="s">
        <v>538</v>
      </c>
    </row>
    <row r="236" spans="42:43" x14ac:dyDescent="0.2">
      <c r="AP236" t="s">
        <v>539</v>
      </c>
      <c r="AQ236" t="s">
        <v>540</v>
      </c>
    </row>
    <row r="237" spans="42:43" x14ac:dyDescent="0.2">
      <c r="AP237" t="s">
        <v>541</v>
      </c>
      <c r="AQ237" t="s">
        <v>542</v>
      </c>
    </row>
    <row r="238" spans="42:43" x14ac:dyDescent="0.2">
      <c r="AP238" t="s">
        <v>259</v>
      </c>
      <c r="AQ238" t="s">
        <v>103</v>
      </c>
    </row>
    <row r="239" spans="42:43" x14ac:dyDescent="0.2">
      <c r="AP239" t="s">
        <v>272</v>
      </c>
      <c r="AQ239" t="s">
        <v>273</v>
      </c>
    </row>
    <row r="240" spans="42:43" x14ac:dyDescent="0.2">
      <c r="AP240" t="s">
        <v>543</v>
      </c>
      <c r="AQ240" t="s">
        <v>544</v>
      </c>
    </row>
    <row r="241" spans="42:43" x14ac:dyDescent="0.2">
      <c r="AP241" t="s">
        <v>545</v>
      </c>
      <c r="AQ241" t="s">
        <v>546</v>
      </c>
    </row>
    <row r="242" spans="42:43" x14ac:dyDescent="0.2">
      <c r="AP242" t="s">
        <v>547</v>
      </c>
      <c r="AQ242" t="s">
        <v>548</v>
      </c>
    </row>
    <row r="243" spans="42:43" x14ac:dyDescent="0.2">
      <c r="AP243" t="s">
        <v>511</v>
      </c>
      <c r="AQ243" t="s">
        <v>102</v>
      </c>
    </row>
    <row r="244" spans="42:43" x14ac:dyDescent="0.2">
      <c r="AP244" t="s">
        <v>259</v>
      </c>
      <c r="AQ244" t="s">
        <v>103</v>
      </c>
    </row>
    <row r="245" spans="42:43" x14ac:dyDescent="0.2">
      <c r="AP245" t="s">
        <v>549</v>
      </c>
      <c r="AQ245" t="s">
        <v>550</v>
      </c>
    </row>
    <row r="246" spans="42:43" x14ac:dyDescent="0.2">
      <c r="AP246" t="s">
        <v>259</v>
      </c>
      <c r="AQ246" t="s">
        <v>103</v>
      </c>
    </row>
    <row r="247" spans="42:43" x14ac:dyDescent="0.2">
      <c r="AP247" t="s">
        <v>551</v>
      </c>
      <c r="AQ247" t="s">
        <v>552</v>
      </c>
    </row>
    <row r="248" spans="42:43" x14ac:dyDescent="0.2">
      <c r="AP248" t="s">
        <v>553</v>
      </c>
      <c r="AQ248" t="s">
        <v>554</v>
      </c>
    </row>
    <row r="249" spans="42:43" x14ac:dyDescent="0.2">
      <c r="AP249" t="s">
        <v>254</v>
      </c>
      <c r="AQ249" t="s">
        <v>100</v>
      </c>
    </row>
    <row r="250" spans="42:43" x14ac:dyDescent="0.2">
      <c r="AP250" t="s">
        <v>555</v>
      </c>
      <c r="AQ250" t="s">
        <v>556</v>
      </c>
    </row>
    <row r="251" spans="42:43" x14ac:dyDescent="0.2">
      <c r="AP251" t="s">
        <v>557</v>
      </c>
      <c r="AQ251" t="s">
        <v>558</v>
      </c>
    </row>
    <row r="252" spans="42:43" x14ac:dyDescent="0.2">
      <c r="AP252" t="s">
        <v>259</v>
      </c>
      <c r="AQ252" t="s">
        <v>103</v>
      </c>
    </row>
    <row r="253" spans="42:43" x14ac:dyDescent="0.2">
      <c r="AP253" t="s">
        <v>360</v>
      </c>
      <c r="AQ253" t="s">
        <v>361</v>
      </c>
    </row>
    <row r="254" spans="42:43" x14ac:dyDescent="0.2">
      <c r="AP254" t="s">
        <v>559</v>
      </c>
      <c r="AQ254" t="s">
        <v>560</v>
      </c>
    </row>
    <row r="255" spans="42:43" x14ac:dyDescent="0.2">
      <c r="AP255" t="s">
        <v>561</v>
      </c>
      <c r="AQ255" t="s">
        <v>562</v>
      </c>
    </row>
    <row r="256" spans="42:43" x14ac:dyDescent="0.2">
      <c r="AP256" t="s">
        <v>259</v>
      </c>
      <c r="AQ256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5</vt:i4>
      </vt:variant>
    </vt:vector>
  </HeadingPairs>
  <TitlesOfParts>
    <vt:vector size="12" baseType="lpstr">
      <vt:lpstr>GrundInfo</vt:lpstr>
      <vt:lpstr>1.Betalningsförmedlingstjänster</vt:lpstr>
      <vt:lpstr>2.RäntorOchKrediter</vt:lpstr>
      <vt:lpstr>Specifika krav kravkatalog</vt:lpstr>
      <vt:lpstr>4.Sammanställning</vt:lpstr>
      <vt:lpstr>Takpriser</vt:lpstr>
      <vt:lpstr>Admin</vt:lpstr>
      <vt:lpstr>'1.Betalningsförmedlingstjänster'!Utskriftsområde</vt:lpstr>
      <vt:lpstr>'4.Sammanställning'!Utskriftsområde</vt:lpstr>
      <vt:lpstr>GrundInfo!Utskriftsområde</vt:lpstr>
      <vt:lpstr>'Specifika krav kravkatalog'!Utskriftsområde</vt:lpstr>
      <vt:lpstr>'1.Betalningsförmedlingstjänster'!Utskriftsrubriker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Lilja</dc:creator>
  <cp:lastModifiedBy>Dagnäs Charlotte</cp:lastModifiedBy>
  <cp:lastPrinted>2020-02-13T14:17:40Z</cp:lastPrinted>
  <dcterms:created xsi:type="dcterms:W3CDTF">2006-12-08T10:53:23Z</dcterms:created>
  <dcterms:modified xsi:type="dcterms:W3CDTF">2021-08-16T08:54:08Z</dcterms:modified>
</cp:coreProperties>
</file>